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https://gloucestershirecc.sharepoint.com/sites/FSchoolFunding/School Journals/"/>
    </mc:Choice>
  </mc:AlternateContent>
  <xr:revisionPtr revIDLastSave="4" documentId="8_{7DF2A307-C841-4958-A291-0879802ADDED}" xr6:coauthVersionLast="47" xr6:coauthVersionMax="47" xr10:uidLastSave="{AC55B666-BBED-4383-BD0C-7B09F861A7D6}"/>
  <workbookProtection workbookAlgorithmName="SHA-512" workbookHashValue="PKsMXOzioP8SCC6ic42yFdgYfOWHM+wsKT+NqV4AhHJQJOajEiIwBQKchyvdGoFeSONOMEZBlz30G4LM8sGFoQ==" workbookSaltValue="qNAOrxor1p/YNTy3E2wxAw==" workbookSpinCount="100000" lockStructure="1"/>
  <bookViews>
    <workbookView xWindow="-110" yWindow="-110" windowWidth="23260" windowHeight="14860" firstSheet="1" activeTab="1" xr2:uid="{00000000-000D-0000-FFFF-FFFF00000000}"/>
  </bookViews>
  <sheets>
    <sheet name="Guidance" sheetId="5" state="hidden" r:id="rId1"/>
    <sheet name="FN18 SFT" sheetId="1" r:id="rId2"/>
    <sheet name="Look Up" sheetId="3" state="hidden" r:id="rId3"/>
    <sheet name="2.CFR Structure" sheetId="9" state="hidden" r:id="rId4"/>
    <sheet name="Journal" sheetId="6" state="hidden" r:id="rId5"/>
  </sheets>
  <externalReferences>
    <externalReference r:id="rId6"/>
  </externalReferences>
  <definedNames>
    <definedName name="_xlnm._FilterDatabase" localSheetId="3" hidden="1">'2.CFR Structure'!$A$2:$C$187</definedName>
    <definedName name="_xlnm._FilterDatabase" localSheetId="2" hidden="1">'Look Up'!$G$3:$J$181</definedName>
    <definedName name="_GBP0708">'[1]GBP 07-08'!$A$5:$BS$310</definedName>
    <definedName name="_GBP0809">'[1]GBP 08-09'!$A$4:$BT$311</definedName>
    <definedName name="_GBP0910">'[1]GBP 09-10'!$A$4:$BT$305</definedName>
    <definedName name="Actuals0708">'[1]07-08 Actuals'!$A$5:$BS$311</definedName>
    <definedName name="Actuals0809">'[1]08-09 Actuals'!$A$3:$BT$311</definedName>
    <definedName name="Dates">'Look Up'!$E$2:$E$361</definedName>
    <definedName name="Dates1">'Look Up'!#REF!</definedName>
    <definedName name="DATES2012">'Look Up'!#REF!</definedName>
    <definedName name="DATES2013">'Look Up'!$E$2:$E$2</definedName>
    <definedName name="Entry">'Look Up'!#REF!</definedName>
    <definedName name="GLcodes">'Look Up'!$H$3:$H$180</definedName>
    <definedName name="Ledger">'Look Up'!#REF!</definedName>
    <definedName name="Ledger2">'Look Up'!#REF!</definedName>
    <definedName name="Ledger2010">'Look Up'!#REF!</definedName>
    <definedName name="LEDGER2013">'Look Up'!$H$3:$H$190</definedName>
    <definedName name="LEDGER2013UP">'Look Up'!$H$3:$H$166</definedName>
    <definedName name="LedgerLine">'Look Up'!#REF!</definedName>
    <definedName name="LedgerUP">'Look Up'!#REF!</definedName>
    <definedName name="List1">'FN18 SFT'!#REF!</definedName>
    <definedName name="Periods">'Look Up'!$A$153:$A$165</definedName>
    <definedName name="_xlnm.Print_Area" localSheetId="3">'2.CFR Structure'!$A$1:$C$169</definedName>
    <definedName name="_xlnm.Print_Area" localSheetId="1">'FN18 SFT'!$B$2:$O$41</definedName>
    <definedName name="_xlnm.Print_Titles" localSheetId="3">'2.CFR Structure'!$1:$2</definedName>
    <definedName name="Schools">'Look Up'!$A$2:$A$145</definedName>
    <definedName name="UPDATE2012">'Look Up'!#REF!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L183" i="3"/>
  <c r="J183" i="3"/>
  <c r="J182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54" i="3"/>
  <c r="L53" i="3"/>
  <c r="L3" i="3"/>
  <c r="J181" i="3"/>
  <c r="L8" i="3"/>
  <c r="J161" i="3"/>
  <c r="J162" i="3"/>
  <c r="J163" i="3"/>
  <c r="J164" i="3"/>
  <c r="J165" i="3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24" i="1"/>
  <c r="F23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24" i="1"/>
  <c r="L23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24" i="1"/>
  <c r="J23" i="1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6" i="3"/>
  <c r="J167" i="3"/>
  <c r="J3" i="3"/>
  <c r="B7" i="1" l="1"/>
  <c r="B6" i="1"/>
  <c r="F9" i="6" l="1"/>
  <c r="F8" i="6"/>
  <c r="L4" i="3" l="1"/>
  <c r="L5" i="3"/>
  <c r="L6" i="3"/>
  <c r="L7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K36" i="1" l="1"/>
  <c r="K37" i="1"/>
  <c r="D42" i="6" s="1"/>
  <c r="C42" i="6" s="1"/>
  <c r="B42" i="6" s="1"/>
  <c r="D41" i="1"/>
  <c r="B23" i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l="1"/>
  <c r="K29" i="1"/>
  <c r="D26" i="6" s="1"/>
  <c r="C26" i="6" s="1"/>
  <c r="B26" i="6" s="1"/>
  <c r="K41" i="1"/>
  <c r="D46" i="6" s="1"/>
  <c r="C46" i="6" s="1"/>
  <c r="B46" i="6" s="1"/>
  <c r="H46" i="6" s="1"/>
  <c r="E31" i="1"/>
  <c r="D29" i="6" s="1"/>
  <c r="C29" i="6" s="1"/>
  <c r="B29" i="6" s="1"/>
  <c r="K28" i="1"/>
  <c r="D24" i="6" s="1"/>
  <c r="C24" i="6" s="1"/>
  <c r="B24" i="6" s="1"/>
  <c r="K31" i="1"/>
  <c r="D30" i="6" s="1"/>
  <c r="C30" i="6" s="1"/>
  <c r="B30" i="6" s="1"/>
  <c r="K35" i="1"/>
  <c r="D38" i="6" s="1"/>
  <c r="C38" i="6" s="1"/>
  <c r="B38" i="6" s="1"/>
  <c r="H38" i="6" s="1"/>
  <c r="L42" i="6"/>
  <c r="H42" i="6"/>
  <c r="K27" i="1"/>
  <c r="D22" i="6" s="1"/>
  <c r="C22" i="6" s="1"/>
  <c r="B22" i="6" s="1"/>
  <c r="L22" i="6" s="1"/>
  <c r="D50" i="6"/>
  <c r="C50" i="6" s="1"/>
  <c r="B50" i="6" s="1"/>
  <c r="D40" i="6"/>
  <c r="C40" i="6" s="1"/>
  <c r="B40" i="6" s="1"/>
  <c r="E30" i="1"/>
  <c r="D27" i="6" s="1"/>
  <c r="C27" i="6" s="1"/>
  <c r="B27" i="6" s="1"/>
  <c r="L27" i="6" s="1"/>
  <c r="K34" i="1"/>
  <c r="D36" i="6" s="1"/>
  <c r="C36" i="6" s="1"/>
  <c r="B36" i="6" s="1"/>
  <c r="E28" i="1"/>
  <c r="D23" i="6" s="1"/>
  <c r="C23" i="6" s="1"/>
  <c r="B23" i="6" s="1"/>
  <c r="L23" i="6" s="1"/>
  <c r="K32" i="1"/>
  <c r="D32" i="6" s="1"/>
  <c r="C32" i="6" s="1"/>
  <c r="B32" i="6" s="1"/>
  <c r="L32" i="6" s="1"/>
  <c r="E29" i="1"/>
  <c r="D25" i="6" s="1"/>
  <c r="C25" i="6" s="1"/>
  <c r="B25" i="6" s="1"/>
  <c r="L25" i="6" s="1"/>
  <c r="K38" i="1"/>
  <c r="D44" i="6" s="1"/>
  <c r="C44" i="6" s="1"/>
  <c r="B44" i="6" s="1"/>
  <c r="K30" i="1"/>
  <c r="D28" i="6" s="1"/>
  <c r="C28" i="6" s="1"/>
  <c r="B28" i="6" s="1"/>
  <c r="L28" i="6" s="1"/>
  <c r="E35" i="1"/>
  <c r="D37" i="6" s="1"/>
  <c r="C37" i="6" s="1"/>
  <c r="B37" i="6" s="1"/>
  <c r="E23" i="1"/>
  <c r="D13" i="6" s="1"/>
  <c r="C13" i="6" s="1"/>
  <c r="B13" i="6" s="1"/>
  <c r="L13" i="6" s="1"/>
  <c r="E32" i="1"/>
  <c r="D31" i="6" s="1"/>
  <c r="C31" i="6" s="1"/>
  <c r="B31" i="6" s="1"/>
  <c r="L31" i="6" s="1"/>
  <c r="K25" i="1"/>
  <c r="D18" i="6" s="1"/>
  <c r="C18" i="6" s="1"/>
  <c r="B18" i="6" s="1"/>
  <c r="L18" i="6" s="1"/>
  <c r="K33" i="1"/>
  <c r="D34" i="6" s="1"/>
  <c r="C34" i="6" s="1"/>
  <c r="B34" i="6" s="1"/>
  <c r="L34" i="6" s="1"/>
  <c r="D48" i="6"/>
  <c r="C48" i="6" s="1"/>
  <c r="B48" i="6" s="1"/>
  <c r="K23" i="1"/>
  <c r="D14" i="6" s="1"/>
  <c r="C14" i="6" s="1"/>
  <c r="B14" i="6" s="1"/>
  <c r="L14" i="6" s="1"/>
  <c r="E24" i="1"/>
  <c r="D15" i="6" s="1"/>
  <c r="C15" i="6" s="1"/>
  <c r="B15" i="6" s="1"/>
  <c r="L15" i="6" s="1"/>
  <c r="E34" i="1"/>
  <c r="D35" i="6" s="1"/>
  <c r="C35" i="6" s="1"/>
  <c r="B35" i="6" s="1"/>
  <c r="L35" i="6" s="1"/>
  <c r="E33" i="1"/>
  <c r="D33" i="6" s="1"/>
  <c r="C33" i="6" s="1"/>
  <c r="B33" i="6" s="1"/>
  <c r="L33" i="6" s="1"/>
  <c r="E27" i="1"/>
  <c r="D21" i="6" s="1"/>
  <c r="C21" i="6" s="1"/>
  <c r="B21" i="6" s="1"/>
  <c r="L21" i="6" s="1"/>
  <c r="K26" i="1"/>
  <c r="D20" i="6" s="1"/>
  <c r="C20" i="6" s="1"/>
  <c r="B20" i="6" s="1"/>
  <c r="L20" i="6" s="1"/>
  <c r="E26" i="1"/>
  <c r="D19" i="6" s="1"/>
  <c r="C19" i="6" s="1"/>
  <c r="B19" i="6" s="1"/>
  <c r="L19" i="6" s="1"/>
  <c r="K24" i="1"/>
  <c r="D16" i="6" s="1"/>
  <c r="C16" i="6" s="1"/>
  <c r="B16" i="6" s="1"/>
  <c r="L16" i="6" s="1"/>
  <c r="E25" i="1"/>
  <c r="D17" i="6" s="1"/>
  <c r="C17" i="6" s="1"/>
  <c r="B17" i="6" s="1"/>
  <c r="L17" i="6" s="1"/>
  <c r="B37" i="1" l="1"/>
  <c r="E36" i="1"/>
  <c r="D39" i="6" s="1"/>
  <c r="C39" i="6" s="1"/>
  <c r="B39" i="6" s="1"/>
  <c r="H39" i="6" s="1"/>
  <c r="L24" i="6"/>
  <c r="M24" i="6" s="1"/>
  <c r="H29" i="6"/>
  <c r="L29" i="6"/>
  <c r="M29" i="6" s="1"/>
  <c r="L26" i="6"/>
  <c r="M26" i="6" s="1"/>
  <c r="L30" i="6"/>
  <c r="M30" i="6" s="1"/>
  <c r="H26" i="6"/>
  <c r="L46" i="6"/>
  <c r="H30" i="6"/>
  <c r="L38" i="6"/>
  <c r="H24" i="6"/>
  <c r="H37" i="6"/>
  <c r="L37" i="6"/>
  <c r="M14" i="6"/>
  <c r="H14" i="6"/>
  <c r="M28" i="6"/>
  <c r="H28" i="6"/>
  <c r="H17" i="6"/>
  <c r="M17" i="6"/>
  <c r="H48" i="6"/>
  <c r="L48" i="6"/>
  <c r="H44" i="6"/>
  <c r="L44" i="6"/>
  <c r="M27" i="6"/>
  <c r="H27" i="6"/>
  <c r="L36" i="6"/>
  <c r="H36" i="6"/>
  <c r="M20" i="6"/>
  <c r="H20" i="6"/>
  <c r="H34" i="6"/>
  <c r="M25" i="6"/>
  <c r="H25" i="6"/>
  <c r="H40" i="6"/>
  <c r="L40" i="6"/>
  <c r="H35" i="6"/>
  <c r="M15" i="6"/>
  <c r="H15" i="6"/>
  <c r="H19" i="6"/>
  <c r="M19" i="6"/>
  <c r="M21" i="6"/>
  <c r="H21" i="6"/>
  <c r="M18" i="6"/>
  <c r="H18" i="6"/>
  <c r="L50" i="6"/>
  <c r="H50" i="6"/>
  <c r="M16" i="6"/>
  <c r="H16" i="6"/>
  <c r="M33" i="6"/>
  <c r="H33" i="6"/>
  <c r="M31" i="6"/>
  <c r="H31" i="6"/>
  <c r="H32" i="6"/>
  <c r="M32" i="6"/>
  <c r="H22" i="6"/>
  <c r="M22" i="6"/>
  <c r="H13" i="6"/>
  <c r="M13" i="6"/>
  <c r="M23" i="6"/>
  <c r="H23" i="6"/>
  <c r="L39" i="6" l="1"/>
  <c r="E37" i="1"/>
  <c r="D41" i="6" s="1"/>
  <c r="C41" i="6" s="1"/>
  <c r="B41" i="6" s="1"/>
  <c r="B38" i="1"/>
  <c r="B39" i="1" s="1"/>
  <c r="H41" i="6" l="1"/>
  <c r="L41" i="6"/>
  <c r="B41" i="1"/>
  <c r="E38" i="1"/>
  <c r="D43" i="6" s="1"/>
  <c r="C43" i="6" s="1"/>
  <c r="B43" i="6" s="1"/>
  <c r="E41" i="1" l="1"/>
  <c r="D45" i="6" s="1"/>
  <c r="C45" i="6" s="1"/>
  <c r="B45" i="6" s="1"/>
  <c r="H43" i="6"/>
  <c r="L43" i="6"/>
  <c r="H45" i="6" l="1"/>
  <c r="L45" i="6"/>
  <c r="D49" i="6"/>
  <c r="C49" i="6" s="1"/>
  <c r="B49" i="6" s="1"/>
  <c r="D47" i="6"/>
  <c r="C47" i="6" s="1"/>
  <c r="B47" i="6" s="1"/>
  <c r="I9" i="6" l="1"/>
  <c r="I8" i="6"/>
  <c r="H47" i="6"/>
  <c r="L47" i="6"/>
  <c r="L49" i="6"/>
  <c r="H49" i="6"/>
</calcChain>
</file>

<file path=xl/sharedStrings.xml><?xml version="1.0" encoding="utf-8"?>
<sst xmlns="http://schemas.openxmlformats.org/spreadsheetml/2006/main" count="1363" uniqueCount="612">
  <si>
    <t>FN18 FMGL01- Guidance</t>
  </si>
  <si>
    <t xml:space="preserve">To complete an FN18 the following should be completed on the 'FN18 SFT' tab. Please note </t>
  </si>
  <si>
    <t>each yellow cell has a pull down menu :</t>
  </si>
  <si>
    <t xml:space="preserve">Please note all yellow cells needs to completed </t>
  </si>
  <si>
    <t>1.</t>
  </si>
  <si>
    <t>Select the school from the pull down menu in cell A4</t>
  </si>
  <si>
    <t xml:space="preserve">2. </t>
  </si>
  <si>
    <t>Select the date and accounting period from the pull down menus in cells F2 and J2</t>
  </si>
  <si>
    <t>3.</t>
  </si>
  <si>
    <t xml:space="preserve">Select the ledger code from the pull down menu in cell A12 </t>
  </si>
  <si>
    <t>4.</t>
  </si>
  <si>
    <t>Select debit or credit from the pull down menu in cell E12</t>
  </si>
  <si>
    <t>5.</t>
  </si>
  <si>
    <t>Insert the debit amount and a narrative to aid the adjustment</t>
  </si>
  <si>
    <t>6.</t>
  </si>
  <si>
    <t>Repeat steps 3, 4, and 5 from cell G12 for the other entry</t>
  </si>
  <si>
    <t>7.</t>
  </si>
  <si>
    <t>Repeat steps 3, 4, 5 and 6 from cell A13 onwards if required</t>
  </si>
  <si>
    <t>8.</t>
  </si>
  <si>
    <t xml:space="preserve">Once the FN18 is fully completed save the file with the date and the name of the school. </t>
  </si>
  <si>
    <t>Then email to :</t>
  </si>
  <si>
    <t>schools.accountancy@gloucestershire.gov.uk</t>
  </si>
  <si>
    <t>9.</t>
  </si>
  <si>
    <t xml:space="preserve">Once the FN18 has been actioned by the Schools Finance Team you will receive </t>
  </si>
  <si>
    <t>email notification indicating the details of the posting.</t>
  </si>
  <si>
    <t>Date:</t>
  </si>
  <si>
    <t xml:space="preserve">Period : </t>
  </si>
  <si>
    <t xml:space="preserve">FN18 FMGL01 - Non Payroll Adjustments Only </t>
  </si>
  <si>
    <t>Please select period</t>
  </si>
  <si>
    <t>Credit</t>
  </si>
  <si>
    <t>Ann Edwards Church of England Primary School</t>
  </si>
  <si>
    <t>Debit</t>
  </si>
  <si>
    <t>HIDE</t>
  </si>
  <si>
    <t>Instructions:</t>
  </si>
  <si>
    <r>
      <t xml:space="preserve">Type or </t>
    </r>
    <r>
      <rPr>
        <b/>
        <sz val="14"/>
        <color indexed="8"/>
        <rFont val="Arial"/>
        <family val="2"/>
      </rPr>
      <t xml:space="preserve">Select school name from the drop down in cell A5 (blue coloured cell) </t>
    </r>
  </si>
  <si>
    <r>
      <t xml:space="preserve">For the first part of the journal please </t>
    </r>
    <r>
      <rPr>
        <b/>
        <sz val="14"/>
        <color indexed="8"/>
        <rFont val="Arial"/>
        <family val="2"/>
      </rPr>
      <t>type the ledger code.</t>
    </r>
  </si>
  <si>
    <r>
      <rPr>
        <b/>
        <sz val="14"/>
        <color indexed="8"/>
        <rFont val="Arial"/>
        <family val="2"/>
      </rPr>
      <t>Select Debit or Credit</t>
    </r>
    <r>
      <rPr>
        <sz val="14"/>
        <color indexed="8"/>
        <rFont val="Arial"/>
        <family val="2"/>
      </rPr>
      <t xml:space="preserve"> from the drop down in</t>
    </r>
    <r>
      <rPr>
        <b/>
        <sz val="14"/>
        <color indexed="8"/>
        <rFont val="Arial"/>
        <family val="2"/>
      </rPr>
      <t xml:space="preserve"> cell F27</t>
    </r>
  </si>
  <si>
    <r>
      <t xml:space="preserve">Enter the </t>
    </r>
    <r>
      <rPr>
        <b/>
        <sz val="14"/>
        <color indexed="8"/>
        <rFont val="Arial"/>
        <family val="2"/>
      </rPr>
      <t>amount</t>
    </r>
    <r>
      <rPr>
        <sz val="14"/>
        <color indexed="8"/>
        <rFont val="Arial"/>
        <family val="2"/>
      </rPr>
      <t xml:space="preserve"> in </t>
    </r>
    <r>
      <rPr>
        <b/>
        <sz val="14"/>
        <color indexed="8"/>
        <rFont val="Arial"/>
        <family val="2"/>
      </rPr>
      <t>cell G27</t>
    </r>
  </si>
  <si>
    <r>
      <t xml:space="preserve">Next, for the double entry side of the journal, please </t>
    </r>
    <r>
      <rPr>
        <b/>
        <sz val="14"/>
        <color indexed="8"/>
        <rFont val="Arial"/>
        <family val="2"/>
      </rPr>
      <t xml:space="preserve">input the opposite entries </t>
    </r>
    <r>
      <rPr>
        <sz val="14"/>
        <color indexed="8"/>
        <rFont val="Arial"/>
        <family val="2"/>
      </rPr>
      <t xml:space="preserve">of the journal in </t>
    </r>
    <r>
      <rPr>
        <b/>
        <sz val="14"/>
        <color indexed="8"/>
        <rFont val="Arial"/>
        <family val="2"/>
      </rPr>
      <t>cells H27 (Ledger Code), L27 (Debit or Credit)</t>
    </r>
    <r>
      <rPr>
        <sz val="14"/>
        <color indexed="8"/>
        <rFont val="Arial"/>
        <family val="2"/>
      </rPr>
      <t xml:space="preserve"> &amp;</t>
    </r>
    <r>
      <rPr>
        <b/>
        <sz val="14"/>
        <color indexed="8"/>
        <rFont val="Arial"/>
        <family val="2"/>
      </rPr>
      <t xml:space="preserve"> M27 (Amount)</t>
    </r>
  </si>
  <si>
    <r>
      <t xml:space="preserve">To complete the journal line please </t>
    </r>
    <r>
      <rPr>
        <b/>
        <sz val="14"/>
        <color indexed="8"/>
        <rFont val="Arial"/>
        <family val="2"/>
      </rPr>
      <t>enter narrative</t>
    </r>
    <r>
      <rPr>
        <sz val="14"/>
        <color indexed="8"/>
        <rFont val="Arial"/>
        <family val="2"/>
      </rPr>
      <t xml:space="preserve"> for the reason for the journal in </t>
    </r>
    <r>
      <rPr>
        <b/>
        <sz val="14"/>
        <color indexed="8"/>
        <rFont val="Arial"/>
        <family val="2"/>
      </rPr>
      <t>cell N26</t>
    </r>
  </si>
  <si>
    <r>
      <rPr>
        <b/>
        <sz val="14"/>
        <color indexed="8"/>
        <rFont val="Arial"/>
        <family val="2"/>
      </rPr>
      <t>Repeat steps 3 to 7</t>
    </r>
    <r>
      <rPr>
        <sz val="14"/>
        <color indexed="8"/>
        <rFont val="Arial"/>
        <family val="2"/>
      </rPr>
      <t xml:space="preserve"> from </t>
    </r>
    <r>
      <rPr>
        <b/>
        <sz val="14"/>
        <color indexed="8"/>
        <rFont val="Arial"/>
        <family val="2"/>
      </rPr>
      <t>cell B28</t>
    </r>
    <r>
      <rPr>
        <sz val="14"/>
        <color indexed="8"/>
        <rFont val="Arial"/>
        <family val="2"/>
      </rPr>
      <t xml:space="preserve"> if </t>
    </r>
    <r>
      <rPr>
        <b/>
        <sz val="14"/>
        <color indexed="8"/>
        <rFont val="Arial"/>
        <family val="2"/>
      </rPr>
      <t>more entries</t>
    </r>
    <r>
      <rPr>
        <sz val="14"/>
        <color indexed="8"/>
        <rFont val="Arial"/>
        <family val="2"/>
      </rPr>
      <t xml:space="preserve"> are required</t>
    </r>
  </si>
  <si>
    <r>
      <t>When completed em</t>
    </r>
    <r>
      <rPr>
        <sz val="14"/>
        <color indexed="8"/>
        <rFont val="Arial"/>
        <family val="2"/>
      </rPr>
      <t>ail to:</t>
    </r>
  </si>
  <si>
    <t>Line</t>
  </si>
  <si>
    <t>Ledger Code</t>
  </si>
  <si>
    <t>Ledger Code Narrative</t>
  </si>
  <si>
    <t>Cost Centre</t>
  </si>
  <si>
    <t>CFR Ref</t>
  </si>
  <si>
    <t>Debit/Credit</t>
  </si>
  <si>
    <t>Amount</t>
  </si>
  <si>
    <t>Narrative</t>
  </si>
  <si>
    <t>Please select school from drop down</t>
  </si>
  <si>
    <t>Please select date</t>
  </si>
  <si>
    <t>Abbeymead Primary School</t>
  </si>
  <si>
    <t>107529</t>
  </si>
  <si>
    <t>Central School</t>
  </si>
  <si>
    <t>Primary</t>
  </si>
  <si>
    <t>I 01</t>
  </si>
  <si>
    <t>School Original Delegated Budget (ISB)</t>
  </si>
  <si>
    <t>Alderman Knight School</t>
  </si>
  <si>
    <t>107125</t>
  </si>
  <si>
    <t>Special</t>
  </si>
  <si>
    <t>I.S.B. Contingency Budget Increases</t>
  </si>
  <si>
    <t>Ampney Crucis Church of England Primary School</t>
  </si>
  <si>
    <t>107531</t>
  </si>
  <si>
    <t>SEN Place Funding</t>
  </si>
  <si>
    <t>107786</t>
  </si>
  <si>
    <t>Excluded Pupil Funding Adjustment</t>
  </si>
  <si>
    <t>Ashchurch Primary School</t>
  </si>
  <si>
    <t>107534</t>
  </si>
  <si>
    <t>School Loan Allocation</t>
  </si>
  <si>
    <t>Ashleworth Church of England Primary School</t>
  </si>
  <si>
    <t>107535</t>
  </si>
  <si>
    <t>Repayment of Loan (Schools)</t>
  </si>
  <si>
    <t>Benhall Infant School</t>
  </si>
  <si>
    <t>107881</t>
  </si>
  <si>
    <t>Education Functions Deduction (services formerly funded via Education Services Grant)</t>
  </si>
  <si>
    <t>Bettridge School</t>
  </si>
  <si>
    <t>107127</t>
  </si>
  <si>
    <t>Teachers Pay Grant / Teachers Pension Grant</t>
  </si>
  <si>
    <t>Berry Hill Primary School</t>
  </si>
  <si>
    <t>Mainstream Schools Additional Grant</t>
  </si>
  <si>
    <t>Birdlip Primary School</t>
  </si>
  <si>
    <t>107551</t>
  </si>
  <si>
    <t>I 02</t>
  </si>
  <si>
    <t>Sixth Form Funding</t>
  </si>
  <si>
    <t>Bisley Blue Coat Church of England Primary School</t>
  </si>
  <si>
    <t>107553</t>
  </si>
  <si>
    <t>I 03</t>
  </si>
  <si>
    <t>High Needs Top Up Funding (from Home LA, LAC or Welsh pupils)</t>
  </si>
  <si>
    <t>Blakeney Primary School</t>
  </si>
  <si>
    <t>107558</t>
  </si>
  <si>
    <t>OLA receipts (High Needs SEN funding from other LA's)</t>
  </si>
  <si>
    <t>Bledington Primary School</t>
  </si>
  <si>
    <t>107559</t>
  </si>
  <si>
    <t>I 04</t>
  </si>
  <si>
    <t>Funding For Ethnic Minority &amp; Traveller Pupils</t>
  </si>
  <si>
    <t>Brimscombe Church of England (VA) Primary School</t>
  </si>
  <si>
    <t>107567</t>
  </si>
  <si>
    <t>I 05</t>
  </si>
  <si>
    <t>Distribution of Pupil Premium Grant (via GCC)</t>
  </si>
  <si>
    <t>Bussage Church of England Primary School</t>
  </si>
  <si>
    <t>107578</t>
  </si>
  <si>
    <t>Pupil Premium Grant (Paid directly to Schools and not via GCC)</t>
  </si>
  <si>
    <t>Cam Everlands Primary School</t>
  </si>
  <si>
    <t>107580</t>
  </si>
  <si>
    <t>I 06</t>
  </si>
  <si>
    <t>Distribution Of Other Government Grants (including Year 7 catch up premium)</t>
  </si>
  <si>
    <t>Cam Hopton Church of England Primary School</t>
  </si>
  <si>
    <t>107582</t>
  </si>
  <si>
    <t>Other Government Grants - DfE etc</t>
  </si>
  <si>
    <t>Cam Woodfield Infant School</t>
  </si>
  <si>
    <t>107583</t>
  </si>
  <si>
    <t>I 07</t>
  </si>
  <si>
    <t>Distribution of Other Revenue Grants and Payments (Internal)</t>
  </si>
  <si>
    <t>Cashes Green Primary School</t>
  </si>
  <si>
    <t>107585</t>
  </si>
  <si>
    <t>Supply Reimbursements - Inset / Other</t>
  </si>
  <si>
    <t>Castle Hill Primary School</t>
  </si>
  <si>
    <t>107579</t>
  </si>
  <si>
    <t>Other Revenue Grants and Payments</t>
  </si>
  <si>
    <t>Chalford Hill Primary School</t>
  </si>
  <si>
    <t>107586</t>
  </si>
  <si>
    <t>Lottery Income</t>
  </si>
  <si>
    <t>Churcham Primary School</t>
  </si>
  <si>
    <t>107598</t>
  </si>
  <si>
    <t>I 08a</t>
  </si>
  <si>
    <t>Lettings</t>
  </si>
  <si>
    <t>Churchdown Parton Manor Infant School</t>
  </si>
  <si>
    <t>107610</t>
  </si>
  <si>
    <t>I 08b</t>
  </si>
  <si>
    <t>Internal Income from facilities &amp; Services (e.g Income from other schools)</t>
  </si>
  <si>
    <t>Churchdown Parton Manor Junior School</t>
  </si>
  <si>
    <t>Reimbursements from Contractors</t>
  </si>
  <si>
    <t>Cirencester Primary School</t>
  </si>
  <si>
    <t>107603</t>
  </si>
  <si>
    <t>Contribution to Exam Fees</t>
  </si>
  <si>
    <t>Clearwell Church of England Primary School</t>
  </si>
  <si>
    <t>107605</t>
  </si>
  <si>
    <t>Sales to the Public (Includes Hire of Minibus)</t>
  </si>
  <si>
    <t>Coalway Community Infant School</t>
  </si>
  <si>
    <t>107620</t>
  </si>
  <si>
    <t>Rental Income</t>
  </si>
  <si>
    <t>Coalway Junior School</t>
  </si>
  <si>
    <t>107569</t>
  </si>
  <si>
    <t>Before &amp; After School Club Income</t>
  </si>
  <si>
    <t>Coberley Church of England Primary School</t>
  </si>
  <si>
    <t>107609</t>
  </si>
  <si>
    <t>Green Energy Income</t>
  </si>
  <si>
    <t>Coney Hill Community Primary School</t>
  </si>
  <si>
    <t>107924</t>
  </si>
  <si>
    <t>Sale of Equipment</t>
  </si>
  <si>
    <t>Coopers Edge School</t>
  </si>
  <si>
    <t>107958</t>
  </si>
  <si>
    <t>Tuition Fees</t>
  </si>
  <si>
    <t>Cranham Church of England Primary School</t>
  </si>
  <si>
    <t>107616</t>
  </si>
  <si>
    <t>Income from Facilities and Services</t>
  </si>
  <si>
    <t>Deerhurst and Apperley Church of England Primary School</t>
  </si>
  <si>
    <t>107619</t>
  </si>
  <si>
    <t>Photocopying Charges (Income Vatable)</t>
  </si>
  <si>
    <t>Dinglewell Infant School</t>
  </si>
  <si>
    <t>107925</t>
  </si>
  <si>
    <t>Telephones - Contributions to Private Calls (Vatable)</t>
  </si>
  <si>
    <t>Dinglewell Junior School</t>
  </si>
  <si>
    <t>107926</t>
  </si>
  <si>
    <t>Bank Interest</t>
  </si>
  <si>
    <t>Eastcombe Primary School</t>
  </si>
  <si>
    <t>107633</t>
  </si>
  <si>
    <t>I 09</t>
  </si>
  <si>
    <t>Sale of School Meals (Pupils)</t>
  </si>
  <si>
    <t>Eastington Primary School</t>
  </si>
  <si>
    <t>107635</t>
  </si>
  <si>
    <t>I 10</t>
  </si>
  <si>
    <t>Supply Reimbursements from LA - Insurance (Teachers)</t>
  </si>
  <si>
    <t>Ellwood Primary School</t>
  </si>
  <si>
    <t>107640</t>
  </si>
  <si>
    <t>Supply Reimbursement from external providers  - Insurance (Teachers)</t>
  </si>
  <si>
    <t>Elmbridge Primary School</t>
  </si>
  <si>
    <t>107928</t>
  </si>
  <si>
    <t>I 11</t>
  </si>
  <si>
    <t>Supply Reimbursements from LA - Insurance (Support Staff)</t>
  </si>
  <si>
    <t>Finlay Community School</t>
  </si>
  <si>
    <t>107929</t>
  </si>
  <si>
    <t>Supply Reimbursements from external providers -  Insurance (Support Staff)</t>
  </si>
  <si>
    <t>Gardners Lane Primary School</t>
  </si>
  <si>
    <t>107886</t>
  </si>
  <si>
    <t>Vandalism Insurance - Refunds</t>
  </si>
  <si>
    <t>Gastrells Community Primary School</t>
  </si>
  <si>
    <t>107781</t>
  </si>
  <si>
    <t>All risks insurance - Refunds</t>
  </si>
  <si>
    <t>Glebe Infants' School</t>
  </si>
  <si>
    <t>107726</t>
  </si>
  <si>
    <t>I 12</t>
  </si>
  <si>
    <t>Contribution to Educational Activities</t>
  </si>
  <si>
    <t>Glenfall Community Primary School</t>
  </si>
  <si>
    <t>107593</t>
  </si>
  <si>
    <t>Swimming Income</t>
  </si>
  <si>
    <t>Gloucester Road Primary School</t>
  </si>
  <si>
    <t>107887</t>
  </si>
  <si>
    <t>I 13</t>
  </si>
  <si>
    <t>Donations and Voluntary Funds</t>
  </si>
  <si>
    <t>Grangefield Primary School</t>
  </si>
  <si>
    <t>107656</t>
  </si>
  <si>
    <t>I 15</t>
  </si>
  <si>
    <t>Distribution of ES Educational Grants</t>
  </si>
  <si>
    <t>Greatfield Park Primary School</t>
  </si>
  <si>
    <t>107891</t>
  </si>
  <si>
    <t>ES Educational Grants (Paid Directly to Schools and not via GCC)</t>
  </si>
  <si>
    <t>Haresfield Church of England Primary School</t>
  </si>
  <si>
    <t>107665</t>
  </si>
  <si>
    <t>I 16</t>
  </si>
  <si>
    <t>Distribution of Community Focussed School Funding and/or Grants</t>
  </si>
  <si>
    <t>Harewood Infant School</t>
  </si>
  <si>
    <t>107933</t>
  </si>
  <si>
    <t>Community Focused Schools Funding/Grants</t>
  </si>
  <si>
    <t>Hatherop Church of England Primary School</t>
  </si>
  <si>
    <t>107667</t>
  </si>
  <si>
    <t>I 17</t>
  </si>
  <si>
    <t>Community Focused Schools Facilities Income</t>
  </si>
  <si>
    <t>Heart of the Forest Community Special School</t>
  </si>
  <si>
    <t>107145</t>
  </si>
  <si>
    <t>Hempsted Church of England Primary School</t>
  </si>
  <si>
    <t>107936</t>
  </si>
  <si>
    <t>Hesters Way Primary School</t>
  </si>
  <si>
    <t>107888</t>
  </si>
  <si>
    <t>Hillesley Church of England Primary School</t>
  </si>
  <si>
    <t>107671</t>
  </si>
  <si>
    <t>Hillview Primary School</t>
  </si>
  <si>
    <t>107937</t>
  </si>
  <si>
    <t>Holy Trinity Church of England Primary School</t>
  </si>
  <si>
    <t>107890</t>
  </si>
  <si>
    <t>Universal Infant Free School Meals (UIFSM)</t>
  </si>
  <si>
    <t>Horsley Church of England Primary School</t>
  </si>
  <si>
    <t>107672</t>
  </si>
  <si>
    <t>PE &amp; Sports Grant</t>
  </si>
  <si>
    <t>Huntley Church of England Primary School</t>
  </si>
  <si>
    <t>107677</t>
  </si>
  <si>
    <t>Innsworth Infant School</t>
  </si>
  <si>
    <t>107683</t>
  </si>
  <si>
    <t>E 08</t>
  </si>
  <si>
    <t>Employee Professional Fees</t>
  </si>
  <si>
    <t>Innsworth Junior School</t>
  </si>
  <si>
    <t>107678</t>
  </si>
  <si>
    <t>Interview expenses</t>
  </si>
  <si>
    <t>Isbourne Valley School</t>
  </si>
  <si>
    <t>107789</t>
  </si>
  <si>
    <t>Optical Aid Expenses</t>
  </si>
  <si>
    <t>Kempsford Church of England Primary School</t>
  </si>
  <si>
    <t>107682</t>
  </si>
  <si>
    <t>Redundancy</t>
  </si>
  <si>
    <t>King's Stanley CofE Primary School</t>
  </si>
  <si>
    <t>107686</t>
  </si>
  <si>
    <t>Gratuities inc Kiddie Voucher Costs</t>
  </si>
  <si>
    <t>Kingsway Primary School</t>
  </si>
  <si>
    <t>107817</t>
  </si>
  <si>
    <t>Recruitment advertising</t>
  </si>
  <si>
    <t>Kingswood Primary School</t>
  </si>
  <si>
    <t>107691</t>
  </si>
  <si>
    <t>Police Check Fees</t>
  </si>
  <si>
    <t>Lakeside Primary School</t>
  </si>
  <si>
    <t>107892</t>
  </si>
  <si>
    <t>Employee medical - expenses</t>
  </si>
  <si>
    <t>Leonard Stanley Church of England Primary School</t>
  </si>
  <si>
    <t>107694</t>
  </si>
  <si>
    <t>Relocation expenses</t>
  </si>
  <si>
    <t>Linden Primary School</t>
  </si>
  <si>
    <t>107940</t>
  </si>
  <si>
    <t>Enhanced Pensions Locally Funded</t>
  </si>
  <si>
    <t>Littledean Church of England Primary School</t>
  </si>
  <si>
    <t>107695</t>
  </si>
  <si>
    <t>Teachers Lump Sum Redundancy</t>
  </si>
  <si>
    <t>Lydbrook Primary School</t>
  </si>
  <si>
    <t>107709</t>
  </si>
  <si>
    <t>ER Chrg-Pen Fund</t>
  </si>
  <si>
    <t>Meadowside Primary School</t>
  </si>
  <si>
    <t>107816</t>
  </si>
  <si>
    <t>Salary Overpayment</t>
  </si>
  <si>
    <t>Meysey Hampton Church of England Primary School</t>
  </si>
  <si>
    <t>107714</t>
  </si>
  <si>
    <t xml:space="preserve">Net Overpayment Carry Forward </t>
  </si>
  <si>
    <t>Mickleton Primary School</t>
  </si>
  <si>
    <t>107717</t>
  </si>
  <si>
    <t>Car contract hire/charges</t>
  </si>
  <si>
    <t>Miserden Church of England Primary School</t>
  </si>
  <si>
    <t>107720</t>
  </si>
  <si>
    <t>Business Travel Expenses</t>
  </si>
  <si>
    <t>Mitcheldean Endowed Primary School</t>
  </si>
  <si>
    <t>107721</t>
  </si>
  <si>
    <t>Apprenticeship Levy Training</t>
  </si>
  <si>
    <t>Nailsworth Church of England Primary School</t>
  </si>
  <si>
    <t>107724</t>
  </si>
  <si>
    <t>Subsistence</t>
  </si>
  <si>
    <t>Naunton Park Primary School</t>
  </si>
  <si>
    <t>107898</t>
  </si>
  <si>
    <t>Hotel Accommodation</t>
  </si>
  <si>
    <t>North Nibley CofE Primary School</t>
  </si>
  <si>
    <t>107731</t>
  </si>
  <si>
    <t>Direct Payments to Individuals</t>
  </si>
  <si>
    <t>Northleach Church of England Primary School</t>
  </si>
  <si>
    <t>107730</t>
  </si>
  <si>
    <t>E 09</t>
  </si>
  <si>
    <t>Staff Training</t>
  </si>
  <si>
    <t>Norton Church of England Primary School</t>
  </si>
  <si>
    <t>107733</t>
  </si>
  <si>
    <t>Training Internal Charge</t>
  </si>
  <si>
    <t>Oakridge Parochial School</t>
  </si>
  <si>
    <t>107735</t>
  </si>
  <si>
    <t>E 10</t>
  </si>
  <si>
    <t>Insurance Premium (Non GCC Supply Service)</t>
  </si>
  <si>
    <t>Oakwood Primary School</t>
  </si>
  <si>
    <t>107900</t>
  </si>
  <si>
    <t>Supply Insurance (Teaching)</t>
  </si>
  <si>
    <t>Park Junior School</t>
  </si>
  <si>
    <t>107797</t>
  </si>
  <si>
    <t>E10</t>
  </si>
  <si>
    <t>Teaching Staff Costs De-Delegated budget</t>
  </si>
  <si>
    <t>Parkend Primary School</t>
  </si>
  <si>
    <t>107743</t>
  </si>
  <si>
    <t>E 11</t>
  </si>
  <si>
    <t>Other Staff Related Insurance Premiums</t>
  </si>
  <si>
    <t>Pauntley Church of England Primary School</t>
  </si>
  <si>
    <t>107749</t>
  </si>
  <si>
    <t>Supply Insurance (Non Teaching)</t>
  </si>
  <si>
    <t>Picklenash Junior School</t>
  </si>
  <si>
    <t>E 12</t>
  </si>
  <si>
    <t>Premises Repairs &amp; Maintenance</t>
  </si>
  <si>
    <t>Pillowell Community Primary School</t>
  </si>
  <si>
    <t>Buildings Maintenance Internal Charge</t>
  </si>
  <si>
    <t>Prestbury St Mary's Church of England Junior School</t>
  </si>
  <si>
    <t>107754</t>
  </si>
  <si>
    <t>E 13</t>
  </si>
  <si>
    <t>Grounds maintenance</t>
  </si>
  <si>
    <t>Grounds Internal Charge</t>
  </si>
  <si>
    <t>Randwick Church of England Primary School</t>
  </si>
  <si>
    <t>107759</t>
  </si>
  <si>
    <t>E 14</t>
  </si>
  <si>
    <t>Cleaning &amp; Domestic Supplies</t>
  </si>
  <si>
    <t>Redbrook Church of England Primary School</t>
  </si>
  <si>
    <t>107769</t>
  </si>
  <si>
    <t>Cleaning Internal Charge</t>
  </si>
  <si>
    <t>Rodborough Community Primary School</t>
  </si>
  <si>
    <t>107763</t>
  </si>
  <si>
    <t>E 15</t>
  </si>
  <si>
    <t>Water Services</t>
  </si>
  <si>
    <t>Rodmarton School</t>
  </si>
  <si>
    <t>107764</t>
  </si>
  <si>
    <t>E 16</t>
  </si>
  <si>
    <t>Electricity</t>
  </si>
  <si>
    <t>Ruardean Church of England Primary School</t>
  </si>
  <si>
    <t>107765</t>
  </si>
  <si>
    <t>Gas</t>
  </si>
  <si>
    <t>Sapperton Church of England Primary School</t>
  </si>
  <si>
    <t>107771</t>
  </si>
  <si>
    <t>Other Fuel (incl. Fuel Oil)</t>
  </si>
  <si>
    <t>Sharpness Primary School</t>
  </si>
  <si>
    <t>107775</t>
  </si>
  <si>
    <t>Fuel/Oil</t>
  </si>
  <si>
    <t>Sheepscombe Primary School</t>
  </si>
  <si>
    <t>107776</t>
  </si>
  <si>
    <t>E 17</t>
  </si>
  <si>
    <t>Rates</t>
  </si>
  <si>
    <t>Shurdington Church of England Primary School</t>
  </si>
  <si>
    <t>107779</t>
  </si>
  <si>
    <t>E 18</t>
  </si>
  <si>
    <t>Security, Alarms, etc</t>
  </si>
  <si>
    <t>Slimbridge Primary School</t>
  </si>
  <si>
    <t>107782</t>
  </si>
  <si>
    <t>Rents</t>
  </si>
  <si>
    <t>Soudley School</t>
  </si>
  <si>
    <t>107784</t>
  </si>
  <si>
    <t>Hygiene Materials/Equipment Rent/Lease</t>
  </si>
  <si>
    <t>Southrop Church of England Primary School</t>
  </si>
  <si>
    <t>107787</t>
  </si>
  <si>
    <t>Hire/Use of Accommodation</t>
  </si>
  <si>
    <t>St Briavels Parochial Church of England Primary School</t>
  </si>
  <si>
    <t>Fire Extinguisher Maintenance</t>
  </si>
  <si>
    <t>St John's Church of England Primary School</t>
  </si>
  <si>
    <t>107906</t>
  </si>
  <si>
    <t>Refuse collection (outside county waste contract) &amp; Pest Control</t>
  </si>
  <si>
    <t>St Mary's Church of England Infant School</t>
  </si>
  <si>
    <t>107768</t>
  </si>
  <si>
    <t>Waste internal recharge (county waste contract)</t>
  </si>
  <si>
    <t>St Mark's Church of England Junior School</t>
  </si>
  <si>
    <t>E 19</t>
  </si>
  <si>
    <t>Vehicle Costs (Fuel/Lease/Hire/Tax/Repairs)</t>
  </si>
  <si>
    <t>St Paul's Church of England Primary School</t>
  </si>
  <si>
    <t>107948</t>
  </si>
  <si>
    <t>Publications, Newspapers &amp; Periodicals (Curriculum)</t>
  </si>
  <si>
    <t>St White's Primary School</t>
  </si>
  <si>
    <t>107767</t>
  </si>
  <si>
    <t>Materials, Educational &amp; Training</t>
  </si>
  <si>
    <t>Steam Mills Primary School</t>
  </si>
  <si>
    <t>107793</t>
  </si>
  <si>
    <t>Reprographics resources &amp; equip for teaching purposes</t>
  </si>
  <si>
    <t>Stonehouse Park Infant School</t>
  </si>
  <si>
    <t>107791</t>
  </si>
  <si>
    <t>Licences (e.g T.V Licence)</t>
  </si>
  <si>
    <t>Stow-on-the-Wold Primary School</t>
  </si>
  <si>
    <t>107798</t>
  </si>
  <si>
    <t>Educational Activities (incl field study/swimming)</t>
  </si>
  <si>
    <t>Stratton Church of England Primary School</t>
  </si>
  <si>
    <t>107800</t>
  </si>
  <si>
    <t>Learning Resources (non ICT) Internal Charge</t>
  </si>
  <si>
    <t>Stroud Valley Community Primary School</t>
  </si>
  <si>
    <t>107803</t>
  </si>
  <si>
    <t>E20A</t>
  </si>
  <si>
    <t>Connectivity</t>
  </si>
  <si>
    <t>Temple Guiting Church of England School</t>
  </si>
  <si>
    <t>107808</t>
  </si>
  <si>
    <t>E20B</t>
  </si>
  <si>
    <t>Onsite servers</t>
  </si>
  <si>
    <t>Tewkesbury Church of England Primary School</t>
  </si>
  <si>
    <t>107811</t>
  </si>
  <si>
    <t>E20C</t>
  </si>
  <si>
    <t>IT learning resources</t>
  </si>
  <si>
    <t>The Altus</t>
  </si>
  <si>
    <t>101520</t>
  </si>
  <si>
    <t>Alternative Provision</t>
  </si>
  <si>
    <t>E20D</t>
  </si>
  <si>
    <t>Administration software and systems</t>
  </si>
  <si>
    <t>The Croft Primary School</t>
  </si>
  <si>
    <t>107742</t>
  </si>
  <si>
    <t>E20E</t>
  </si>
  <si>
    <t>Laptops, desktops and tablets</t>
  </si>
  <si>
    <t>The John Moore Primary School</t>
  </si>
  <si>
    <t>107812</t>
  </si>
  <si>
    <t>E20F</t>
  </si>
  <si>
    <t>Other hardware</t>
  </si>
  <si>
    <t>The Rissington School</t>
  </si>
  <si>
    <t>107657</t>
  </si>
  <si>
    <t>E20G</t>
  </si>
  <si>
    <t>IT support</t>
  </si>
  <si>
    <t>The Shrubberies School</t>
  </si>
  <si>
    <t>107139</t>
  </si>
  <si>
    <t>E 21</t>
  </si>
  <si>
    <t>Examination fees</t>
  </si>
  <si>
    <t>Thrupp School</t>
  </si>
  <si>
    <t>107818</t>
  </si>
  <si>
    <t>E 22</t>
  </si>
  <si>
    <t>Admin Furniture / Equipment inc computers &amp; consumables</t>
  </si>
  <si>
    <t>Tirlebrook Primary School</t>
  </si>
  <si>
    <t>Medical supplies</t>
  </si>
  <si>
    <t>Tredworth Junior School</t>
  </si>
  <si>
    <t>107952</t>
  </si>
  <si>
    <t>Clothes, Uniform &amp; Laundry</t>
  </si>
  <si>
    <t>Tutshill Church of England Primary School</t>
  </si>
  <si>
    <t>107825</t>
  </si>
  <si>
    <t>Printing/Stationery/Office expenses</t>
  </si>
  <si>
    <t>Twyning School</t>
  </si>
  <si>
    <t>107827</t>
  </si>
  <si>
    <t>Postage</t>
  </si>
  <si>
    <t>Uley Church of England Primary School</t>
  </si>
  <si>
    <t>107829</t>
  </si>
  <si>
    <t>Telephony</t>
  </si>
  <si>
    <t>Uplands Community Primary School</t>
  </si>
  <si>
    <t>107805</t>
  </si>
  <si>
    <t>Publicity/Marketing</t>
  </si>
  <si>
    <t>Walmore Hill Primary School</t>
  </si>
  <si>
    <t>107837</t>
  </si>
  <si>
    <t>Copyright fees</t>
  </si>
  <si>
    <t>Warden Hill Primary School</t>
  </si>
  <si>
    <t>107693</t>
  </si>
  <si>
    <t>E22</t>
  </si>
  <si>
    <t>Bank Charges</t>
  </si>
  <si>
    <t>Westbury-on-Severn Church of England Primary School</t>
  </si>
  <si>
    <t>107838</t>
  </si>
  <si>
    <t>E 23</t>
  </si>
  <si>
    <t>Insurance - Premises</t>
  </si>
  <si>
    <t>Whitminster Endowed Church of England Primary School</t>
  </si>
  <si>
    <t>107842</t>
  </si>
  <si>
    <t>Vehicle/Plant insurance</t>
  </si>
  <si>
    <t>Willersey Church of England Primary School</t>
  </si>
  <si>
    <t>107845</t>
  </si>
  <si>
    <t>All Risks Insurance Premiums</t>
  </si>
  <si>
    <t>Withington Church of England Primary School</t>
  </si>
  <si>
    <t>107851</t>
  </si>
  <si>
    <t>Insurance Premiums Recharged to Services</t>
  </si>
  <si>
    <t>Woodchester Endowed Church of England Aided Primary School</t>
  </si>
  <si>
    <t>107853</t>
  </si>
  <si>
    <t>Central Contingency De-Delegated budget</t>
  </si>
  <si>
    <t>Woodmancote School</t>
  </si>
  <si>
    <t>107547</t>
  </si>
  <si>
    <t>E 24</t>
  </si>
  <si>
    <t>Special Facility Expenditure</t>
  </si>
  <si>
    <t>Woodside Primary School</t>
  </si>
  <si>
    <t>107766</t>
  </si>
  <si>
    <t>E 25</t>
  </si>
  <si>
    <t>Catering &amp; Hospitality Costs (Inc Free Pupil Meals)</t>
  </si>
  <si>
    <t>Woolaston Primary School</t>
  </si>
  <si>
    <t>107852</t>
  </si>
  <si>
    <t>Catering Contract Payments</t>
  </si>
  <si>
    <t>Yorkley Primary School</t>
  </si>
  <si>
    <t>107862</t>
  </si>
  <si>
    <t>Catering Internal Charge</t>
  </si>
  <si>
    <t>E 26</t>
  </si>
  <si>
    <t>Teachers-agency supply</t>
  </si>
  <si>
    <t>E 27</t>
  </si>
  <si>
    <t>Agency Supply- Education Support Staff</t>
  </si>
  <si>
    <t>Bought In Professional Services - Curriculum</t>
  </si>
  <si>
    <t>Professional Services Curriculum Internal Charge</t>
  </si>
  <si>
    <t>E 28a</t>
  </si>
  <si>
    <t>Admin and clerical-agency supply</t>
  </si>
  <si>
    <t>Professional Fees</t>
  </si>
  <si>
    <t>Professional Services Internal Charge</t>
  </si>
  <si>
    <t>Legal Services Internal Charge</t>
  </si>
  <si>
    <t>Financial Services Internal Charge</t>
  </si>
  <si>
    <t>BSC Services Internal Charge</t>
  </si>
  <si>
    <t>ICT Services Internal Charge</t>
  </si>
  <si>
    <t>Occupational Health &amp; Safety Internal Charge</t>
  </si>
  <si>
    <t>Human Resources Internal Charge</t>
  </si>
  <si>
    <t>E 29</t>
  </si>
  <si>
    <t>Interest payments (Paid on overdrafts and other liabilities)</t>
  </si>
  <si>
    <t>E 30</t>
  </si>
  <si>
    <t>Revenue Contribution to Capital</t>
  </si>
  <si>
    <t>E 32</t>
  </si>
  <si>
    <t>ES Community Activity Costs</t>
  </si>
  <si>
    <t>CI 01</t>
  </si>
  <si>
    <t>Formula Capital (Current Year)</t>
  </si>
  <si>
    <t>Other Capital Grants GCC</t>
  </si>
  <si>
    <t>Sale of Fixed Assets (Foundation Schools)</t>
  </si>
  <si>
    <t>Capital Grants (Non GCC)</t>
  </si>
  <si>
    <t>CI 03</t>
  </si>
  <si>
    <t>Other Capital Income (Non GCC)</t>
  </si>
  <si>
    <t>CI 04</t>
  </si>
  <si>
    <t>Capital - Contribution from Revenue (Cr from 75500)</t>
  </si>
  <si>
    <t>CE 01</t>
  </si>
  <si>
    <t>Acquisition of Land &amp; Existing Buildings</t>
  </si>
  <si>
    <t>CE 02</t>
  </si>
  <si>
    <t>Devolved Formula Capital Expenditure - Construction, Conversion &amp; Renovation</t>
  </si>
  <si>
    <t>Capital Projects Non GCC</t>
  </si>
  <si>
    <t>CE 03</t>
  </si>
  <si>
    <t>Vehicles, plant, Equipment and Machinery</t>
  </si>
  <si>
    <t>Devolved Formula Capital Expenditure - Vehicles, Plant, Equipment &amp; Machinery</t>
  </si>
  <si>
    <t>CE 04</t>
  </si>
  <si>
    <t>Capital Expenditure - ICT</t>
  </si>
  <si>
    <t>Devolved Formula Capital Expenditure - ICT</t>
  </si>
  <si>
    <t>E20</t>
  </si>
  <si>
    <t>Cost of Broadband, ISDN, ASDL or other dedicated phone lines</t>
  </si>
  <si>
    <t>E 20</t>
  </si>
  <si>
    <t>Curriulum Computer related costs</t>
  </si>
  <si>
    <t>CE 04A</t>
  </si>
  <si>
    <t>Capital - Connectivity</t>
  </si>
  <si>
    <t>CE 04B</t>
  </si>
  <si>
    <t>Capital - Onsite Servers</t>
  </si>
  <si>
    <t>CE 04C</t>
  </si>
  <si>
    <t>Capital - Administration software &amp; systems</t>
  </si>
  <si>
    <t>CE 04D</t>
  </si>
  <si>
    <t>Capital - Laptops, desktops &amp; tablets</t>
  </si>
  <si>
    <t>CE 04E</t>
  </si>
  <si>
    <t>Capital - Other hardware</t>
  </si>
  <si>
    <t>Devolved Formula Cap-Connectivity</t>
  </si>
  <si>
    <t>Devolved Formula Cap-Onsite Server</t>
  </si>
  <si>
    <t>DevolveFormulaCap-AdminSoftwareSys</t>
  </si>
  <si>
    <t>DFC - Laptops, desktops, &amp; tablets</t>
  </si>
  <si>
    <t>Devolved Formula Cap-Oth hardware</t>
  </si>
  <si>
    <t>B 01</t>
  </si>
  <si>
    <t>Balance At Start Of Year - Committed Rev</t>
  </si>
  <si>
    <t>Schools Revenue Grant Brought Forward</t>
  </si>
  <si>
    <t>B 02</t>
  </si>
  <si>
    <t>Balance At Start Of Year-Uncommitted Rev</t>
  </si>
  <si>
    <t>B 03</t>
  </si>
  <si>
    <t>Formula Capital Brought Forward</t>
  </si>
  <si>
    <t>B 05</t>
  </si>
  <si>
    <t>Other Capital Balances</t>
  </si>
  <si>
    <t>B 06</t>
  </si>
  <si>
    <t>Community Focused Sch Rev Bal</t>
  </si>
  <si>
    <t>CFR ref</t>
  </si>
  <si>
    <t>GL Code</t>
  </si>
  <si>
    <t>Description</t>
  </si>
  <si>
    <t>School Rev Grants for Spec &amp; AP</t>
  </si>
  <si>
    <t>E 20A</t>
  </si>
  <si>
    <t>E 20B</t>
  </si>
  <si>
    <t>E 20C</t>
  </si>
  <si>
    <t>E 20D</t>
  </si>
  <si>
    <t>E 20E</t>
  </si>
  <si>
    <t>E 20F</t>
  </si>
  <si>
    <t>E 20G</t>
  </si>
  <si>
    <t>73633</t>
  </si>
  <si>
    <t>73630</t>
  </si>
  <si>
    <t>73631</t>
  </si>
  <si>
    <t>73632</t>
  </si>
  <si>
    <t>73634</t>
  </si>
  <si>
    <t>73635</t>
  </si>
  <si>
    <t>E28b</t>
  </si>
  <si>
    <t>N/A</t>
  </si>
  <si>
    <t>E 31</t>
  </si>
  <si>
    <t>10241-10249</t>
  </si>
  <si>
    <t>ES Community Activities Staff -Pay</t>
  </si>
  <si>
    <t>B07</t>
  </si>
  <si>
    <t>Outstanding amount of any capital loan</t>
  </si>
  <si>
    <t>Gloucestershire County Council Journal Upload</t>
  </si>
  <si>
    <t>Defaults for the document header</t>
  </si>
  <si>
    <t>Company Code</t>
  </si>
  <si>
    <t>Document Type</t>
  </si>
  <si>
    <t>SA</t>
  </si>
  <si>
    <t>Currency</t>
  </si>
  <si>
    <t>GBP</t>
  </si>
  <si>
    <t>Posting Date</t>
  </si>
  <si>
    <t>Document Date</t>
  </si>
  <si>
    <t>Posting Period</t>
  </si>
  <si>
    <t>Post Key</t>
  </si>
  <si>
    <t>Account</t>
  </si>
  <si>
    <t>Internal Order</t>
  </si>
  <si>
    <t>WBS Element</t>
  </si>
  <si>
    <t>Profit Centre</t>
  </si>
  <si>
    <t>Tax Code</t>
  </si>
  <si>
    <t>Assignment</t>
  </si>
  <si>
    <t>Text (upto 50 characters)</t>
  </si>
  <si>
    <t>2026-27 Schools Finance Team</t>
  </si>
  <si>
    <t>Transport Recharges</t>
  </si>
  <si>
    <t>National Insurance Grant</t>
  </si>
  <si>
    <t>CONSISTENT FINANCIAL REPORTING 
GENERAL LEDGER CODE LIST 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</si>
</sst>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d\-mmm\-yyyy"/>
    <numFmt numFmtId="165" formatCode="#,##0.00_ ;\-#,##0.00\ "/>
    <numFmt numFmtId="166" formatCode="#,##0.00_ ;[Red]\-#,##0.00\ "/>
    <numFmt numFmtId="167" formatCode="&quot;£&quot;#,##0.00"/>
    <numFmt numFmtId="168" formatCode="0.0%"/>
    <numFmt numFmtId="169" formatCode="#,##0.0000;[Red]\-#,##0.0000"/>
    <numFmt numFmtId="170" formatCode="#,###;[Red]\-#,###"/>
    <numFmt numFmtId="171" formatCode="#,###.##;[Red]\-#,###.##"/>
    <numFmt numFmtId="172" formatCode="&quot;£&quot;0;[Red]\-&quot;£&quot;0"/>
    <numFmt numFmtId="173" formatCode="0%;[Red]\-0%"/>
    <numFmt numFmtId="174" formatCode="0;[Red]\-0"/>
    <numFmt numFmtId="175" formatCode="#,##0;[Red]\-#,##0;&quot;-   &quot;"/>
  </numFmts>
  <fonts count="43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u/>
      <sz val="7.5"/>
      <color indexed="12"/>
      <name val="Arial"/>
      <family val="2"/>
    </font>
    <font>
      <b/>
      <sz val="11"/>
      <name val="Arial"/>
      <family val="2"/>
    </font>
    <font>
      <sz val="11"/>
      <name val="Tahoma"/>
      <family val="2"/>
    </font>
    <font>
      <sz val="16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2"/>
      <name val="Arial"/>
      <family val="2"/>
    </font>
    <font>
      <u/>
      <sz val="14"/>
      <color indexed="12"/>
      <name val="Arial"/>
      <family val="2"/>
    </font>
    <font>
      <u/>
      <sz val="10"/>
      <name val="Arial"/>
      <family val="2"/>
    </font>
    <font>
      <b/>
      <sz val="20"/>
      <name val="Arial"/>
      <family val="2"/>
    </font>
    <font>
      <b/>
      <u/>
      <sz val="16"/>
      <color indexed="10"/>
      <name val="Arial"/>
      <family val="2"/>
    </font>
    <font>
      <u/>
      <sz val="16"/>
      <color indexed="12"/>
      <name val="Arial"/>
      <family val="2"/>
    </font>
    <font>
      <b/>
      <u/>
      <sz val="16"/>
      <name val="Arial"/>
      <family val="2"/>
    </font>
    <font>
      <sz val="10"/>
      <color indexed="9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8"/>
      <name val="Arial"/>
      <family val="2"/>
    </font>
    <font>
      <b/>
      <u/>
      <sz val="18"/>
      <color indexed="10"/>
      <name val="Arial"/>
      <family val="2"/>
    </font>
    <font>
      <sz val="11"/>
      <name val="Tahoma"/>
      <family val="2"/>
    </font>
    <font>
      <u/>
      <sz val="11"/>
      <color indexed="12"/>
      <name val="Tahoma"/>
      <family val="2"/>
    </font>
    <font>
      <sz val="10"/>
      <name val="Courier New"/>
      <family val="3"/>
    </font>
    <font>
      <sz val="10"/>
      <color indexed="17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sz val="9"/>
      <name val="Arial"/>
      <family val="2"/>
    </font>
    <font>
      <sz val="10"/>
      <color indexed="8"/>
      <name val="CrestVt"/>
      <family val="3"/>
    </font>
    <font>
      <b/>
      <sz val="8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name val="Tahoma"/>
      <family val="2"/>
    </font>
    <font>
      <b/>
      <sz val="16"/>
      <name val="Arial"/>
      <family val="2"/>
    </font>
    <font>
      <sz val="10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4BD9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0.249977111117893"/>
        <bgColor indexed="47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ashed">
        <color indexed="64"/>
      </top>
      <bottom/>
      <diagonal/>
    </border>
    <border>
      <left/>
      <right style="dotted">
        <color indexed="64"/>
      </right>
      <top style="dashed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50">
    <xf numFmtId="0" fontId="0" fillId="0" borderId="0"/>
    <xf numFmtId="43" fontId="2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29" fillId="0" borderId="0"/>
    <xf numFmtId="170" fontId="33" fillId="0" borderId="0" applyFont="0" applyFill="0" applyBorder="0" applyAlignment="0" applyProtection="0">
      <alignment horizontal="right"/>
    </xf>
    <xf numFmtId="171" fontId="33" fillId="0" borderId="0">
      <alignment horizontal="right"/>
    </xf>
    <xf numFmtId="172" fontId="32" fillId="0" borderId="0" applyFont="0" applyFill="0" applyBorder="0" applyAlignment="0" applyProtection="0">
      <alignment horizontal="right"/>
    </xf>
    <xf numFmtId="6" fontId="31" fillId="0" borderId="0" applyFont="0" applyFill="0" applyBorder="0" applyAlignment="0" applyProtection="0">
      <alignment horizontal="right"/>
    </xf>
    <xf numFmtId="8" fontId="31" fillId="0" borderId="0" applyFont="0" applyFill="0" applyBorder="0" applyAlignment="0" applyProtection="0">
      <alignment horizontal="right"/>
    </xf>
    <xf numFmtId="172" fontId="32" fillId="0" borderId="0" applyFont="0" applyFill="0" applyBorder="0" applyAlignment="0" applyProtection="0">
      <alignment horizontal="right"/>
    </xf>
    <xf numFmtId="1" fontId="31" fillId="0" borderId="0" applyFont="0" applyFill="0" applyBorder="0" applyAlignment="0" applyProtection="0">
      <alignment horizontal="right"/>
    </xf>
    <xf numFmtId="173" fontId="32" fillId="0" borderId="0" applyFont="0" applyFill="0" applyBorder="0" applyAlignment="0" applyProtection="0">
      <alignment horizontal="right"/>
    </xf>
    <xf numFmtId="38" fontId="31" fillId="0" borderId="0" applyFont="0" applyFill="0" applyBorder="0" applyAlignment="0" applyProtection="0">
      <alignment horizontal="right"/>
    </xf>
    <xf numFmtId="40" fontId="32" fillId="0" borderId="0" applyFont="0" applyFill="0" applyBorder="0" applyAlignment="0" applyProtection="0">
      <alignment horizontal="right"/>
    </xf>
    <xf numFmtId="169" fontId="34" fillId="0" borderId="0" applyFont="0" applyFill="0" applyBorder="0" applyAlignment="0" applyProtection="0">
      <alignment horizontal="right"/>
    </xf>
    <xf numFmtId="38" fontId="31" fillId="0" borderId="0" applyFont="0" applyFill="0" applyBorder="0" applyAlignment="0" applyProtection="0">
      <alignment horizontal="right"/>
    </xf>
    <xf numFmtId="168" fontId="32" fillId="0" borderId="0" applyFont="0" applyFill="0" applyBorder="0" applyAlignment="0" applyProtection="0">
      <alignment horizontal="right"/>
    </xf>
    <xf numFmtId="10" fontId="32" fillId="0" borderId="0" applyFont="0" applyFill="0" applyBorder="0" applyAlignment="0" applyProtection="0">
      <alignment horizontal="right"/>
    </xf>
    <xf numFmtId="174" fontId="32" fillId="0" borderId="0" applyFont="0" applyFill="0" applyBorder="0" applyAlignment="0" applyProtection="0">
      <alignment horizontal="right"/>
    </xf>
    <xf numFmtId="174" fontId="32" fillId="0" borderId="0" applyFont="0" applyFill="0" applyBorder="0" applyAlignment="0" applyProtection="0">
      <alignment horizontal="right"/>
    </xf>
    <xf numFmtId="174" fontId="32" fillId="0" borderId="0" applyFont="0" applyFill="0" applyBorder="0" applyAlignment="0" applyProtection="0">
      <alignment horizontal="right"/>
    </xf>
    <xf numFmtId="174" fontId="32" fillId="0" borderId="0" applyFont="0" applyFill="0" applyBorder="0" applyAlignment="0" applyProtection="0">
      <alignment horizontal="right"/>
    </xf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3" fillId="0" borderId="0" applyFont="0" applyFill="0" applyBorder="0" applyAlignment="0" applyProtection="0"/>
    <xf numFmtId="175" fontId="35" fillId="0" borderId="0" applyFont="0" applyFill="0" applyBorder="0" applyProtection="0">
      <alignment horizontal="right"/>
    </xf>
    <xf numFmtId="15" fontId="31" fillId="0" borderId="0" applyFont="0" applyFill="0" applyBorder="0" applyAlignment="0" applyProtection="0">
      <alignment horizontal="right"/>
    </xf>
    <xf numFmtId="15" fontId="32" fillId="0" borderId="0" applyFont="0" applyFill="0" applyBorder="0" applyAlignment="0" applyProtection="0">
      <alignment horizontal="right"/>
    </xf>
    <xf numFmtId="38" fontId="36" fillId="0" borderId="0" applyFill="0" applyBorder="0" applyProtection="0">
      <alignment horizontal="left"/>
    </xf>
    <xf numFmtId="13" fontId="32" fillId="0" borderId="0" applyFont="0" applyFill="0" applyBorder="0" applyAlignment="0" applyProtection="0">
      <alignment horizontal="right"/>
    </xf>
    <xf numFmtId="0" fontId="37" fillId="0" borderId="0">
      <alignment horizontal="center" vertical="center" wrapText="1"/>
    </xf>
    <xf numFmtId="0" fontId="38" fillId="0" borderId="31">
      <alignment horizontal="center" vertical="center" wrapText="1"/>
    </xf>
    <xf numFmtId="0" fontId="37" fillId="0" borderId="0">
      <alignment horizontal="left" wrapText="1"/>
    </xf>
    <xf numFmtId="0" fontId="30" fillId="0" borderId="0" applyNumberFormat="0" applyFill="0" applyBorder="0" applyAlignment="0" applyProtection="0">
      <alignment vertical="top"/>
      <protection locked="0"/>
    </xf>
    <xf numFmtId="0" fontId="38" fillId="0" borderId="0">
      <alignment horizontal="left" vertical="center"/>
    </xf>
    <xf numFmtId="0" fontId="38" fillId="0" borderId="0">
      <alignment horizontal="center" vertical="center"/>
    </xf>
    <xf numFmtId="17" fontId="32" fillId="0" borderId="0" applyFont="0" applyFill="0" applyBorder="0" applyAlignment="0" applyProtection="0">
      <alignment horizontal="right"/>
    </xf>
    <xf numFmtId="0" fontId="2" fillId="0" borderId="0"/>
    <xf numFmtId="0" fontId="2" fillId="0" borderId="0"/>
    <xf numFmtId="3" fontId="38" fillId="0" borderId="0">
      <alignment horizontal="right"/>
    </xf>
    <xf numFmtId="9" fontId="31" fillId="0" borderId="0" applyFont="0" applyFill="0" applyBorder="0" applyAlignment="0" applyProtection="0">
      <alignment horizontal="right"/>
    </xf>
    <xf numFmtId="168" fontId="31" fillId="0" borderId="0" applyFont="0" applyFill="0" applyBorder="0" applyAlignment="0" applyProtection="0">
      <alignment horizontal="right"/>
    </xf>
    <xf numFmtId="10" fontId="31" fillId="0" borderId="0" applyFont="0" applyFill="0" applyBorder="0" applyAlignment="0" applyProtection="0">
      <alignment horizontal="right"/>
    </xf>
    <xf numFmtId="9" fontId="1" fillId="0" borderId="0" applyFont="0" applyFill="0" applyBorder="0" applyAlignment="0" applyProtection="0"/>
    <xf numFmtId="10" fontId="33" fillId="0" borderId="0" applyNumberFormat="0" applyFill="0" applyBorder="0" applyAlignment="0" applyProtection="0">
      <alignment horizontal="right"/>
    </xf>
    <xf numFmtId="38" fontId="32" fillId="0" borderId="0" applyNumberFormat="0" applyFill="0" applyBorder="0" applyAlignment="0" applyProtection="0">
      <alignment horizontal="left"/>
    </xf>
    <xf numFmtId="0" fontId="40" fillId="0" borderId="0"/>
  </cellStyleXfs>
  <cellXfs count="203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0" fontId="11" fillId="0" borderId="0" xfId="0" applyFont="1"/>
    <xf numFmtId="0" fontId="3" fillId="0" borderId="0" xfId="0" applyFont="1" applyAlignment="1">
      <alignment horizontal="center"/>
    </xf>
    <xf numFmtId="0" fontId="12" fillId="0" borderId="0" xfId="0" applyFont="1"/>
    <xf numFmtId="0" fontId="13" fillId="0" borderId="0" xfId="0" applyFont="1"/>
    <xf numFmtId="49" fontId="5" fillId="0" borderId="0" xfId="0" applyNumberFormat="1" applyFont="1" applyAlignment="1">
      <alignment horizontal="center"/>
    </xf>
    <xf numFmtId="0" fontId="14" fillId="0" borderId="0" xfId="2" applyFont="1" applyAlignment="1" applyProtection="1"/>
    <xf numFmtId="49" fontId="10" fillId="0" borderId="0" xfId="0" applyNumberFormat="1" applyFont="1" applyAlignment="1">
      <alignment horizontal="center"/>
    </xf>
    <xf numFmtId="0" fontId="16" fillId="0" borderId="0" xfId="0" applyFont="1" applyAlignment="1" applyProtection="1">
      <alignment horizontal="left" vertical="center"/>
      <protection hidden="1"/>
    </xf>
    <xf numFmtId="0" fontId="9" fillId="0" borderId="0" xfId="0" applyFont="1" applyProtection="1">
      <protection hidden="1"/>
    </xf>
    <xf numFmtId="0" fontId="9" fillId="0" borderId="0" xfId="0" applyFont="1" applyAlignment="1" applyProtection="1">
      <alignment horizontal="center"/>
      <protection hidden="1"/>
    </xf>
    <xf numFmtId="0" fontId="17" fillId="0" borderId="0" xfId="0" applyFont="1" applyAlignment="1" applyProtection="1">
      <alignment horizontal="left"/>
      <protection hidden="1"/>
    </xf>
    <xf numFmtId="0" fontId="15" fillId="0" borderId="0" xfId="0" applyFont="1" applyProtection="1">
      <protection hidden="1"/>
    </xf>
    <xf numFmtId="0" fontId="15" fillId="0" borderId="0" xfId="0" applyFont="1" applyAlignment="1" applyProtection="1">
      <alignment horizontal="center"/>
      <protection hidden="1"/>
    </xf>
    <xf numFmtId="49" fontId="5" fillId="5" borderId="2" xfId="0" applyNumberFormat="1" applyFont="1" applyFill="1" applyBorder="1" applyAlignment="1">
      <alignment horizontal="center"/>
    </xf>
    <xf numFmtId="37" fontId="11" fillId="0" borderId="0" xfId="0" applyNumberFormat="1" applyFont="1" applyProtection="1">
      <protection hidden="1"/>
    </xf>
    <xf numFmtId="37" fontId="11" fillId="0" borderId="0" xfId="0" applyNumberFormat="1" applyFont="1" applyProtection="1">
      <protection locked="0"/>
    </xf>
    <xf numFmtId="0" fontId="10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>
      <alignment horizontal="left"/>
    </xf>
    <xf numFmtId="0" fontId="18" fillId="0" borderId="0" xfId="2" applyFont="1" applyAlignment="1" applyProtection="1"/>
    <xf numFmtId="0" fontId="2" fillId="0" borderId="0" xfId="0" applyFont="1"/>
    <xf numFmtId="0" fontId="23" fillId="0" borderId="0" xfId="0" applyFont="1"/>
    <xf numFmtId="0" fontId="24" fillId="0" borderId="0" xfId="0" applyFont="1"/>
    <xf numFmtId="0" fontId="23" fillId="0" borderId="0" xfId="0" applyFont="1" applyAlignment="1">
      <alignment horizontal="center"/>
    </xf>
    <xf numFmtId="4" fontId="23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left"/>
    </xf>
    <xf numFmtId="1" fontId="0" fillId="0" borderId="0" xfId="0" applyNumberFormat="1"/>
    <xf numFmtId="43" fontId="0" fillId="0" borderId="0" xfId="1" applyFont="1" applyFill="1"/>
    <xf numFmtId="2" fontId="0" fillId="0" borderId="0" xfId="0" applyNumberFormat="1"/>
    <xf numFmtId="43" fontId="0" fillId="3" borderId="3" xfId="1" applyFont="1" applyFill="1" applyBorder="1"/>
    <xf numFmtId="0" fontId="20" fillId="0" borderId="0" xfId="0" applyFont="1"/>
    <xf numFmtId="43" fontId="0" fillId="3" borderId="4" xfId="1" applyFont="1" applyFill="1" applyBorder="1"/>
    <xf numFmtId="4" fontId="0" fillId="0" borderId="0" xfId="0" applyNumberFormat="1"/>
    <xf numFmtId="43" fontId="0" fillId="3" borderId="5" xfId="1" applyFont="1" applyFill="1" applyBorder="1"/>
    <xf numFmtId="0" fontId="4" fillId="3" borderId="2" xfId="0" applyFont="1" applyFill="1" applyBorder="1"/>
    <xf numFmtId="1" fontId="4" fillId="3" borderId="2" xfId="0" applyNumberFormat="1" applyFont="1" applyFill="1" applyBorder="1"/>
    <xf numFmtId="43" fontId="4" fillId="3" borderId="2" xfId="1" applyFont="1" applyFill="1" applyBorder="1"/>
    <xf numFmtId="1" fontId="4" fillId="3" borderId="2" xfId="1" applyNumberFormat="1" applyFont="1" applyFill="1" applyBorder="1"/>
    <xf numFmtId="2" fontId="4" fillId="3" borderId="2" xfId="0" applyNumberFormat="1" applyFont="1" applyFill="1" applyBorder="1"/>
    <xf numFmtId="1" fontId="0" fillId="3" borderId="6" xfId="0" applyNumberFormat="1" applyFill="1" applyBorder="1"/>
    <xf numFmtId="1" fontId="0" fillId="3" borderId="7" xfId="0" applyNumberFormat="1" applyFill="1" applyBorder="1"/>
    <xf numFmtId="43" fontId="0" fillId="3" borderId="6" xfId="1" applyFont="1" applyFill="1" applyBorder="1"/>
    <xf numFmtId="1" fontId="0" fillId="3" borderId="8" xfId="1" applyNumberFormat="1" applyFont="1" applyFill="1" applyBorder="1"/>
    <xf numFmtId="2" fontId="2" fillId="3" borderId="9" xfId="0" applyNumberFormat="1" applyFont="1" applyFill="1" applyBorder="1" applyAlignment="1">
      <alignment horizontal="center"/>
    </xf>
    <xf numFmtId="0" fontId="0" fillId="3" borderId="10" xfId="0" applyFill="1" applyBorder="1"/>
    <xf numFmtId="0" fontId="2" fillId="3" borderId="3" xfId="0" applyFont="1" applyFill="1" applyBorder="1" applyAlignment="1">
      <alignment horizontal="center"/>
    </xf>
    <xf numFmtId="0" fontId="0" fillId="3" borderId="6" xfId="0" applyFill="1" applyBorder="1"/>
    <xf numFmtId="1" fontId="0" fillId="3" borderId="6" xfId="1" applyNumberFormat="1" applyFont="1" applyFill="1" applyBorder="1"/>
    <xf numFmtId="2" fontId="2" fillId="3" borderId="6" xfId="0" applyNumberFormat="1" applyFont="1" applyFill="1" applyBorder="1" applyAlignment="1">
      <alignment horizontal="center"/>
    </xf>
    <xf numFmtId="0" fontId="0" fillId="3" borderId="11" xfId="0" applyFill="1" applyBorder="1"/>
    <xf numFmtId="0" fontId="13" fillId="0" borderId="0" xfId="0" applyFont="1" applyAlignment="1">
      <alignment vertical="center" wrapText="1"/>
    </xf>
    <xf numFmtId="4" fontId="23" fillId="0" borderId="0" xfId="0" applyNumberFormat="1" applyFont="1"/>
    <xf numFmtId="0" fontId="13" fillId="7" borderId="1" xfId="0" applyFont="1" applyFill="1" applyBorder="1" applyAlignment="1" applyProtection="1">
      <alignment horizontal="left"/>
      <protection locked="0"/>
    </xf>
    <xf numFmtId="167" fontId="10" fillId="0" borderId="0" xfId="0" applyNumberFormat="1" applyFont="1" applyAlignment="1" applyProtection="1">
      <alignment horizontal="left"/>
      <protection hidden="1"/>
    </xf>
    <xf numFmtId="0" fontId="25" fillId="0" borderId="0" xfId="0" applyFont="1"/>
    <xf numFmtId="0" fontId="26" fillId="0" borderId="0" xfId="0" applyFont="1"/>
    <xf numFmtId="0" fontId="26" fillId="0" borderId="0" xfId="0" applyFont="1" applyAlignment="1">
      <alignment horizontal="center"/>
    </xf>
    <xf numFmtId="0" fontId="14" fillId="0" borderId="0" xfId="2" applyFont="1" applyAlignment="1" applyProtection="1">
      <alignment horizontal="left" indent="2"/>
    </xf>
    <xf numFmtId="0" fontId="2" fillId="0" borderId="0" xfId="0" applyFont="1" applyAlignment="1">
      <alignment horizontal="left"/>
    </xf>
    <xf numFmtId="14" fontId="2" fillId="0" borderId="1" xfId="0" applyNumberFormat="1" applyFont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1" fontId="2" fillId="0" borderId="0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3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2" fillId="0" borderId="0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3" applyFont="1" applyAlignment="1">
      <alignment horizontal="left" vertical="center"/>
    </xf>
    <xf numFmtId="0" fontId="21" fillId="0" borderId="0" xfId="0" applyFont="1"/>
    <xf numFmtId="0" fontId="27" fillId="0" borderId="0" xfId="0" applyFont="1" applyAlignment="1" applyProtection="1">
      <alignment horizontal="left" vertical="center"/>
      <protection hidden="1"/>
    </xf>
    <xf numFmtId="0" fontId="28" fillId="0" borderId="0" xfId="0" applyFont="1" applyAlignment="1" applyProtection="1">
      <alignment horizontal="left"/>
      <protection hidden="1"/>
    </xf>
    <xf numFmtId="0" fontId="10" fillId="0" borderId="0" xfId="0" applyFont="1" applyProtection="1">
      <protection hidden="1"/>
    </xf>
    <xf numFmtId="0" fontId="5" fillId="9" borderId="0" xfId="0" applyFont="1" applyFill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1" fontId="2" fillId="0" borderId="0" xfId="0" applyNumberFormat="1" applyFont="1" applyAlignment="1">
      <alignment horizontal="left"/>
    </xf>
    <xf numFmtId="0" fontId="10" fillId="0" borderId="0" xfId="0" applyFont="1" applyAlignment="1">
      <alignment horizontal="left" vertical="center" wrapText="1"/>
    </xf>
    <xf numFmtId="14" fontId="10" fillId="0" borderId="0" xfId="0" applyNumberFormat="1" applyFont="1" applyAlignment="1" applyProtection="1">
      <alignment horizontal="center"/>
      <protection hidden="1"/>
    </xf>
    <xf numFmtId="0" fontId="13" fillId="0" borderId="1" xfId="0" applyFont="1" applyBorder="1" applyAlignment="1">
      <alignment horizontal="center"/>
    </xf>
    <xf numFmtId="0" fontId="13" fillId="2" borderId="1" xfId="0" applyFont="1" applyFill="1" applyBorder="1" applyAlignment="1" applyProtection="1">
      <alignment horizontal="center"/>
      <protection locked="0"/>
    </xf>
    <xf numFmtId="165" fontId="13" fillId="0" borderId="1" xfId="0" applyNumberFormat="1" applyFont="1" applyBorder="1" applyAlignment="1" applyProtection="1">
      <alignment horizontal="left"/>
      <protection hidden="1"/>
    </xf>
    <xf numFmtId="0" fontId="13" fillId="0" borderId="1" xfId="0" applyFont="1" applyBorder="1" applyAlignment="1" applyProtection="1">
      <alignment horizontal="left"/>
      <protection hidden="1"/>
    </xf>
    <xf numFmtId="166" fontId="13" fillId="7" borderId="1" xfId="0" applyNumberFormat="1" applyFont="1" applyFill="1" applyBorder="1" applyAlignment="1" applyProtection="1">
      <alignment horizontal="center"/>
      <protection locked="0"/>
    </xf>
    <xf numFmtId="0" fontId="13" fillId="0" borderId="29" xfId="0" applyFont="1" applyBorder="1" applyAlignment="1" applyProtection="1">
      <alignment horizontal="left"/>
      <protection hidden="1"/>
    </xf>
    <xf numFmtId="165" fontId="13" fillId="0" borderId="29" xfId="0" applyNumberFormat="1" applyFont="1" applyBorder="1" applyAlignment="1" applyProtection="1">
      <alignment horizontal="left"/>
      <protection hidden="1"/>
    </xf>
    <xf numFmtId="0" fontId="13" fillId="0" borderId="29" xfId="0" applyFont="1" applyBorder="1" applyAlignment="1">
      <alignment horizontal="center"/>
    </xf>
    <xf numFmtId="0" fontId="13" fillId="2" borderId="29" xfId="0" applyFont="1" applyFill="1" applyBorder="1" applyAlignment="1" applyProtection="1">
      <alignment horizontal="center"/>
      <protection locked="0"/>
    </xf>
    <xf numFmtId="166" fontId="13" fillId="7" borderId="29" xfId="0" applyNumberFormat="1" applyFont="1" applyFill="1" applyBorder="1" applyAlignment="1" applyProtection="1">
      <alignment horizontal="center"/>
      <protection locked="0"/>
    </xf>
    <xf numFmtId="0" fontId="39" fillId="0" borderId="0" xfId="0" applyFont="1"/>
    <xf numFmtId="0" fontId="39" fillId="0" borderId="1" xfId="0" applyFont="1" applyBorder="1"/>
    <xf numFmtId="0" fontId="2" fillId="0" borderId="0" xfId="0" applyFont="1" applyAlignment="1">
      <alignment horizontal="center" wrapText="1"/>
    </xf>
    <xf numFmtId="0" fontId="2" fillId="0" borderId="0" xfId="49" applyFont="1" applyAlignment="1">
      <alignment vertical="center"/>
    </xf>
    <xf numFmtId="1" fontId="2" fillId="0" borderId="0" xfId="49" applyNumberFormat="1" applyFont="1" applyAlignment="1">
      <alignment horizontal="center" vertical="center"/>
    </xf>
    <xf numFmtId="0" fontId="4" fillId="0" borderId="0" xfId="49" applyFont="1" applyAlignment="1">
      <alignment vertical="center"/>
    </xf>
    <xf numFmtId="0" fontId="40" fillId="0" borderId="0" xfId="49" applyAlignment="1">
      <alignment vertical="center" wrapText="1"/>
    </xf>
    <xf numFmtId="0" fontId="30" fillId="0" borderId="0" xfId="36" applyAlignment="1" applyProtection="1">
      <alignment vertical="center" wrapText="1"/>
    </xf>
    <xf numFmtId="0" fontId="30" fillId="0" borderId="0" xfId="36" applyAlignment="1" applyProtection="1">
      <alignment vertical="center"/>
    </xf>
    <xf numFmtId="0" fontId="4" fillId="3" borderId="33" xfId="49" applyFont="1" applyFill="1" applyBorder="1" applyAlignment="1">
      <alignment horizontal="center" vertical="center" wrapText="1"/>
    </xf>
    <xf numFmtId="1" fontId="4" fillId="3" borderId="33" xfId="49" applyNumberFormat="1" applyFont="1" applyFill="1" applyBorder="1" applyAlignment="1">
      <alignment horizontal="center" vertical="center"/>
    </xf>
    <xf numFmtId="0" fontId="4" fillId="3" borderId="33" xfId="49" applyFont="1" applyFill="1" applyBorder="1" applyAlignment="1">
      <alignment horizontal="left" vertical="center"/>
    </xf>
    <xf numFmtId="0" fontId="2" fillId="0" borderId="32" xfId="0" applyFont="1" applyBorder="1" applyAlignment="1">
      <alignment horizontal="center" vertical="center"/>
    </xf>
    <xf numFmtId="0" fontId="2" fillId="0" borderId="32" xfId="0" applyFont="1" applyBorder="1" applyAlignment="1">
      <alignment vertical="center"/>
    </xf>
    <xf numFmtId="0" fontId="2" fillId="0" borderId="32" xfId="0" applyFont="1" applyBorder="1"/>
    <xf numFmtId="14" fontId="2" fillId="0" borderId="17" xfId="0" applyNumberFormat="1" applyFont="1" applyBorder="1" applyAlignment="1">
      <alignment horizontal="left"/>
    </xf>
    <xf numFmtId="14" fontId="2" fillId="0" borderId="32" xfId="0" applyNumberFormat="1" applyFont="1" applyBorder="1" applyAlignment="1">
      <alignment horizontal="left"/>
    </xf>
    <xf numFmtId="165" fontId="13" fillId="7" borderId="1" xfId="0" applyNumberFormat="1" applyFont="1" applyFill="1" applyBorder="1" applyAlignment="1" applyProtection="1">
      <alignment horizontal="center"/>
      <protection locked="0"/>
    </xf>
    <xf numFmtId="165" fontId="13" fillId="7" borderId="17" xfId="0" applyNumberFormat="1" applyFont="1" applyFill="1" applyBorder="1" applyAlignment="1" applyProtection="1">
      <alignment horizontal="center"/>
      <protection locked="0"/>
    </xf>
    <xf numFmtId="165" fontId="13" fillId="7" borderId="28" xfId="0" applyNumberFormat="1" applyFont="1" applyFill="1" applyBorder="1" applyAlignment="1" applyProtection="1">
      <alignment horizontal="center" wrapText="1"/>
      <protection locked="0"/>
    </xf>
    <xf numFmtId="165" fontId="13" fillId="7" borderId="1" xfId="0" applyNumberFormat="1" applyFont="1" applyFill="1" applyBorder="1" applyAlignment="1" applyProtection="1">
      <alignment horizontal="center" wrapText="1"/>
      <protection locked="0"/>
    </xf>
    <xf numFmtId="0" fontId="13" fillId="7" borderId="29" xfId="0" applyFont="1" applyFill="1" applyBorder="1" applyAlignment="1" applyProtection="1">
      <alignment horizontal="left"/>
      <protection locked="0"/>
    </xf>
    <xf numFmtId="0" fontId="42" fillId="9" borderId="0" xfId="0" applyFont="1" applyFill="1"/>
    <xf numFmtId="0" fontId="42" fillId="0" borderId="0" xfId="0" applyFont="1"/>
    <xf numFmtId="0" fontId="39" fillId="0" borderId="1" xfId="0" applyFont="1" applyBorder="1" applyAlignment="1">
      <alignment horizontal="left"/>
    </xf>
    <xf numFmtId="1" fontId="2" fillId="0" borderId="39" xfId="23" applyNumberFormat="1" applyFont="1" applyBorder="1" applyAlignment="1">
      <alignment horizontal="center" vertical="center"/>
    </xf>
    <xf numFmtId="1" fontId="2" fillId="0" borderId="39" xfId="23" applyNumberFormat="1" applyFont="1" applyFill="1" applyBorder="1" applyAlignment="1">
      <alignment horizontal="center" vertical="center"/>
    </xf>
    <xf numFmtId="0" fontId="2" fillId="0" borderId="39" xfId="3" applyFont="1" applyBorder="1" applyAlignment="1">
      <alignment horizontal="center" vertical="center"/>
    </xf>
    <xf numFmtId="0" fontId="2" fillId="0" borderId="39" xfId="3" applyFont="1" applyBorder="1" applyAlignment="1">
      <alignment vertical="center"/>
    </xf>
    <xf numFmtId="0" fontId="2" fillId="0" borderId="39" xfId="0" applyFont="1" applyBorder="1" applyAlignment="1">
      <alignment horizontal="center" vertical="center"/>
    </xf>
    <xf numFmtId="0" fontId="2" fillId="0" borderId="39" xfId="0" applyFont="1" applyBorder="1" applyAlignment="1">
      <alignment vertical="center"/>
    </xf>
    <xf numFmtId="0" fontId="2" fillId="0" borderId="39" xfId="0" applyFont="1" applyBorder="1"/>
    <xf numFmtId="1" fontId="2" fillId="0" borderId="40" xfId="1" applyNumberFormat="1" applyFont="1" applyBorder="1" applyAlignment="1">
      <alignment horizontal="center" vertical="center"/>
    </xf>
    <xf numFmtId="0" fontId="2" fillId="0" borderId="40" xfId="0" applyFont="1" applyBorder="1" applyAlignment="1">
      <alignment vertical="center"/>
    </xf>
    <xf numFmtId="0" fontId="2" fillId="0" borderId="41" xfId="0" applyFont="1" applyBorder="1"/>
    <xf numFmtId="0" fontId="2" fillId="0" borderId="42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left"/>
    </xf>
    <xf numFmtId="0" fontId="2" fillId="0" borderId="43" xfId="0" applyFont="1" applyBorder="1" applyAlignment="1">
      <alignment horizontal="center" vertical="center"/>
    </xf>
    <xf numFmtId="1" fontId="2" fillId="0" borderId="43" xfId="1" applyNumberFormat="1" applyFont="1" applyBorder="1" applyAlignment="1">
      <alignment horizontal="center" vertical="center"/>
    </xf>
    <xf numFmtId="0" fontId="2" fillId="0" borderId="43" xfId="0" applyFont="1" applyBorder="1" applyAlignment="1">
      <alignment vertical="center"/>
    </xf>
    <xf numFmtId="0" fontId="2" fillId="0" borderId="43" xfId="0" applyFont="1" applyBorder="1" applyAlignment="1">
      <alignment horizontal="left"/>
    </xf>
    <xf numFmtId="0" fontId="2" fillId="0" borderId="46" xfId="0" applyFont="1" applyBorder="1" applyAlignment="1">
      <alignment horizontal="center" vertical="center"/>
    </xf>
    <xf numFmtId="1" fontId="2" fillId="0" borderId="46" xfId="23" applyNumberFormat="1" applyFont="1" applyBorder="1" applyAlignment="1">
      <alignment horizontal="center" vertical="center"/>
    </xf>
    <xf numFmtId="0" fontId="2" fillId="0" borderId="46" xfId="0" applyFont="1" applyBorder="1" applyAlignment="1">
      <alignment vertical="center"/>
    </xf>
    <xf numFmtId="1" fontId="2" fillId="0" borderId="43" xfId="23" applyNumberFormat="1" applyFont="1" applyBorder="1" applyAlignment="1">
      <alignment horizontal="center" vertical="center"/>
    </xf>
    <xf numFmtId="0" fontId="2" fillId="0" borderId="43" xfId="49" applyFont="1" applyBorder="1" applyAlignment="1">
      <alignment horizontal="center" vertical="center"/>
    </xf>
    <xf numFmtId="1" fontId="2" fillId="0" borderId="43" xfId="49" applyNumberFormat="1" applyFont="1" applyBorder="1" applyAlignment="1">
      <alignment horizontal="center" vertical="center"/>
    </xf>
    <xf numFmtId="0" fontId="2" fillId="0" borderId="43" xfId="49" applyFont="1" applyBorder="1" applyAlignment="1">
      <alignment vertical="center"/>
    </xf>
    <xf numFmtId="0" fontId="12" fillId="5" borderId="14" xfId="0" applyFont="1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10" fillId="8" borderId="36" xfId="0" applyFont="1" applyFill="1" applyBorder="1" applyAlignment="1">
      <alignment horizontal="center" vertical="center" wrapText="1"/>
    </xf>
    <xf numFmtId="0" fontId="10" fillId="8" borderId="37" xfId="0" applyFont="1" applyFill="1" applyBorder="1" applyAlignment="1">
      <alignment horizontal="center" vertical="center" wrapText="1"/>
    </xf>
    <xf numFmtId="0" fontId="10" fillId="8" borderId="38" xfId="0" applyFont="1" applyFill="1" applyBorder="1" applyAlignment="1">
      <alignment horizontal="center" vertical="center" wrapText="1"/>
    </xf>
    <xf numFmtId="0" fontId="10" fillId="8" borderId="23" xfId="0" applyFont="1" applyFill="1" applyBorder="1" applyAlignment="1">
      <alignment horizontal="center" vertical="center" wrapText="1"/>
    </xf>
    <xf numFmtId="0" fontId="10" fillId="8" borderId="24" xfId="0" applyFont="1" applyFill="1" applyBorder="1" applyAlignment="1">
      <alignment horizontal="center" vertical="center" wrapText="1"/>
    </xf>
    <xf numFmtId="0" fontId="10" fillId="8" borderId="25" xfId="0" applyFont="1" applyFill="1" applyBorder="1" applyAlignment="1">
      <alignment horizontal="center" vertical="center" wrapText="1"/>
    </xf>
    <xf numFmtId="0" fontId="10" fillId="8" borderId="10" xfId="0" applyFont="1" applyFill="1" applyBorder="1" applyAlignment="1">
      <alignment horizontal="center" vertical="center" wrapText="1"/>
    </xf>
    <xf numFmtId="0" fontId="10" fillId="8" borderId="11" xfId="0" applyFont="1" applyFill="1" applyBorder="1" applyAlignment="1">
      <alignment horizontal="center" vertical="center" wrapText="1"/>
    </xf>
    <xf numFmtId="0" fontId="10" fillId="8" borderId="20" xfId="0" applyFont="1" applyFill="1" applyBorder="1" applyAlignment="1">
      <alignment horizontal="center" vertical="center" wrapText="1"/>
    </xf>
    <xf numFmtId="0" fontId="10" fillId="8" borderId="8" xfId="0" applyFont="1" applyFill="1" applyBorder="1" applyAlignment="1">
      <alignment horizontal="center" vertical="center" wrapText="1"/>
    </xf>
    <xf numFmtId="0" fontId="10" fillId="8" borderId="7" xfId="0" applyFont="1" applyFill="1" applyBorder="1" applyAlignment="1">
      <alignment horizontal="center" vertical="center" wrapText="1"/>
    </xf>
    <xf numFmtId="0" fontId="10" fillId="8" borderId="18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0" fillId="8" borderId="34" xfId="0" applyFont="1" applyFill="1" applyBorder="1" applyAlignment="1">
      <alignment horizontal="center" vertical="center" wrapText="1"/>
    </xf>
    <xf numFmtId="0" fontId="10" fillId="8" borderId="0" xfId="0" applyFont="1" applyFill="1" applyAlignment="1">
      <alignment horizontal="center" vertical="center" wrapText="1"/>
    </xf>
    <xf numFmtId="0" fontId="10" fillId="8" borderId="35" xfId="0" applyFont="1" applyFill="1" applyBorder="1" applyAlignment="1">
      <alignment horizontal="center" vertical="center" wrapText="1"/>
    </xf>
    <xf numFmtId="37" fontId="10" fillId="0" borderId="14" xfId="0" applyNumberFormat="1" applyFont="1" applyBorder="1" applyAlignment="1" applyProtection="1">
      <alignment horizontal="center"/>
      <protection hidden="1"/>
    </xf>
    <xf numFmtId="37" fontId="10" fillId="0" borderId="16" xfId="0" applyNumberFormat="1" applyFont="1" applyBorder="1" applyAlignment="1" applyProtection="1">
      <alignment horizontal="center"/>
      <protection hidden="1"/>
    </xf>
    <xf numFmtId="37" fontId="10" fillId="0" borderId="15" xfId="0" applyNumberFormat="1" applyFont="1" applyBorder="1" applyAlignment="1" applyProtection="1">
      <alignment horizontal="center"/>
      <protection hidden="1"/>
    </xf>
    <xf numFmtId="0" fontId="10" fillId="8" borderId="21" xfId="0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center" vertical="center" wrapText="1"/>
    </xf>
    <xf numFmtId="0" fontId="10" fillId="8" borderId="22" xfId="0" applyFont="1" applyFill="1" applyBorder="1" applyAlignment="1">
      <alignment horizontal="center" vertical="center" wrapText="1"/>
    </xf>
    <xf numFmtId="0" fontId="5" fillId="9" borderId="0" xfId="0" applyFont="1" applyFill="1" applyAlignment="1">
      <alignment horizontal="center" vertical="center" wrapText="1"/>
    </xf>
    <xf numFmtId="37" fontId="10" fillId="7" borderId="14" xfId="0" applyNumberFormat="1" applyFont="1" applyFill="1" applyBorder="1" applyAlignment="1" applyProtection="1">
      <alignment horizontal="center"/>
      <protection locked="0"/>
    </xf>
    <xf numFmtId="37" fontId="10" fillId="7" borderId="16" xfId="0" applyNumberFormat="1" applyFont="1" applyFill="1" applyBorder="1" applyAlignment="1" applyProtection="1">
      <alignment horizontal="center"/>
      <protection locked="0"/>
    </xf>
    <xf numFmtId="37" fontId="10" fillId="7" borderId="15" xfId="0" applyNumberFormat="1" applyFont="1" applyFill="1" applyBorder="1" applyAlignment="1" applyProtection="1">
      <alignment horizontal="center"/>
      <protection locked="0"/>
    </xf>
    <xf numFmtId="0" fontId="10" fillId="6" borderId="14" xfId="0" applyFont="1" applyFill="1" applyBorder="1" applyAlignment="1" applyProtection="1">
      <alignment horizontal="center" vertical="center"/>
      <protection hidden="1"/>
    </xf>
    <xf numFmtId="0" fontId="10" fillId="6" borderId="16" xfId="0" applyFont="1" applyFill="1" applyBorder="1" applyAlignment="1" applyProtection="1">
      <alignment horizontal="center" vertical="center"/>
      <protection hidden="1"/>
    </xf>
    <xf numFmtId="0" fontId="10" fillId="6" borderId="15" xfId="0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14" fontId="10" fillId="7" borderId="14" xfId="0" applyNumberFormat="1" applyFont="1" applyFill="1" applyBorder="1" applyAlignment="1" applyProtection="1">
      <alignment horizontal="center" vertical="center"/>
      <protection locked="0"/>
    </xf>
    <xf numFmtId="14" fontId="10" fillId="7" borderId="15" xfId="0" applyNumberFormat="1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/>
      <protection hidden="1"/>
    </xf>
    <xf numFmtId="0" fontId="10" fillId="5" borderId="15" xfId="0" applyFont="1" applyFill="1" applyBorder="1" applyAlignment="1" applyProtection="1">
      <alignment horizontal="center" vertical="center"/>
      <protection hidden="1"/>
    </xf>
    <xf numFmtId="0" fontId="10" fillId="5" borderId="14" xfId="0" applyFont="1" applyFill="1" applyBorder="1" applyAlignment="1" applyProtection="1">
      <alignment horizontal="center" vertical="center" wrapText="1"/>
      <protection hidden="1"/>
    </xf>
    <xf numFmtId="0" fontId="10" fillId="5" borderId="16" xfId="0" applyFont="1" applyFill="1" applyBorder="1" applyAlignment="1" applyProtection="1">
      <alignment horizontal="center" vertical="center" wrapText="1"/>
      <protection hidden="1"/>
    </xf>
    <xf numFmtId="0" fontId="10" fillId="5" borderId="15" xfId="0" applyFont="1" applyFill="1" applyBorder="1" applyAlignment="1" applyProtection="1">
      <alignment horizontal="center" vertical="center" wrapText="1"/>
      <protection hidden="1"/>
    </xf>
    <xf numFmtId="0" fontId="10" fillId="7" borderId="14" xfId="0" applyFont="1" applyFill="1" applyBorder="1" applyAlignment="1" applyProtection="1">
      <alignment horizontal="center" vertical="center"/>
      <protection locked="0"/>
    </xf>
    <xf numFmtId="0" fontId="10" fillId="7" borderId="16" xfId="0" applyFont="1" applyFill="1" applyBorder="1" applyAlignment="1" applyProtection="1">
      <alignment horizontal="center" vertical="center"/>
      <protection locked="0"/>
    </xf>
    <xf numFmtId="0" fontId="10" fillId="7" borderId="15" xfId="0" applyFont="1" applyFill="1" applyBorder="1" applyAlignment="1" applyProtection="1">
      <alignment horizontal="center" vertical="center"/>
      <protection locked="0"/>
    </xf>
    <xf numFmtId="0" fontId="41" fillId="10" borderId="12" xfId="49" applyFont="1" applyFill="1" applyBorder="1" applyAlignment="1">
      <alignment horizontal="center" vertical="center" wrapText="1"/>
    </xf>
    <xf numFmtId="0" fontId="40" fillId="10" borderId="31" xfId="49" applyFill="1" applyBorder="1" applyAlignment="1">
      <alignment horizontal="center" vertical="center" wrapText="1"/>
    </xf>
    <xf numFmtId="0" fontId="40" fillId="10" borderId="17" xfId="49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/>
    </xf>
    <xf numFmtId="0" fontId="0" fillId="3" borderId="27" xfId="0" applyFill="1" applyBorder="1"/>
    <xf numFmtId="164" fontId="0" fillId="3" borderId="6" xfId="0" applyNumberFormat="1" applyFill="1" applyBorder="1" applyAlignment="1">
      <alignment horizontal="center"/>
    </xf>
    <xf numFmtId="164" fontId="0" fillId="3" borderId="13" xfId="0" applyNumberFormat="1" applyFill="1" applyBorder="1"/>
    <xf numFmtId="164" fontId="2" fillId="3" borderId="6" xfId="0" applyNumberFormat="1" applyFont="1" applyFill="1" applyBorder="1" applyAlignment="1">
      <alignment horizontal="center"/>
    </xf>
    <xf numFmtId="1" fontId="0" fillId="3" borderId="19" xfId="0" applyNumberFormat="1" applyFill="1" applyBorder="1" applyAlignment="1">
      <alignment horizontal="center"/>
    </xf>
    <xf numFmtId="1" fontId="0" fillId="0" borderId="30" xfId="0" applyNumberFormat="1" applyBorder="1"/>
    <xf numFmtId="0" fontId="19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4" fillId="3" borderId="14" xfId="0" applyFont="1" applyFill="1" applyBorder="1"/>
    <xf numFmtId="0" fontId="0" fillId="3" borderId="16" xfId="0" applyFill="1" applyBorder="1"/>
    <xf numFmtId="0" fontId="0" fillId="3" borderId="15" xfId="0" applyFill="1" applyBorder="1"/>
    <xf numFmtId="0" fontId="0" fillId="3" borderId="10" xfId="0" applyFill="1" applyBorder="1" applyAlignment="1">
      <alignment horizontal="center"/>
    </xf>
    <xf numFmtId="0" fontId="0" fillId="3" borderId="26" xfId="0" applyFill="1" applyBorder="1"/>
  </cellXfs>
  <cellStyles count="50">
    <cellStyle name="#,###" xfId="5" xr:uid="{00000000-0005-0000-0000-000000000000}"/>
    <cellStyle name="#,###.##" xfId="6" xr:uid="{00000000-0005-0000-0000-000001000000}"/>
    <cellStyle name="£0" xfId="7" xr:uid="{00000000-0005-0000-0000-000002000000}"/>
    <cellStyle name="£0,000" xfId="8" xr:uid="{00000000-0005-0000-0000-000003000000}"/>
    <cellStyle name="£0,000.00" xfId="9" xr:uid="{00000000-0005-0000-0000-000004000000}"/>
    <cellStyle name="£0_2000PBUD" xfId="10" xr:uid="{00000000-0005-0000-0000-000005000000}"/>
    <cellStyle name="0" xfId="11" xr:uid="{00000000-0005-0000-0000-000006000000}"/>
    <cellStyle name="0%" xfId="12" xr:uid="{00000000-0005-0000-0000-000007000000}"/>
    <cellStyle name="0,000" xfId="13" xr:uid="{00000000-0005-0000-0000-000008000000}"/>
    <cellStyle name="0,000.00" xfId="14" xr:uid="{00000000-0005-0000-0000-000009000000}"/>
    <cellStyle name="0,000.0000" xfId="15" xr:uid="{00000000-0005-0000-0000-00000A000000}"/>
    <cellStyle name="0,000_Balance Analysis" xfId="16" xr:uid="{00000000-0005-0000-0000-00000B000000}"/>
    <cellStyle name="0.0%" xfId="17" xr:uid="{00000000-0005-0000-0000-00000C000000}"/>
    <cellStyle name="0.00%" xfId="18" xr:uid="{00000000-0005-0000-0000-00000D000000}"/>
    <cellStyle name="0_99Pri SEPT INCREASES" xfId="19" xr:uid="{00000000-0005-0000-0000-00000E000000}"/>
    <cellStyle name="0_INTSEC97" xfId="20" xr:uid="{00000000-0005-0000-0000-00000F000000}"/>
    <cellStyle name="0_SHEET" xfId="21" xr:uid="{00000000-0005-0000-0000-000010000000}"/>
    <cellStyle name="0_Sheet1" xfId="22" xr:uid="{00000000-0005-0000-0000-000011000000}"/>
    <cellStyle name="Comma" xfId="1" builtinId="3"/>
    <cellStyle name="Comma 2" xfId="24" xr:uid="{00000000-0005-0000-0000-000013000000}"/>
    <cellStyle name="Comma 3" xfId="25" xr:uid="{00000000-0005-0000-0000-000014000000}"/>
    <cellStyle name="Comma 4" xfId="23" xr:uid="{00000000-0005-0000-0000-000015000000}"/>
    <cellStyle name="Currency 2" xfId="26" xr:uid="{00000000-0005-0000-0000-000016000000}"/>
    <cellStyle name="Currency 3" xfId="27" xr:uid="{00000000-0005-0000-0000-000017000000}"/>
    <cellStyle name="Dash" xfId="28" xr:uid="{00000000-0005-0000-0000-000018000000}"/>
    <cellStyle name="Date" xfId="29" xr:uid="{00000000-0005-0000-0000-000019000000}"/>
    <cellStyle name="dd-mmm-yy" xfId="30" xr:uid="{00000000-0005-0000-0000-00001A000000}"/>
    <cellStyle name="FMS" xfId="31" xr:uid="{00000000-0005-0000-0000-00001B000000}"/>
    <cellStyle name="Fraction" xfId="32" xr:uid="{00000000-0005-0000-0000-00001C000000}"/>
    <cellStyle name="Header" xfId="33" xr:uid="{00000000-0005-0000-0000-00001D000000}"/>
    <cellStyle name="HeaderGrant" xfId="34" xr:uid="{00000000-0005-0000-0000-00001E000000}"/>
    <cellStyle name="HeaderLEA" xfId="35" xr:uid="{00000000-0005-0000-0000-00001F000000}"/>
    <cellStyle name="Hyperlink" xfId="2" builtinId="8"/>
    <cellStyle name="Hyperlink 2" xfId="36" xr:uid="{00000000-0005-0000-0000-000021000000}"/>
    <cellStyle name="LEAName" xfId="37" xr:uid="{00000000-0005-0000-0000-000022000000}"/>
    <cellStyle name="LEANumber" xfId="38" xr:uid="{00000000-0005-0000-0000-000023000000}"/>
    <cellStyle name="mmm-yy" xfId="39" xr:uid="{00000000-0005-0000-0000-000024000000}"/>
    <cellStyle name="Normal" xfId="0" builtinId="0"/>
    <cellStyle name="Normal 2" xfId="40" xr:uid="{00000000-0005-0000-0000-000026000000}"/>
    <cellStyle name="Normal 3" xfId="41" xr:uid="{00000000-0005-0000-0000-000027000000}"/>
    <cellStyle name="Normal 4" xfId="4" xr:uid="{00000000-0005-0000-0000-000028000000}"/>
    <cellStyle name="Normal 5" xfId="49" xr:uid="{707684B6-DF6D-4BB3-86DE-D3BE66A5507A}"/>
    <cellStyle name="Normal_CONSISTENT FINANCIAL REPORTING Nov01" xfId="3" xr:uid="{00000000-0005-0000-0000-000029000000}"/>
    <cellStyle name="Number" xfId="42" xr:uid="{00000000-0005-0000-0000-00002A000000}"/>
    <cellStyle name="Percent 0%" xfId="43" xr:uid="{00000000-0005-0000-0000-00002B000000}"/>
    <cellStyle name="Percent 0.0%" xfId="44" xr:uid="{00000000-0005-0000-0000-00002C000000}"/>
    <cellStyle name="Percent 0.00%" xfId="45" xr:uid="{00000000-0005-0000-0000-00002D000000}"/>
    <cellStyle name="Percent 2" xfId="46" xr:uid="{00000000-0005-0000-0000-00002E000000}"/>
    <cellStyle name="Times New Roman" xfId="47" xr:uid="{00000000-0005-0000-0000-00002F000000}"/>
    <cellStyle name="Times New Roman TT" xfId="48" xr:uid="{00000000-0005-0000-0000-000030000000}"/>
  </cellStyles>
  <dxfs count="3">
    <dxf>
      <numFmt numFmtId="176" formatCode=";;;"/>
    </dxf>
    <dxf>
      <numFmt numFmtId="176" formatCode=";;;"/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im\AppData\Local\Microsoft\Windows\Temporary%20Internet%20Files\Low\Content.IE5\5TAPTTL8\GBP%2011-12%20unhidd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MS6 Report"/>
      <sheetName val="Data for analysis"/>
      <sheetName val="Chq Bk Actuals 0910"/>
      <sheetName val="Central Actuals 0910"/>
      <sheetName val="1.Notes"/>
      <sheetName val="2.Code Order Input"/>
      <sheetName val="3.CFR Budget Plan"/>
      <sheetName val="4.Revenue Balances"/>
      <sheetName val="5.Historic Trends"/>
      <sheetName val="6.GovApproval"/>
      <sheetName val="7.Clawback Scheme"/>
      <sheetName val="Commitments 1."/>
      <sheetName val="Commitments 2."/>
      <sheetName val="Commitments 3."/>
      <sheetName val="Commitments 4."/>
      <sheetName val="FMS6 Export"/>
      <sheetName val="Balances 07-09"/>
      <sheetName val="1011 Bud Coding ISB &amp; Limits"/>
      <sheetName val="GBP 07-08"/>
      <sheetName val="07-08 Actuals"/>
      <sheetName val="GBP 08-09"/>
      <sheetName val="08-09 Actuals"/>
      <sheetName val="GBP 09-10"/>
      <sheetName val="SF 09-10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chools.accountancy@gloucestershire.gov.uk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chools.accountancy@gloucestershire.gov.uk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M36"/>
  <sheetViews>
    <sheetView zoomScaleNormal="100" workbookViewId="0">
      <selection activeCell="G26" sqref="G26"/>
    </sheetView>
  </sheetViews>
  <sheetFormatPr defaultRowHeight="12.5"/>
  <sheetData>
    <row r="1" spans="1:13" ht="23" thickBot="1">
      <c r="B1" s="2"/>
      <c r="C1" s="2"/>
      <c r="D1" s="2"/>
      <c r="E1" s="141" t="s">
        <v>0</v>
      </c>
      <c r="F1" s="142"/>
      <c r="G1" s="142"/>
      <c r="H1" s="142"/>
      <c r="I1" s="143"/>
      <c r="J1" s="2"/>
      <c r="K1" s="2"/>
    </row>
    <row r="2" spans="1:13" ht="22.5">
      <c r="A2" s="5"/>
    </row>
    <row r="3" spans="1:13" s="3" customFormat="1" ht="17.5">
      <c r="A3" s="3" t="s">
        <v>1</v>
      </c>
    </row>
    <row r="4" spans="1:13" s="3" customFormat="1" ht="17.5">
      <c r="A4" s="3" t="s">
        <v>2</v>
      </c>
    </row>
    <row r="5" spans="1:13" ht="17.5">
      <c r="A5" s="3" t="s">
        <v>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 ht="18" thickBot="1">
      <c r="A6" s="3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18" thickBot="1">
      <c r="A7" s="16" t="s">
        <v>4</v>
      </c>
      <c r="B7" s="3" t="s">
        <v>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ht="16" thickBot="1">
      <c r="A8" s="7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 ht="18" thickBot="1">
      <c r="A9" s="16" t="s">
        <v>6</v>
      </c>
      <c r="B9" s="3" t="s">
        <v>7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 ht="16" thickBot="1">
      <c r="A10" s="7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ht="18" thickBot="1">
      <c r="A11" s="16" t="s">
        <v>8</v>
      </c>
      <c r="B11" s="3" t="s">
        <v>9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ht="18" thickBot="1">
      <c r="A12" s="7"/>
      <c r="B12" s="3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pans="1:13" ht="18" thickBot="1">
      <c r="A13" s="16" t="s">
        <v>10</v>
      </c>
      <c r="B13" s="3" t="s">
        <v>11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1:13" ht="16" thickBot="1">
      <c r="A14" s="7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spans="1:13" ht="18" thickBot="1">
      <c r="A15" s="16" t="s">
        <v>12</v>
      </c>
      <c r="B15" s="3" t="s">
        <v>13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13" ht="16" thickBot="1">
      <c r="A16" s="7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spans="1:13" ht="18" thickBot="1">
      <c r="A17" s="16" t="s">
        <v>14</v>
      </c>
      <c r="B17" s="3" t="s">
        <v>15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</row>
    <row r="18" spans="1:13" ht="18" thickBot="1">
      <c r="A18" s="3"/>
      <c r="B18" s="3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ht="18" thickBot="1">
      <c r="A19" s="16" t="s">
        <v>16</v>
      </c>
      <c r="B19" s="3" t="s">
        <v>17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spans="1:13" ht="16" thickBot="1">
      <c r="A20" s="7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18" thickBot="1">
      <c r="A21" s="16" t="s">
        <v>18</v>
      </c>
      <c r="B21" s="3" t="s">
        <v>19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17.5">
      <c r="A22" s="7"/>
      <c r="B22" s="3" t="s">
        <v>20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ht="17.5">
      <c r="A23" s="7"/>
      <c r="B23" s="3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3" s="3" customFormat="1" ht="18">
      <c r="A24" s="9"/>
      <c r="C24" s="8" t="s">
        <v>21</v>
      </c>
    </row>
    <row r="25" spans="1:13" ht="16" thickBot="1">
      <c r="A25" s="7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 ht="18" thickBot="1">
      <c r="A26" s="16" t="s">
        <v>22</v>
      </c>
      <c r="B26" s="3" t="s">
        <v>23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1:13" ht="17.5">
      <c r="A27" s="7"/>
      <c r="B27" s="3" t="s">
        <v>24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1:13" ht="15.5">
      <c r="A28" s="7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</row>
    <row r="29" spans="1:13" ht="15.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</row>
    <row r="30" spans="1:13" ht="15.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</row>
    <row r="31" spans="1:13" ht="15.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3" ht="15.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ht="15.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15.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ht="15.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ht="15.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</sheetData>
  <mergeCells count="1">
    <mergeCell ref="E1:I1"/>
  </mergeCells>
  <phoneticPr fontId="7" type="noConversion"/>
  <hyperlinks>
    <hyperlink ref="C24" r:id="rId1" xr:uid="{00000000-0004-0000-0000-000000000000}"/>
  </hyperlinks>
  <pageMargins left="0.75" right="0.75" top="1" bottom="1" header="0.5" footer="0.5"/>
  <pageSetup paperSize="9" scale="80" orientation="portrait" verticalDpi="0" r:id="rId2"/>
  <headerFooter alignWithMargins="0">
    <oddHeader xml:space="preserve">&amp;L&amp;"Calibri"&amp;10&amp;K000000 Official - Financial&amp;1#_x000D_&amp;R
</oddHeader>
    <oddFooter xml:space="preserve">&amp;CSchools Finance Team April 2010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B1:BU45"/>
  <sheetViews>
    <sheetView showGridLines="0" tabSelected="1" zoomScale="82" zoomScaleNormal="82" workbookViewId="0">
      <selection activeCell="D25" sqref="D25"/>
    </sheetView>
  </sheetViews>
  <sheetFormatPr defaultColWidth="9.1796875" defaultRowHeight="12.5"/>
  <cols>
    <col min="1" max="1" width="1.453125" style="1" customWidth="1"/>
    <col min="2" max="2" width="8.7265625" style="1" customWidth="1"/>
    <col min="3" max="3" width="14.54296875" style="1" customWidth="1"/>
    <col min="4" max="4" width="55.7265625" style="1" customWidth="1"/>
    <col min="5" max="5" width="17" style="1" hidden="1" customWidth="1"/>
    <col min="6" max="6" width="9.26953125" style="1" customWidth="1"/>
    <col min="7" max="7" width="9.26953125" style="4" customWidth="1"/>
    <col min="8" max="8" width="20.7265625" style="4" customWidth="1"/>
    <col min="9" max="9" width="14.54296875" style="1" customWidth="1"/>
    <col min="10" max="10" width="55.7265625" style="1" customWidth="1"/>
    <col min="11" max="11" width="30.7265625" style="1" hidden="1" customWidth="1"/>
    <col min="12" max="12" width="9.26953125" style="1" bestFit="1" customWidth="1"/>
    <col min="13" max="13" width="9.26953125" style="1" customWidth="1"/>
    <col min="14" max="14" width="20.7265625" style="1" customWidth="1"/>
    <col min="15" max="15" width="48" style="1" customWidth="1"/>
    <col min="16" max="16" width="6.1796875" style="23" customWidth="1"/>
    <col min="17" max="17" width="8.54296875" style="23" customWidth="1"/>
    <col min="18" max="18" width="6.1796875" style="23" customWidth="1"/>
    <col min="19" max="19" width="6.7265625" style="23" customWidth="1"/>
    <col min="20" max="24" width="6.1796875" style="23" customWidth="1"/>
    <col min="25" max="25" width="6.7265625" style="23" customWidth="1"/>
    <col min="26" max="73" width="6.1796875" style="23" customWidth="1"/>
    <col min="74" max="16384" width="9.1796875" style="1"/>
  </cols>
  <sheetData>
    <row r="1" spans="2:25" ht="5.25" customHeight="1" thickBot="1">
      <c r="B1" s="22"/>
      <c r="C1" s="22"/>
      <c r="D1" s="22"/>
      <c r="E1" s="22"/>
      <c r="F1" s="22"/>
      <c r="G1" s="69"/>
      <c r="H1" s="69"/>
      <c r="I1" s="22"/>
      <c r="J1" s="22"/>
      <c r="K1" s="22"/>
      <c r="L1" s="22"/>
      <c r="M1" s="22"/>
      <c r="N1" s="22"/>
      <c r="O1" s="22"/>
    </row>
    <row r="2" spans="2:25" ht="21.75" customHeight="1" thickBot="1">
      <c r="B2" s="74" t="s">
        <v>608</v>
      </c>
      <c r="C2" s="10"/>
      <c r="D2" s="11"/>
      <c r="E2" s="11"/>
      <c r="F2" s="11"/>
      <c r="G2" s="12"/>
      <c r="H2" s="178" t="s">
        <v>25</v>
      </c>
      <c r="I2" s="179"/>
      <c r="J2" s="22"/>
      <c r="K2" s="22"/>
      <c r="L2" s="180" t="s">
        <v>26</v>
      </c>
      <c r="M2" s="181"/>
      <c r="N2" s="182"/>
      <c r="O2" s="174"/>
    </row>
    <row r="3" spans="2:25" ht="21.75" customHeight="1" thickBot="1">
      <c r="B3" s="75" t="s">
        <v>27</v>
      </c>
      <c r="C3" s="13"/>
      <c r="D3" s="14"/>
      <c r="E3" s="14"/>
      <c r="F3" s="14"/>
      <c r="G3" s="15"/>
      <c r="H3" s="176" t="s">
        <v>51</v>
      </c>
      <c r="I3" s="177"/>
      <c r="J3" s="22"/>
      <c r="K3" s="22"/>
      <c r="L3" s="183"/>
      <c r="M3" s="184"/>
      <c r="N3" s="185"/>
      <c r="O3" s="175"/>
    </row>
    <row r="4" spans="2:25" ht="15.75" customHeight="1" thickBot="1">
      <c r="B4" s="22"/>
      <c r="C4" s="22"/>
      <c r="D4" s="22"/>
      <c r="E4" s="22"/>
      <c r="F4" s="22"/>
      <c r="G4" s="52"/>
      <c r="H4" s="22"/>
      <c r="I4" s="22"/>
      <c r="J4" s="22"/>
      <c r="K4" s="22"/>
      <c r="L4" s="22"/>
      <c r="M4" s="22"/>
      <c r="N4" s="22"/>
      <c r="O4" s="175"/>
      <c r="P4" s="114" t="s">
        <v>29</v>
      </c>
      <c r="Q4" s="34"/>
      <c r="S4" s="53"/>
      <c r="X4" s="22"/>
      <c r="Y4" s="22"/>
    </row>
    <row r="5" spans="2:25" ht="18" customHeight="1" thickBot="1">
      <c r="B5" s="168" t="s">
        <v>50</v>
      </c>
      <c r="C5" s="169"/>
      <c r="D5" s="170"/>
      <c r="E5" s="18"/>
      <c r="F5" s="22"/>
      <c r="G5" s="167"/>
      <c r="H5" s="167"/>
      <c r="I5" s="20"/>
      <c r="J5" s="22"/>
      <c r="K5" s="22"/>
      <c r="L5" s="22"/>
      <c r="M5" s="22"/>
      <c r="N5" s="22"/>
      <c r="O5" s="80"/>
      <c r="P5" s="115" t="s">
        <v>31</v>
      </c>
      <c r="Q5" s="34"/>
      <c r="S5" s="53"/>
      <c r="X5" s="22"/>
      <c r="Y5" s="22"/>
    </row>
    <row r="6" spans="2:25" ht="21.75" customHeight="1" thickBot="1">
      <c r="B6" s="161" t="str">
        <f>IF($B$5="Please select school from drop down","", VLOOKUP($B$5,'Look Up'!$A$2:$D$148,3,FALSE))</f>
        <v/>
      </c>
      <c r="C6" s="162"/>
      <c r="D6" s="163"/>
      <c r="E6" s="17" t="s">
        <v>32</v>
      </c>
      <c r="F6" s="22"/>
      <c r="G6" s="167"/>
      <c r="H6" s="167"/>
      <c r="I6" s="22"/>
      <c r="J6" s="22"/>
      <c r="K6" s="17" t="s">
        <v>32</v>
      </c>
      <c r="L6" s="22"/>
      <c r="M6" s="22"/>
      <c r="N6" s="22"/>
      <c r="O6" s="81"/>
    </row>
    <row r="7" spans="2:25" ht="18" customHeight="1" thickBot="1">
      <c r="B7" s="171" t="str">
        <f>IF($B$5="Please select school from drop down","", VLOOKUP($B$5,'Look Up'!$A$2:$D$148,2,FALSE))</f>
        <v/>
      </c>
      <c r="C7" s="172"/>
      <c r="D7" s="173"/>
      <c r="E7" s="17"/>
      <c r="F7" s="22"/>
      <c r="G7" s="167"/>
      <c r="H7" s="167"/>
      <c r="I7" s="21"/>
      <c r="J7" s="22"/>
      <c r="K7" s="22"/>
      <c r="L7" s="22"/>
      <c r="M7" s="22"/>
      <c r="N7" s="22"/>
      <c r="O7" s="76"/>
    </row>
    <row r="8" spans="2:25" ht="4.5" customHeight="1">
      <c r="B8" s="55"/>
      <c r="C8" s="55"/>
      <c r="D8" s="19"/>
      <c r="E8" s="17"/>
      <c r="F8" s="22"/>
      <c r="G8" s="77"/>
      <c r="H8" s="77"/>
      <c r="I8" s="21"/>
      <c r="J8" s="22"/>
      <c r="K8" s="22"/>
      <c r="L8" s="22"/>
      <c r="M8" s="22"/>
      <c r="N8" s="22"/>
      <c r="O8" s="76"/>
    </row>
    <row r="9" spans="2:25" ht="18" customHeight="1">
      <c r="B9" s="57" t="s">
        <v>33</v>
      </c>
      <c r="C9" s="57"/>
      <c r="D9" s="23"/>
      <c r="E9" s="23"/>
      <c r="F9" s="23"/>
      <c r="G9" s="25"/>
      <c r="H9" s="26"/>
      <c r="I9" s="23"/>
      <c r="J9" s="23"/>
      <c r="K9" s="22"/>
      <c r="L9" s="22"/>
      <c r="M9" s="22"/>
      <c r="N9" s="22"/>
      <c r="O9" s="94"/>
    </row>
    <row r="10" spans="2:25" ht="18" customHeight="1">
      <c r="B10" s="58">
        <v>1</v>
      </c>
      <c r="C10" s="57" t="s">
        <v>34</v>
      </c>
      <c r="D10" s="23"/>
      <c r="E10" s="23"/>
      <c r="F10" s="23"/>
      <c r="G10" s="25"/>
      <c r="H10" s="25"/>
      <c r="I10" s="23"/>
      <c r="J10" s="23"/>
      <c r="K10" s="22"/>
      <c r="L10" s="22"/>
      <c r="M10" s="22"/>
      <c r="N10" s="22"/>
      <c r="O10" s="94"/>
    </row>
    <row r="11" spans="2:25" ht="18" customHeight="1">
      <c r="B11" s="58">
        <v>2</v>
      </c>
      <c r="C11" s="56" t="s">
        <v>35</v>
      </c>
      <c r="D11" s="23"/>
      <c r="E11" s="23"/>
      <c r="F11" s="23"/>
      <c r="G11" s="25"/>
      <c r="H11" s="25"/>
      <c r="I11" s="23"/>
      <c r="J11" s="23"/>
      <c r="K11" s="22"/>
      <c r="L11" s="22"/>
      <c r="M11" s="22"/>
      <c r="N11" s="22"/>
      <c r="O11" s="22"/>
    </row>
    <row r="12" spans="2:25" ht="18" customHeight="1">
      <c r="B12" s="58">
        <v>3</v>
      </c>
      <c r="C12" s="73" t="s">
        <v>36</v>
      </c>
      <c r="D12" s="23"/>
      <c r="E12" s="23"/>
      <c r="F12" s="23"/>
      <c r="G12" s="25"/>
      <c r="H12" s="25"/>
      <c r="I12" s="23"/>
      <c r="J12" s="23"/>
      <c r="K12" s="22"/>
      <c r="L12" s="22"/>
      <c r="M12" s="22"/>
      <c r="N12" s="22"/>
      <c r="O12" s="22"/>
    </row>
    <row r="13" spans="2:25" ht="18" customHeight="1">
      <c r="B13" s="58">
        <v>4</v>
      </c>
      <c r="C13" s="56" t="s">
        <v>37</v>
      </c>
      <c r="D13" s="23"/>
      <c r="E13" s="23"/>
      <c r="F13" s="23"/>
      <c r="G13" s="25"/>
      <c r="H13" s="25"/>
      <c r="I13" s="23"/>
      <c r="J13" s="23"/>
      <c r="K13" s="22"/>
      <c r="L13" s="22"/>
      <c r="M13" s="22"/>
      <c r="N13" s="22"/>
      <c r="O13" s="22"/>
    </row>
    <row r="14" spans="2:25" ht="18" customHeight="1">
      <c r="B14" s="58">
        <v>5</v>
      </c>
      <c r="C14" s="56" t="s">
        <v>38</v>
      </c>
      <c r="D14" s="23"/>
      <c r="E14" s="23"/>
      <c r="F14" s="23"/>
      <c r="G14" s="25"/>
      <c r="H14" s="25"/>
      <c r="I14" s="23"/>
      <c r="J14" s="23"/>
      <c r="K14" s="22"/>
      <c r="L14" s="22"/>
      <c r="M14" s="22"/>
      <c r="N14" s="22"/>
      <c r="O14" s="22"/>
    </row>
    <row r="15" spans="2:25" ht="18" customHeight="1">
      <c r="B15" s="58">
        <v>6</v>
      </c>
      <c r="C15" s="56" t="s">
        <v>39</v>
      </c>
      <c r="D15" s="23"/>
      <c r="E15" s="23"/>
      <c r="F15" s="23"/>
      <c r="G15" s="25"/>
      <c r="H15" s="25"/>
      <c r="I15" s="23"/>
      <c r="J15" s="23"/>
      <c r="K15" s="22"/>
      <c r="L15" s="22"/>
      <c r="M15" s="22"/>
      <c r="N15" s="22"/>
      <c r="O15" s="22"/>
    </row>
    <row r="16" spans="2:25" ht="18" customHeight="1">
      <c r="B16" s="58">
        <v>7</v>
      </c>
      <c r="C16" s="73" t="s">
        <v>40</v>
      </c>
      <c r="D16" s="23"/>
      <c r="E16" s="23"/>
      <c r="F16" s="23"/>
      <c r="G16" s="25"/>
      <c r="H16" s="25"/>
      <c r="I16" s="23"/>
      <c r="J16" s="23"/>
      <c r="K16" s="22"/>
      <c r="L16" s="22"/>
      <c r="M16" s="22"/>
      <c r="N16" s="22"/>
      <c r="O16" s="22"/>
    </row>
    <row r="17" spans="2:73" ht="18" customHeight="1">
      <c r="B17" s="58">
        <v>8</v>
      </c>
      <c r="C17" s="56" t="s">
        <v>41</v>
      </c>
      <c r="D17" s="23"/>
      <c r="E17" s="23"/>
      <c r="F17" s="59" t="s">
        <v>21</v>
      </c>
      <c r="G17" s="22"/>
      <c r="H17" s="22"/>
      <c r="I17" s="22"/>
      <c r="J17" s="23"/>
      <c r="K17" s="22"/>
      <c r="L17" s="22"/>
      <c r="M17" s="22"/>
      <c r="N17" s="22"/>
      <c r="O17" s="22"/>
    </row>
    <row r="18" spans="2:73" ht="11.25" customHeight="1">
      <c r="B18" s="58"/>
      <c r="C18" s="56"/>
      <c r="D18" s="23"/>
      <c r="E18" s="23"/>
      <c r="F18" s="23"/>
      <c r="G18" s="25"/>
      <c r="H18" s="25"/>
      <c r="I18" s="23"/>
      <c r="J18" s="22"/>
      <c r="K18" s="22"/>
      <c r="L18" s="22"/>
      <c r="M18" s="22"/>
      <c r="N18" s="22"/>
      <c r="O18" s="22"/>
    </row>
    <row r="19" spans="2:73" ht="6.75" customHeight="1" thickBot="1">
      <c r="B19" s="22"/>
      <c r="C19" s="22"/>
      <c r="D19" s="22"/>
      <c r="E19" s="22"/>
      <c r="F19" s="22"/>
      <c r="G19" s="69"/>
      <c r="H19" s="69"/>
      <c r="I19" s="22"/>
      <c r="J19" s="22"/>
      <c r="K19" s="22"/>
      <c r="L19" s="22"/>
      <c r="M19" s="22"/>
      <c r="N19" s="22"/>
      <c r="O19" s="22"/>
    </row>
    <row r="20" spans="2:73" ht="12.75" customHeight="1">
      <c r="B20" s="164" t="s">
        <v>42</v>
      </c>
      <c r="C20" s="147" t="s">
        <v>43</v>
      </c>
      <c r="D20" s="153" t="s">
        <v>44</v>
      </c>
      <c r="E20" s="150" t="s">
        <v>45</v>
      </c>
      <c r="F20" s="147" t="s">
        <v>46</v>
      </c>
      <c r="G20" s="153" t="s">
        <v>47</v>
      </c>
      <c r="H20" s="150" t="s">
        <v>48</v>
      </c>
      <c r="I20" s="147" t="s">
        <v>43</v>
      </c>
      <c r="J20" s="147" t="s">
        <v>44</v>
      </c>
      <c r="K20" s="158" t="s">
        <v>45</v>
      </c>
      <c r="L20" s="147" t="s">
        <v>46</v>
      </c>
      <c r="M20" s="147" t="s">
        <v>47</v>
      </c>
      <c r="N20" s="147" t="s">
        <v>48</v>
      </c>
      <c r="O20" s="144" t="s">
        <v>49</v>
      </c>
    </row>
    <row r="21" spans="2:73" ht="12.75" customHeight="1">
      <c r="B21" s="165"/>
      <c r="C21" s="148"/>
      <c r="D21" s="154"/>
      <c r="E21" s="151"/>
      <c r="F21" s="156"/>
      <c r="G21" s="154"/>
      <c r="H21" s="151"/>
      <c r="I21" s="148"/>
      <c r="J21" s="148"/>
      <c r="K21" s="159"/>
      <c r="L21" s="156"/>
      <c r="M21" s="156"/>
      <c r="N21" s="148"/>
      <c r="O21" s="145"/>
    </row>
    <row r="22" spans="2:73" ht="12.75" customHeight="1" thickBot="1">
      <c r="B22" s="166"/>
      <c r="C22" s="149"/>
      <c r="D22" s="155"/>
      <c r="E22" s="152"/>
      <c r="F22" s="157"/>
      <c r="G22" s="155"/>
      <c r="H22" s="152"/>
      <c r="I22" s="149"/>
      <c r="J22" s="149"/>
      <c r="K22" s="160"/>
      <c r="L22" s="157"/>
      <c r="M22" s="157"/>
      <c r="N22" s="149"/>
      <c r="O22" s="146"/>
    </row>
    <row r="23" spans="2:73" s="3" customFormat="1" ht="20.149999999999999" customHeight="1">
      <c r="B23" s="89" t="str">
        <f>IF(C23="","",1)</f>
        <v/>
      </c>
      <c r="C23" s="90"/>
      <c r="D23" s="88" t="str">
        <f>IF(C23&gt;0,VLOOKUP(C23,'Look Up'!$H$3:$I$198,2,FALSE),"")</f>
        <v/>
      </c>
      <c r="E23" s="87" t="str">
        <f t="shared" ref="E23:E38" si="0">IF(OR($B$7="",B23=""),"",$B$7)</f>
        <v/>
      </c>
      <c r="F23" s="88" t="str">
        <f>IF(C23="","",VLOOKUP(C23,'Look Up'!$H$3:$J$198,3,FALSE))</f>
        <v/>
      </c>
      <c r="G23" s="113"/>
      <c r="H23" s="91"/>
      <c r="I23" s="90"/>
      <c r="J23" s="88" t="str">
        <f>IF(I23&gt;0,VLOOKUP(I23,'Look Up'!$H$3:$I$198,2,FALSE),"")</f>
        <v/>
      </c>
      <c r="K23" s="87" t="str">
        <f t="shared" ref="K23:K38" si="1">IF(OR($B$7="",I23=""),"",$B$7)</f>
        <v/>
      </c>
      <c r="L23" s="88" t="str">
        <f>IF(I23="","",VLOOKUP(I23,'Look Up'!$H$3:$J$198,3,FALSE))</f>
        <v/>
      </c>
      <c r="M23" s="54"/>
      <c r="N23" s="91"/>
      <c r="O23" s="111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</row>
    <row r="24" spans="2:73" s="3" customFormat="1" ht="20.149999999999999" customHeight="1">
      <c r="B24" s="82" t="str">
        <f t="shared" ref="B24:B37" si="2">IF(OR(B23="",C24=""),"",B23+1)</f>
        <v/>
      </c>
      <c r="C24" s="83"/>
      <c r="D24" s="84" t="str">
        <f>IF(C24&gt;0,VLOOKUP(C24,'Look Up'!$H$3:$I$198,2,FALSE),"")</f>
        <v/>
      </c>
      <c r="E24" s="85" t="str">
        <f t="shared" si="0"/>
        <v/>
      </c>
      <c r="F24" s="84" t="str">
        <f>IF(C24="","",VLOOKUP(C24,'Look Up'!$H$3:$J$198,3,FALSE))</f>
        <v/>
      </c>
      <c r="G24" s="54"/>
      <c r="H24" s="86"/>
      <c r="I24" s="83"/>
      <c r="J24" s="84" t="str">
        <f>IF(I24&gt;0,VLOOKUP(I24,'Look Up'!$H$3:$I$198,2,FALSE),"")</f>
        <v/>
      </c>
      <c r="K24" s="85" t="str">
        <f t="shared" si="1"/>
        <v/>
      </c>
      <c r="L24" s="84" t="str">
        <f>IF(I24="","",VLOOKUP(I24,'Look Up'!$H$3:$J$198,3,FALSE))</f>
        <v/>
      </c>
      <c r="M24" s="54"/>
      <c r="N24" s="86"/>
      <c r="O24" s="112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</row>
    <row r="25" spans="2:73" s="3" customFormat="1" ht="20.149999999999999" customHeight="1">
      <c r="B25" s="82" t="str">
        <f t="shared" si="2"/>
        <v/>
      </c>
      <c r="C25" s="83"/>
      <c r="D25" s="84" t="str">
        <f>IF(C25&gt;0,VLOOKUP(C25,'Look Up'!$H$3:$I$198,2,FALSE),"")</f>
        <v/>
      </c>
      <c r="E25" s="85" t="str">
        <f t="shared" si="0"/>
        <v/>
      </c>
      <c r="F25" s="84" t="str">
        <f>IF(C25="","",VLOOKUP(C25,'Look Up'!$H$3:$J$198,3,FALSE))</f>
        <v/>
      </c>
      <c r="G25" s="54"/>
      <c r="H25" s="86"/>
      <c r="I25" s="83"/>
      <c r="J25" s="84" t="str">
        <f>IF(I25&gt;0,VLOOKUP(I25,'Look Up'!$H$3:$I$198,2,FALSE),"")</f>
        <v/>
      </c>
      <c r="K25" s="85" t="str">
        <f t="shared" si="1"/>
        <v/>
      </c>
      <c r="L25" s="84" t="str">
        <f>IF(I25="","",VLOOKUP(I25,'Look Up'!$H$3:$J$198,3,FALSE))</f>
        <v/>
      </c>
      <c r="M25" s="54"/>
      <c r="N25" s="86"/>
      <c r="O25" s="112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</row>
    <row r="26" spans="2:73" s="3" customFormat="1" ht="20.149999999999999" customHeight="1">
      <c r="B26" s="82" t="str">
        <f t="shared" si="2"/>
        <v/>
      </c>
      <c r="C26" s="83"/>
      <c r="D26" s="84" t="str">
        <f>IF(C26&gt;0,VLOOKUP(C26,'Look Up'!$H$3:$I$198,2,FALSE),"")</f>
        <v/>
      </c>
      <c r="E26" s="85" t="str">
        <f t="shared" si="0"/>
        <v/>
      </c>
      <c r="F26" s="84" t="str">
        <f>IF(C26="","",VLOOKUP(C26,'Look Up'!$H$3:$J$198,3,FALSE))</f>
        <v/>
      </c>
      <c r="G26" s="54"/>
      <c r="H26" s="86"/>
      <c r="I26" s="83"/>
      <c r="J26" s="84" t="str">
        <f>IF(I26&gt;0,VLOOKUP(I26,'Look Up'!$H$3:$I$198,2,FALSE),"")</f>
        <v/>
      </c>
      <c r="K26" s="85" t="str">
        <f t="shared" si="1"/>
        <v/>
      </c>
      <c r="L26" s="84" t="str">
        <f>IF(I26="","",VLOOKUP(I26,'Look Up'!$H$3:$J$198,3,FALSE))</f>
        <v/>
      </c>
      <c r="M26" s="54"/>
      <c r="N26" s="86"/>
      <c r="O26" s="112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</row>
    <row r="27" spans="2:73" s="3" customFormat="1" ht="20.149999999999999" customHeight="1">
      <c r="B27" s="82" t="str">
        <f t="shared" si="2"/>
        <v/>
      </c>
      <c r="C27" s="83"/>
      <c r="D27" s="84" t="str">
        <f>IF(C27&gt;0,VLOOKUP(C27,'Look Up'!$H$3:$I$198,2,FALSE),"")</f>
        <v/>
      </c>
      <c r="E27" s="85" t="str">
        <f t="shared" si="0"/>
        <v/>
      </c>
      <c r="F27" s="84" t="str">
        <f>IF(C27="","",VLOOKUP(C27,'Look Up'!$H$3:$J$198,3,FALSE))</f>
        <v/>
      </c>
      <c r="G27" s="54"/>
      <c r="H27" s="86"/>
      <c r="I27" s="83"/>
      <c r="J27" s="84" t="str">
        <f>IF(I27&gt;0,VLOOKUP(I27,'Look Up'!$H$3:$I$198,2,FALSE),"")</f>
        <v/>
      </c>
      <c r="K27" s="85" t="str">
        <f t="shared" si="1"/>
        <v/>
      </c>
      <c r="L27" s="84" t="str">
        <f>IF(I27="","",VLOOKUP(I27,'Look Up'!$H$3:$J$198,3,FALSE))</f>
        <v/>
      </c>
      <c r="M27" s="54"/>
      <c r="N27" s="86"/>
      <c r="O27" s="112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</row>
    <row r="28" spans="2:73" s="3" customFormat="1" ht="20.149999999999999" customHeight="1">
      <c r="B28" s="82" t="str">
        <f t="shared" si="2"/>
        <v/>
      </c>
      <c r="C28" s="83"/>
      <c r="D28" s="84" t="str">
        <f>IF(C28&gt;0,VLOOKUP(C28,'Look Up'!$H$3:$I$198,2,FALSE),"")</f>
        <v/>
      </c>
      <c r="E28" s="85" t="str">
        <f t="shared" si="0"/>
        <v/>
      </c>
      <c r="F28" s="84" t="str">
        <f>IF(C28="","",VLOOKUP(C28,'Look Up'!$H$3:$J$198,3,FALSE))</f>
        <v/>
      </c>
      <c r="G28" s="54"/>
      <c r="H28" s="86"/>
      <c r="I28" s="83"/>
      <c r="J28" s="84" t="str">
        <f>IF(I28&gt;0,VLOOKUP(I28,'Look Up'!$H$3:$I$198,2,FALSE),"")</f>
        <v/>
      </c>
      <c r="K28" s="85" t="str">
        <f t="shared" si="1"/>
        <v/>
      </c>
      <c r="L28" s="84" t="str">
        <f>IF(I28="","",VLOOKUP(I28,'Look Up'!$H$3:$J$198,3,FALSE))</f>
        <v/>
      </c>
      <c r="M28" s="54"/>
      <c r="N28" s="86"/>
      <c r="O28" s="112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</row>
    <row r="29" spans="2:73" s="3" customFormat="1" ht="20.149999999999999" customHeight="1">
      <c r="B29" s="82" t="str">
        <f t="shared" si="2"/>
        <v/>
      </c>
      <c r="C29" s="83"/>
      <c r="D29" s="84" t="str">
        <f>IF(C29&gt;0,VLOOKUP(C29,'Look Up'!$H$3:$I$198,2,FALSE),"")</f>
        <v/>
      </c>
      <c r="E29" s="85" t="str">
        <f t="shared" si="0"/>
        <v/>
      </c>
      <c r="F29" s="84" t="str">
        <f>IF(C29="","",VLOOKUP(C29,'Look Up'!$H$3:$J$198,3,FALSE))</f>
        <v/>
      </c>
      <c r="G29" s="54"/>
      <c r="H29" s="86"/>
      <c r="I29" s="83"/>
      <c r="J29" s="84" t="str">
        <f>IF(I29&gt;0,VLOOKUP(I29,'Look Up'!$H$3:$I$198,2,FALSE),"")</f>
        <v/>
      </c>
      <c r="K29" s="85" t="str">
        <f t="shared" si="1"/>
        <v/>
      </c>
      <c r="L29" s="84" t="str">
        <f>IF(I29="","",VLOOKUP(I29,'Look Up'!$H$3:$J$198,3,FALSE))</f>
        <v/>
      </c>
      <c r="M29" s="54"/>
      <c r="N29" s="86"/>
      <c r="O29" s="112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</row>
    <row r="30" spans="2:73" s="3" customFormat="1" ht="20.149999999999999" customHeight="1">
      <c r="B30" s="82" t="str">
        <f t="shared" si="2"/>
        <v/>
      </c>
      <c r="C30" s="83"/>
      <c r="D30" s="84" t="str">
        <f>IF(C30&gt;0,VLOOKUP(C30,'Look Up'!$H$3:$I$198,2,FALSE),"")</f>
        <v/>
      </c>
      <c r="E30" s="85" t="str">
        <f t="shared" si="0"/>
        <v/>
      </c>
      <c r="F30" s="84" t="str">
        <f>IF(C30="","",VLOOKUP(C30,'Look Up'!$H$3:$J$198,3,FALSE))</f>
        <v/>
      </c>
      <c r="G30" s="54"/>
      <c r="H30" s="86"/>
      <c r="I30" s="83"/>
      <c r="J30" s="84" t="str">
        <f>IF(I30&gt;0,VLOOKUP(I30,'Look Up'!$H$3:$I$198,2,FALSE),"")</f>
        <v/>
      </c>
      <c r="K30" s="85" t="str">
        <f t="shared" si="1"/>
        <v/>
      </c>
      <c r="L30" s="84" t="str">
        <f>IF(I30="","",VLOOKUP(I30,'Look Up'!$H$3:$J$198,3,FALSE))</f>
        <v/>
      </c>
      <c r="M30" s="54"/>
      <c r="N30" s="86"/>
      <c r="O30" s="112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</row>
    <row r="31" spans="2:73" s="3" customFormat="1" ht="20.149999999999999" customHeight="1">
      <c r="B31" s="82" t="str">
        <f t="shared" si="2"/>
        <v/>
      </c>
      <c r="C31" s="83"/>
      <c r="D31" s="84" t="str">
        <f>IF(C31&gt;0,VLOOKUP(C31,'Look Up'!$H$3:$I$198,2,FALSE),"")</f>
        <v/>
      </c>
      <c r="E31" s="85" t="str">
        <f t="shared" si="0"/>
        <v/>
      </c>
      <c r="F31" s="84" t="str">
        <f>IF(C31="","",VLOOKUP(C31,'Look Up'!$H$3:$J$198,3,FALSE))</f>
        <v/>
      </c>
      <c r="G31" s="54"/>
      <c r="H31" s="86"/>
      <c r="I31" s="83"/>
      <c r="J31" s="84" t="str">
        <f>IF(I31&gt;0,VLOOKUP(I31,'Look Up'!$H$3:$I$198,2,FALSE),"")</f>
        <v/>
      </c>
      <c r="K31" s="85" t="str">
        <f t="shared" si="1"/>
        <v/>
      </c>
      <c r="L31" s="84" t="str">
        <f>IF(I31="","",VLOOKUP(I31,'Look Up'!$H$3:$J$198,3,FALSE))</f>
        <v/>
      </c>
      <c r="M31" s="54"/>
      <c r="N31" s="86"/>
      <c r="O31" s="109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</row>
    <row r="32" spans="2:73" s="3" customFormat="1" ht="20.149999999999999" customHeight="1">
      <c r="B32" s="82" t="str">
        <f t="shared" si="2"/>
        <v/>
      </c>
      <c r="C32" s="83"/>
      <c r="D32" s="84" t="str">
        <f>IF(C32&gt;0,VLOOKUP(C32,'Look Up'!$H$3:$I$198,2,FALSE),"")</f>
        <v/>
      </c>
      <c r="E32" s="85" t="str">
        <f t="shared" si="0"/>
        <v/>
      </c>
      <c r="F32" s="84" t="str">
        <f>IF(C32="","",VLOOKUP(C32,'Look Up'!$H$3:$J$198,3,FALSE))</f>
        <v/>
      </c>
      <c r="G32" s="54"/>
      <c r="H32" s="86"/>
      <c r="I32" s="83"/>
      <c r="J32" s="84" t="str">
        <f>IF(I32&gt;0,VLOOKUP(I32,'Look Up'!$H$3:$I$198,2,FALSE),"")</f>
        <v/>
      </c>
      <c r="K32" s="85" t="str">
        <f t="shared" si="1"/>
        <v/>
      </c>
      <c r="L32" s="84" t="str">
        <f>IF(I32="","",VLOOKUP(I32,'Look Up'!$H$3:$J$198,3,FALSE))</f>
        <v/>
      </c>
      <c r="M32" s="54"/>
      <c r="N32" s="86"/>
      <c r="O32" s="109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</row>
    <row r="33" spans="2:73" s="3" customFormat="1" ht="20.149999999999999" customHeight="1">
      <c r="B33" s="82" t="str">
        <f t="shared" si="2"/>
        <v/>
      </c>
      <c r="C33" s="83"/>
      <c r="D33" s="84" t="str">
        <f>IF(C33&gt;0,VLOOKUP(C33,'Look Up'!$H$3:$I$198,2,FALSE),"")</f>
        <v/>
      </c>
      <c r="E33" s="85" t="str">
        <f t="shared" si="0"/>
        <v/>
      </c>
      <c r="F33" s="84" t="str">
        <f>IF(C33="","",VLOOKUP(C33,'Look Up'!$H$3:$J$198,3,FALSE))</f>
        <v/>
      </c>
      <c r="G33" s="54"/>
      <c r="H33" s="86"/>
      <c r="I33" s="83"/>
      <c r="J33" s="84" t="str">
        <f>IF(I33&gt;0,VLOOKUP(I33,'Look Up'!$H$3:$I$198,2,FALSE),"")</f>
        <v/>
      </c>
      <c r="K33" s="85" t="str">
        <f t="shared" si="1"/>
        <v/>
      </c>
      <c r="L33" s="84" t="str">
        <f>IF(I33="","",VLOOKUP(I33,'Look Up'!$H$3:$J$198,3,FALSE))</f>
        <v/>
      </c>
      <c r="M33" s="54"/>
      <c r="N33" s="86"/>
      <c r="O33" s="109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</row>
    <row r="34" spans="2:73" s="3" customFormat="1" ht="20.149999999999999" customHeight="1">
      <c r="B34" s="82" t="str">
        <f t="shared" si="2"/>
        <v/>
      </c>
      <c r="C34" s="83"/>
      <c r="D34" s="84" t="str">
        <f>IF(C34&gt;0,VLOOKUP(C34,'Look Up'!$H$3:$I$198,2,FALSE),"")</f>
        <v/>
      </c>
      <c r="E34" s="85" t="str">
        <f t="shared" si="0"/>
        <v/>
      </c>
      <c r="F34" s="84" t="str">
        <f>IF(C34="","",VLOOKUP(C34,'Look Up'!$H$3:$J$198,3,FALSE))</f>
        <v/>
      </c>
      <c r="G34" s="54"/>
      <c r="H34" s="86"/>
      <c r="I34" s="83"/>
      <c r="J34" s="84" t="str">
        <f>IF(I34&gt;0,VLOOKUP(I34,'Look Up'!$H$3:$I$198,2,FALSE),"")</f>
        <v/>
      </c>
      <c r="K34" s="85" t="str">
        <f t="shared" si="1"/>
        <v/>
      </c>
      <c r="L34" s="84" t="str">
        <f>IF(I34="","",VLOOKUP(I34,'Look Up'!$H$3:$J$198,3,FALSE))</f>
        <v/>
      </c>
      <c r="M34" s="54"/>
      <c r="N34" s="86"/>
      <c r="O34" s="109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</row>
    <row r="35" spans="2:73" s="3" customFormat="1" ht="20.149999999999999" customHeight="1">
      <c r="B35" s="82" t="str">
        <f t="shared" si="2"/>
        <v/>
      </c>
      <c r="C35" s="83"/>
      <c r="D35" s="84" t="str">
        <f>IF(C35&gt;0,VLOOKUP(C35,'Look Up'!$H$3:$I$198,2,FALSE),"")</f>
        <v/>
      </c>
      <c r="E35" s="85" t="str">
        <f t="shared" si="0"/>
        <v/>
      </c>
      <c r="F35" s="84" t="str">
        <f>IF(C35="","",VLOOKUP(C35,'Look Up'!$H$3:$J$198,3,FALSE))</f>
        <v/>
      </c>
      <c r="G35" s="54"/>
      <c r="H35" s="86"/>
      <c r="I35" s="83"/>
      <c r="J35" s="84" t="str">
        <f>IF(I35&gt;0,VLOOKUP(I35,'Look Up'!$H$3:$I$198,2,FALSE),"")</f>
        <v/>
      </c>
      <c r="K35" s="85" t="str">
        <f t="shared" si="1"/>
        <v/>
      </c>
      <c r="L35" s="84" t="str">
        <f>IF(I35="","",VLOOKUP(I35,'Look Up'!$H$3:$J$198,3,FALSE))</f>
        <v/>
      </c>
      <c r="M35" s="54"/>
      <c r="N35" s="86"/>
      <c r="O35" s="109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</row>
    <row r="36" spans="2:73" s="3" customFormat="1" ht="20.149999999999999" customHeight="1">
      <c r="B36" s="82" t="str">
        <f t="shared" si="2"/>
        <v/>
      </c>
      <c r="C36" s="83"/>
      <c r="D36" s="84" t="str">
        <f>IF(C36&gt;0,VLOOKUP(C36,'Look Up'!$H$3:$I$198,2,FALSE),"")</f>
        <v/>
      </c>
      <c r="E36" s="85" t="str">
        <f t="shared" si="0"/>
        <v/>
      </c>
      <c r="F36" s="84" t="str">
        <f>IF(C36="","",VLOOKUP(C36,'Look Up'!$H$3:$J$198,3,FALSE))</f>
        <v/>
      </c>
      <c r="G36" s="54"/>
      <c r="H36" s="86"/>
      <c r="I36" s="83"/>
      <c r="J36" s="84" t="str">
        <f>IF(I36&gt;0,VLOOKUP(I36,'Look Up'!$H$3:$I$198,2,FALSE),"")</f>
        <v/>
      </c>
      <c r="K36" s="85" t="str">
        <f t="shared" si="1"/>
        <v/>
      </c>
      <c r="L36" s="84" t="str">
        <f>IF(I36="","",VLOOKUP(I36,'Look Up'!$H$3:$J$198,3,FALSE))</f>
        <v/>
      </c>
      <c r="M36" s="54"/>
      <c r="N36" s="86"/>
      <c r="O36" s="110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</row>
    <row r="37" spans="2:73" s="3" customFormat="1" ht="20.149999999999999" customHeight="1">
      <c r="B37" s="82" t="str">
        <f t="shared" si="2"/>
        <v/>
      </c>
      <c r="C37" s="83"/>
      <c r="D37" s="84" t="str">
        <f>IF(C37&gt;0,VLOOKUP(C37,'Look Up'!$H$3:$I$198,2,FALSE),"")</f>
        <v/>
      </c>
      <c r="E37" s="85" t="str">
        <f t="shared" si="0"/>
        <v/>
      </c>
      <c r="F37" s="84" t="str">
        <f>IF(C37="","",VLOOKUP(C37,'Look Up'!$H$3:$J$198,3,FALSE))</f>
        <v/>
      </c>
      <c r="G37" s="54"/>
      <c r="H37" s="86"/>
      <c r="I37" s="83"/>
      <c r="J37" s="84" t="str">
        <f>IF(I37&gt;0,VLOOKUP(I37,'Look Up'!$H$3:$I$198,2,FALSE),"")</f>
        <v/>
      </c>
      <c r="K37" s="85" t="str">
        <f t="shared" si="1"/>
        <v/>
      </c>
      <c r="L37" s="84" t="str">
        <f>IF(I37="","",VLOOKUP(I37,'Look Up'!$H$3:$J$198,3,FALSE))</f>
        <v/>
      </c>
      <c r="M37" s="54"/>
      <c r="N37" s="86"/>
      <c r="O37" s="110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</row>
    <row r="38" spans="2:73" s="3" customFormat="1" ht="20.149999999999999" customHeight="1">
      <c r="B38" s="82" t="str">
        <f>IF(OR(B37="",C38=""),"",B37+1)</f>
        <v/>
      </c>
      <c r="C38" s="83"/>
      <c r="D38" s="84" t="str">
        <f>IF(C38&gt;0,VLOOKUP(C38,'Look Up'!$H$3:$I$198,2,FALSE),"")</f>
        <v/>
      </c>
      <c r="E38" s="85" t="str">
        <f t="shared" si="0"/>
        <v/>
      </c>
      <c r="F38" s="84" t="str">
        <f>IF(C38="","",VLOOKUP(C38,'Look Up'!$H$3:$J$198,3,FALSE))</f>
        <v/>
      </c>
      <c r="G38" s="54"/>
      <c r="H38" s="86"/>
      <c r="I38" s="83"/>
      <c r="J38" s="84" t="str">
        <f>IF(I38&gt;0,VLOOKUP(I38,'Look Up'!$H$3:$I$198,2,FALSE),"")</f>
        <v/>
      </c>
      <c r="K38" s="85" t="str">
        <f t="shared" si="1"/>
        <v/>
      </c>
      <c r="L38" s="84" t="str">
        <f>IF(I38="","",VLOOKUP(I38,'Look Up'!$H$3:$J$198,3,FALSE))</f>
        <v/>
      </c>
      <c r="M38" s="54"/>
      <c r="N38" s="86"/>
      <c r="O38" s="109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</row>
    <row r="39" spans="2:73" s="3" customFormat="1" ht="20.149999999999999" customHeight="1">
      <c r="B39" s="82" t="str">
        <f>IF(OR(B38="",C39=""),"",B38+1)</f>
        <v/>
      </c>
      <c r="C39" s="83"/>
      <c r="D39" s="84" t="str">
        <f>IF(C39&gt;0,VLOOKUP(C39,'Look Up'!$H$3:$I$198,2,FALSE),"")</f>
        <v/>
      </c>
      <c r="E39" s="85"/>
      <c r="F39" s="84" t="str">
        <f>IF(C39="","",VLOOKUP(C39,'Look Up'!$H$3:$J$198,3,FALSE))</f>
        <v/>
      </c>
      <c r="G39" s="54"/>
      <c r="H39" s="86"/>
      <c r="I39" s="83"/>
      <c r="J39" s="84" t="str">
        <f>IF(I39&gt;0,VLOOKUP(I39,'Look Up'!$H$3:$I$198,2,FALSE),"")</f>
        <v/>
      </c>
      <c r="K39" s="85"/>
      <c r="L39" s="84" t="str">
        <f>IF(I39="","",VLOOKUP(I39,'Look Up'!$H$3:$J$198,3,FALSE))</f>
        <v/>
      </c>
      <c r="M39" s="54"/>
      <c r="N39" s="86"/>
      <c r="O39" s="109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</row>
    <row r="40" spans="2:73" s="3" customFormat="1" ht="20.149999999999999" customHeight="1">
      <c r="B40" s="82"/>
      <c r="C40" s="83"/>
      <c r="D40" s="84"/>
      <c r="E40" s="85"/>
      <c r="F40" s="84" t="str">
        <f>IF(C40="","",VLOOKUP(C40,'Look Up'!$H$3:$J$198,3,FALSE))</f>
        <v/>
      </c>
      <c r="G40" s="54"/>
      <c r="H40" s="86"/>
      <c r="I40" s="83"/>
      <c r="J40" s="84" t="str">
        <f>IF(I40&gt;0,VLOOKUP(I40,'Look Up'!$H$3:$I$198,2,FALSE),"")</f>
        <v/>
      </c>
      <c r="K40" s="85"/>
      <c r="L40" s="84" t="str">
        <f>IF(I40="","",VLOOKUP(I40,'Look Up'!$H$3:$J$198,3,FALSE))</f>
        <v/>
      </c>
      <c r="M40" s="54"/>
      <c r="N40" s="86"/>
      <c r="O40" s="109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</row>
    <row r="41" spans="2:73" s="3" customFormat="1" ht="20.149999999999999" customHeight="1">
      <c r="B41" s="82" t="str">
        <f>IF(OR(B38="",C41=""),"",B38+1)</f>
        <v/>
      </c>
      <c r="C41" s="83"/>
      <c r="D41" s="84" t="str">
        <f>IF(C41&gt;0,VLOOKUP(C41,'Look Up'!$H$3:$I$167,2,FALSE),"")</f>
        <v/>
      </c>
      <c r="E41" s="85" t="str">
        <f>IF(OR($B$7="",B41=""),"",$B$7)</f>
        <v/>
      </c>
      <c r="F41" s="84" t="str">
        <f>IF(C41="","",VLOOKUP(C41,'Look Up'!$H$3:$J$198,3,FALSE))</f>
        <v/>
      </c>
      <c r="G41" s="54"/>
      <c r="H41" s="86"/>
      <c r="I41" s="83"/>
      <c r="J41" s="84" t="str">
        <f>IF(I41&gt;0,VLOOKUP(I41,'Look Up'!$H$3:$I$198,2,FALSE),"")</f>
        <v/>
      </c>
      <c r="K41" s="85" t="str">
        <f>IF(OR($B$7="",I41=""),"",$B$7)</f>
        <v/>
      </c>
      <c r="L41" s="84" t="str">
        <f>IF(I41="","",VLOOKUP(I41,'Look Up'!$H$3:$J$198,3,FALSE))</f>
        <v/>
      </c>
      <c r="M41" s="54"/>
      <c r="N41" s="86"/>
      <c r="O41" s="109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</row>
    <row r="42" spans="2:73" s="23" customFormat="1">
      <c r="G42" s="25"/>
      <c r="H42" s="26"/>
    </row>
    <row r="43" spans="2:73" s="23" customFormat="1">
      <c r="G43" s="25"/>
      <c r="H43" s="25"/>
    </row>
    <row r="44" spans="2:73" s="23" customFormat="1">
      <c r="G44" s="25"/>
      <c r="H44" s="25"/>
    </row>
    <row r="45" spans="2:73" s="23" customFormat="1">
      <c r="G45" s="25"/>
      <c r="H45" s="25"/>
    </row>
  </sheetData>
  <sheetProtection algorithmName="SHA-512" hashValue="T53NEWyY2GC9SNTDCNIUrjNecZWo80HL1KAbAKP3R+VU9OyZH5e9xhSKBym19KPfJuu66zu/qKu6mOohDq+mZg==" saltValue="UquE6cQq12GJ7kqwSKSEIg==" spinCount="100000" sheet="1" formatCells="0" formatColumns="0" autoFilter="0"/>
  <mergeCells count="23">
    <mergeCell ref="O2:O4"/>
    <mergeCell ref="H3:I3"/>
    <mergeCell ref="H2:I2"/>
    <mergeCell ref="L2:N2"/>
    <mergeCell ref="L3:N3"/>
    <mergeCell ref="B6:D6"/>
    <mergeCell ref="I20:I22"/>
    <mergeCell ref="J20:J22"/>
    <mergeCell ref="E20:E22"/>
    <mergeCell ref="G20:G22"/>
    <mergeCell ref="B20:B22"/>
    <mergeCell ref="G5:H7"/>
    <mergeCell ref="B5:D5"/>
    <mergeCell ref="B7:D7"/>
    <mergeCell ref="O20:O22"/>
    <mergeCell ref="C20:C22"/>
    <mergeCell ref="H20:H22"/>
    <mergeCell ref="D20:D22"/>
    <mergeCell ref="F20:F22"/>
    <mergeCell ref="L20:L22"/>
    <mergeCell ref="M20:M22"/>
    <mergeCell ref="N20:N22"/>
    <mergeCell ref="K20:K22"/>
  </mergeCells>
  <phoneticPr fontId="7" type="noConversion"/>
  <conditionalFormatting sqref="G4:G5">
    <cfRule type="containsText" dxfId="2" priority="1" operator="containsText" text="Error">
      <formula>NOT(ISERROR(SEARCH("Error",G4)))</formula>
    </cfRule>
  </conditionalFormatting>
  <conditionalFormatting sqref="P4:Q5">
    <cfRule type="cellIs" dxfId="1" priority="3" operator="equal">
      <formula>0</formula>
    </cfRule>
  </conditionalFormatting>
  <dataValidations count="4">
    <dataValidation type="list" allowBlank="1" showInputMessage="1" showErrorMessage="1" sqref="L3" xr:uid="{00000000-0002-0000-0100-000002000000}">
      <formula1>Periods</formula1>
    </dataValidation>
    <dataValidation type="list" allowBlank="1" showInputMessage="1" showErrorMessage="1" sqref="H3:I3" xr:uid="{00000000-0002-0000-0100-000003000000}">
      <formula1>Dates</formula1>
    </dataValidation>
    <dataValidation type="list" allowBlank="1" showInputMessage="1" showErrorMessage="1" sqref="I40:I41" xr:uid="{5209F2CF-852A-4A9C-B039-7FFEEAF970B4}">
      <formula1>GLcodes</formula1>
    </dataValidation>
    <dataValidation type="list" allowBlank="1" showInputMessage="1" showErrorMessage="1" sqref="G23:G41 M23:M41" xr:uid="{55991793-2B13-41A2-80BF-7C5CAA566170}">
      <formula1>$P$4:$P$5</formula1>
    </dataValidation>
  </dataValidations>
  <hyperlinks>
    <hyperlink ref="F17" r:id="rId1" xr:uid="{00000000-0004-0000-0100-000000000000}"/>
  </hyperlinks>
  <pageMargins left="0.23622047244094491" right="0.19" top="0.39" bottom="0.55000000000000004" header="0.2" footer="0.31496062992125984"/>
  <pageSetup paperSize="9" scale="57" orientation="landscape" r:id="rId2"/>
  <headerFooter alignWithMargins="0">
    <oddHeader>&amp;L&amp;"Calibri"&amp;10&amp;K000000 Official - Financial&amp;1#_x000D_</oddHeader>
    <oddFooter>&amp;CSFT/Non Pay FN18/2014-15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AB39BA8-0735-4D57-928C-1045055263C0}">
          <x14:formula1>
            <xm:f>'Look Up'!$A$2:$A$138</xm:f>
          </x14:formula1>
          <xm:sqref>B5:D5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2:L394"/>
  <sheetViews>
    <sheetView zoomScaleNormal="100" workbookViewId="0">
      <selection activeCell="I11" sqref="I11"/>
    </sheetView>
  </sheetViews>
  <sheetFormatPr defaultColWidth="9.1796875" defaultRowHeight="12.5"/>
  <cols>
    <col min="1" max="1" width="63.1796875" style="22" bestFit="1" customWidth="1"/>
    <col min="2" max="2" width="7.81640625" style="22" bestFit="1" customWidth="1"/>
    <col min="3" max="3" width="13.26953125" style="60" bestFit="1" customWidth="1"/>
    <col min="4" max="4" width="17.81640625" style="60" bestFit="1" customWidth="1"/>
    <col min="5" max="5" width="16.54296875" style="22" bestFit="1" customWidth="1"/>
    <col min="6" max="6" width="9.1796875" style="22"/>
    <col min="7" max="7" width="7.453125" style="22" bestFit="1" customWidth="1"/>
    <col min="8" max="8" width="6" style="22" bestFit="1" customWidth="1"/>
    <col min="9" max="9" width="74.81640625" style="22" bestFit="1" customWidth="1"/>
    <col min="10" max="10" width="7.453125" style="60" bestFit="1" customWidth="1"/>
    <col min="11" max="11" width="9.1796875" style="22"/>
    <col min="12" max="12" width="7.453125" style="22" bestFit="1" customWidth="1"/>
    <col min="13" max="16384" width="9.1796875" style="22"/>
  </cols>
  <sheetData>
    <row r="2" spans="1:12" ht="14">
      <c r="A2" s="92" t="s">
        <v>50</v>
      </c>
      <c r="B2" s="92"/>
      <c r="E2" s="22" t="s">
        <v>51</v>
      </c>
    </row>
    <row r="3" spans="1:12" ht="14.25" customHeight="1">
      <c r="A3" s="93" t="s">
        <v>52</v>
      </c>
      <c r="B3" s="93" t="s">
        <v>53</v>
      </c>
      <c r="C3" s="27" t="s">
        <v>54</v>
      </c>
      <c r="D3" s="27" t="s">
        <v>55</v>
      </c>
      <c r="E3" s="61">
        <v>46113</v>
      </c>
      <c r="G3" s="104" t="s">
        <v>56</v>
      </c>
      <c r="H3" s="104">
        <v>73000</v>
      </c>
      <c r="I3" s="105" t="s">
        <v>57</v>
      </c>
      <c r="J3" s="108" t="str">
        <f>G3</f>
        <v>I 01</v>
      </c>
      <c r="L3" s="22" t="str">
        <f>IF(H3=K3,"","CHECK")</f>
        <v>CHECK</v>
      </c>
    </row>
    <row r="4" spans="1:12" ht="14">
      <c r="A4" s="93" t="s">
        <v>58</v>
      </c>
      <c r="B4" s="93" t="s">
        <v>59</v>
      </c>
      <c r="C4" s="27" t="s">
        <v>54</v>
      </c>
      <c r="D4" s="27" t="s">
        <v>60</v>
      </c>
      <c r="E4" s="61">
        <v>46114</v>
      </c>
      <c r="G4" s="104" t="s">
        <v>56</v>
      </c>
      <c r="H4" s="104">
        <v>73002</v>
      </c>
      <c r="I4" s="105" t="s">
        <v>61</v>
      </c>
      <c r="J4" s="108" t="str">
        <f t="shared" ref="J4:J61" si="0">G4</f>
        <v>I 01</v>
      </c>
      <c r="L4" s="22" t="str">
        <f t="shared" ref="L4:L34" si="1">IF(H4=K4,"","CHECK")</f>
        <v>CHECK</v>
      </c>
    </row>
    <row r="5" spans="1:12" ht="14">
      <c r="A5" s="93" t="s">
        <v>62</v>
      </c>
      <c r="B5" s="93" t="s">
        <v>63</v>
      </c>
      <c r="C5" s="27" t="s">
        <v>54</v>
      </c>
      <c r="D5" s="27" t="s">
        <v>55</v>
      </c>
      <c r="E5" s="61">
        <v>46115</v>
      </c>
      <c r="G5" s="104" t="s">
        <v>56</v>
      </c>
      <c r="H5" s="104">
        <v>73011</v>
      </c>
      <c r="I5" s="105" t="s">
        <v>64</v>
      </c>
      <c r="J5" s="108" t="str">
        <f t="shared" si="0"/>
        <v>I 01</v>
      </c>
      <c r="L5" s="22" t="str">
        <f t="shared" si="1"/>
        <v>CHECK</v>
      </c>
    </row>
    <row r="6" spans="1:12" ht="14">
      <c r="A6" s="93" t="s">
        <v>30</v>
      </c>
      <c r="B6" s="93" t="s">
        <v>65</v>
      </c>
      <c r="C6" s="27" t="s">
        <v>54</v>
      </c>
      <c r="D6" s="27" t="s">
        <v>55</v>
      </c>
      <c r="E6" s="61">
        <v>46116</v>
      </c>
      <c r="G6" s="104" t="s">
        <v>56</v>
      </c>
      <c r="H6" s="104">
        <v>73012</v>
      </c>
      <c r="I6" s="105" t="s">
        <v>66</v>
      </c>
      <c r="J6" s="108" t="str">
        <f t="shared" si="0"/>
        <v>I 01</v>
      </c>
      <c r="L6" s="22" t="str">
        <f t="shared" si="1"/>
        <v>CHECK</v>
      </c>
    </row>
    <row r="7" spans="1:12" ht="14">
      <c r="A7" s="93" t="s">
        <v>67</v>
      </c>
      <c r="B7" s="93" t="s">
        <v>68</v>
      </c>
      <c r="C7" s="27" t="s">
        <v>54</v>
      </c>
      <c r="D7" s="27" t="s">
        <v>55</v>
      </c>
      <c r="E7" s="61">
        <v>46117</v>
      </c>
      <c r="G7" s="104" t="s">
        <v>56</v>
      </c>
      <c r="H7" s="104">
        <v>73053</v>
      </c>
      <c r="I7" s="105" t="s">
        <v>69</v>
      </c>
      <c r="J7" s="108" t="str">
        <f t="shared" si="0"/>
        <v>I 01</v>
      </c>
      <c r="L7" s="22" t="str">
        <f t="shared" si="1"/>
        <v>CHECK</v>
      </c>
    </row>
    <row r="8" spans="1:12" ht="14">
      <c r="A8" s="93" t="s">
        <v>70</v>
      </c>
      <c r="B8" s="93" t="s">
        <v>71</v>
      </c>
      <c r="C8" s="27" t="s">
        <v>54</v>
      </c>
      <c r="D8" s="27" t="s">
        <v>55</v>
      </c>
      <c r="E8" s="61">
        <v>46118</v>
      </c>
      <c r="G8" s="104" t="s">
        <v>56</v>
      </c>
      <c r="H8" s="104">
        <v>73054</v>
      </c>
      <c r="I8" s="105" t="s">
        <v>72</v>
      </c>
      <c r="J8" s="108" t="str">
        <f t="shared" si="0"/>
        <v>I 01</v>
      </c>
      <c r="L8" s="22" t="str">
        <f>IF(H8=K8,"","CHECK")</f>
        <v>CHECK</v>
      </c>
    </row>
    <row r="9" spans="1:12" ht="14">
      <c r="A9" s="93" t="s">
        <v>73</v>
      </c>
      <c r="B9" s="93" t="s">
        <v>74</v>
      </c>
      <c r="C9" s="27" t="s">
        <v>54</v>
      </c>
      <c r="D9" s="27" t="s">
        <v>55</v>
      </c>
      <c r="E9" s="61">
        <v>46119</v>
      </c>
      <c r="G9" s="104" t="s">
        <v>56</v>
      </c>
      <c r="H9" s="104">
        <v>73055</v>
      </c>
      <c r="I9" s="105" t="s">
        <v>75</v>
      </c>
      <c r="J9" s="108" t="str">
        <f t="shared" si="0"/>
        <v>I 01</v>
      </c>
      <c r="L9" s="22" t="str">
        <f t="shared" si="1"/>
        <v>CHECK</v>
      </c>
    </row>
    <row r="10" spans="1:12" ht="14">
      <c r="A10" s="93" t="s">
        <v>76</v>
      </c>
      <c r="B10" s="93" t="s">
        <v>77</v>
      </c>
      <c r="C10" s="27" t="s">
        <v>54</v>
      </c>
      <c r="D10" s="27" t="s">
        <v>60</v>
      </c>
      <c r="E10" s="61">
        <v>46120</v>
      </c>
      <c r="G10" s="104" t="s">
        <v>56</v>
      </c>
      <c r="H10" s="104">
        <v>73057</v>
      </c>
      <c r="I10" s="105" t="s">
        <v>78</v>
      </c>
      <c r="J10" s="108" t="str">
        <f t="shared" si="0"/>
        <v>I 01</v>
      </c>
      <c r="L10" s="22" t="str">
        <f t="shared" si="1"/>
        <v>CHECK</v>
      </c>
    </row>
    <row r="11" spans="1:12" ht="14">
      <c r="A11" s="93" t="s">
        <v>79</v>
      </c>
      <c r="B11" s="116">
        <v>107546</v>
      </c>
      <c r="C11" s="27" t="s">
        <v>54</v>
      </c>
      <c r="D11" s="27" t="s">
        <v>60</v>
      </c>
      <c r="E11" s="61">
        <v>46121</v>
      </c>
      <c r="G11" s="104" t="s">
        <v>56</v>
      </c>
      <c r="H11" s="104">
        <v>73066</v>
      </c>
      <c r="I11" s="105" t="s">
        <v>80</v>
      </c>
      <c r="J11" s="108" t="str">
        <f t="shared" si="0"/>
        <v>I 01</v>
      </c>
      <c r="L11" s="22" t="str">
        <f t="shared" si="1"/>
        <v>CHECK</v>
      </c>
    </row>
    <row r="12" spans="1:12" ht="14">
      <c r="A12" s="93" t="s">
        <v>81</v>
      </c>
      <c r="B12" s="93" t="s">
        <v>82</v>
      </c>
      <c r="C12" s="27" t="s">
        <v>54</v>
      </c>
      <c r="D12" s="27" t="s">
        <v>55</v>
      </c>
      <c r="E12" s="61">
        <v>46122</v>
      </c>
      <c r="G12" s="104" t="s">
        <v>83</v>
      </c>
      <c r="H12" s="104">
        <v>73008</v>
      </c>
      <c r="I12" s="105" t="s">
        <v>84</v>
      </c>
      <c r="J12" s="108" t="str">
        <f t="shared" si="0"/>
        <v>I 02</v>
      </c>
      <c r="L12" s="22" t="str">
        <f t="shared" si="1"/>
        <v>CHECK</v>
      </c>
    </row>
    <row r="13" spans="1:12" ht="14">
      <c r="A13" s="93" t="s">
        <v>85</v>
      </c>
      <c r="B13" s="93" t="s">
        <v>86</v>
      </c>
      <c r="C13" s="27" t="s">
        <v>54</v>
      </c>
      <c r="D13" s="27" t="s">
        <v>55</v>
      </c>
      <c r="E13" s="61">
        <v>46123</v>
      </c>
      <c r="G13" s="104" t="s">
        <v>87</v>
      </c>
      <c r="H13" s="104">
        <v>73050</v>
      </c>
      <c r="I13" s="105" t="s">
        <v>88</v>
      </c>
      <c r="J13" s="108" t="str">
        <f t="shared" si="0"/>
        <v>I 03</v>
      </c>
      <c r="L13" s="22" t="str">
        <f t="shared" si="1"/>
        <v>CHECK</v>
      </c>
    </row>
    <row r="14" spans="1:12" ht="14">
      <c r="A14" s="93" t="s">
        <v>89</v>
      </c>
      <c r="B14" s="93" t="s">
        <v>90</v>
      </c>
      <c r="C14" s="27" t="s">
        <v>54</v>
      </c>
      <c r="D14" s="27" t="s">
        <v>55</v>
      </c>
      <c r="E14" s="61">
        <v>46124</v>
      </c>
      <c r="G14" s="104" t="s">
        <v>87</v>
      </c>
      <c r="H14" s="104">
        <v>81200</v>
      </c>
      <c r="I14" s="105" t="s">
        <v>91</v>
      </c>
      <c r="J14" s="108" t="str">
        <f t="shared" si="0"/>
        <v>I 03</v>
      </c>
      <c r="L14" s="22" t="str">
        <f t="shared" si="1"/>
        <v>CHECK</v>
      </c>
    </row>
    <row r="15" spans="1:12" ht="14">
      <c r="A15" s="93" t="s">
        <v>92</v>
      </c>
      <c r="B15" s="93" t="s">
        <v>93</v>
      </c>
      <c r="C15" s="27" t="s">
        <v>54</v>
      </c>
      <c r="D15" s="27" t="s">
        <v>55</v>
      </c>
      <c r="E15" s="61">
        <v>46125</v>
      </c>
      <c r="G15" s="104" t="s">
        <v>94</v>
      </c>
      <c r="H15" s="104">
        <v>73016</v>
      </c>
      <c r="I15" s="105" t="s">
        <v>95</v>
      </c>
      <c r="J15" s="108" t="str">
        <f t="shared" si="0"/>
        <v>I 04</v>
      </c>
      <c r="L15" s="22" t="str">
        <f t="shared" si="1"/>
        <v>CHECK</v>
      </c>
    </row>
    <row r="16" spans="1:12" ht="14">
      <c r="A16" s="93" t="s">
        <v>96</v>
      </c>
      <c r="B16" s="93" t="s">
        <v>97</v>
      </c>
      <c r="C16" s="27" t="s">
        <v>54</v>
      </c>
      <c r="D16" s="27" t="s">
        <v>55</v>
      </c>
      <c r="E16" s="61">
        <v>46126</v>
      </c>
      <c r="G16" s="104" t="s">
        <v>98</v>
      </c>
      <c r="H16" s="104">
        <v>73007</v>
      </c>
      <c r="I16" s="105" t="s">
        <v>99</v>
      </c>
      <c r="J16" s="108" t="str">
        <f t="shared" si="0"/>
        <v>I 05</v>
      </c>
      <c r="L16" s="22" t="str">
        <f t="shared" si="1"/>
        <v>CHECK</v>
      </c>
    </row>
    <row r="17" spans="1:12" ht="14">
      <c r="A17" s="93" t="s">
        <v>100</v>
      </c>
      <c r="B17" s="93" t="s">
        <v>101</v>
      </c>
      <c r="C17" s="27" t="s">
        <v>54</v>
      </c>
      <c r="D17" s="27" t="s">
        <v>55</v>
      </c>
      <c r="E17" s="61">
        <v>46127</v>
      </c>
      <c r="G17" s="104" t="s">
        <v>98</v>
      </c>
      <c r="H17" s="104">
        <v>80001</v>
      </c>
      <c r="I17" s="105" t="s">
        <v>102</v>
      </c>
      <c r="J17" s="108" t="str">
        <f t="shared" si="0"/>
        <v>I 05</v>
      </c>
      <c r="L17" s="22" t="str">
        <f t="shared" si="1"/>
        <v>CHECK</v>
      </c>
    </row>
    <row r="18" spans="1:12" ht="14">
      <c r="A18" s="93" t="s">
        <v>103</v>
      </c>
      <c r="B18" s="93" t="s">
        <v>104</v>
      </c>
      <c r="C18" s="27" t="s">
        <v>54</v>
      </c>
      <c r="D18" s="27" t="s">
        <v>55</v>
      </c>
      <c r="E18" s="61">
        <v>46128</v>
      </c>
      <c r="G18" s="104" t="s">
        <v>105</v>
      </c>
      <c r="H18" s="104">
        <v>73023</v>
      </c>
      <c r="I18" s="105" t="s">
        <v>106</v>
      </c>
      <c r="J18" s="108" t="str">
        <f t="shared" si="0"/>
        <v>I 06</v>
      </c>
      <c r="L18" s="22" t="str">
        <f t="shared" si="1"/>
        <v>CHECK</v>
      </c>
    </row>
    <row r="19" spans="1:12" ht="14">
      <c r="A19" s="93" t="s">
        <v>107</v>
      </c>
      <c r="B19" s="93" t="s">
        <v>108</v>
      </c>
      <c r="C19" s="27" t="s">
        <v>54</v>
      </c>
      <c r="D19" s="27" t="s">
        <v>55</v>
      </c>
      <c r="E19" s="61">
        <v>46129</v>
      </c>
      <c r="G19" s="104" t="s">
        <v>105</v>
      </c>
      <c r="H19" s="104">
        <v>80006</v>
      </c>
      <c r="I19" s="105" t="s">
        <v>109</v>
      </c>
      <c r="J19" s="108" t="str">
        <f t="shared" si="0"/>
        <v>I 06</v>
      </c>
      <c r="L19" s="22" t="str">
        <f t="shared" si="1"/>
        <v>CHECK</v>
      </c>
    </row>
    <row r="20" spans="1:12" ht="14">
      <c r="A20" s="93" t="s">
        <v>110</v>
      </c>
      <c r="B20" s="93" t="s">
        <v>111</v>
      </c>
      <c r="C20" s="27" t="s">
        <v>54</v>
      </c>
      <c r="D20" s="27" t="s">
        <v>55</v>
      </c>
      <c r="E20" s="61">
        <v>46130</v>
      </c>
      <c r="G20" s="104" t="s">
        <v>112</v>
      </c>
      <c r="H20" s="104">
        <v>73004</v>
      </c>
      <c r="I20" s="105" t="s">
        <v>113</v>
      </c>
      <c r="J20" s="108" t="str">
        <f t="shared" si="0"/>
        <v>I 07</v>
      </c>
      <c r="L20" s="22" t="str">
        <f t="shared" si="1"/>
        <v>CHECK</v>
      </c>
    </row>
    <row r="21" spans="1:12" ht="14">
      <c r="A21" s="93" t="s">
        <v>114</v>
      </c>
      <c r="B21" s="93" t="s">
        <v>115</v>
      </c>
      <c r="C21" s="27" t="s">
        <v>54</v>
      </c>
      <c r="D21" s="27" t="s">
        <v>55</v>
      </c>
      <c r="E21" s="61">
        <v>46131</v>
      </c>
      <c r="G21" s="104" t="s">
        <v>112</v>
      </c>
      <c r="H21" s="104">
        <v>73025</v>
      </c>
      <c r="I21" s="105" t="s">
        <v>116</v>
      </c>
      <c r="J21" s="108" t="str">
        <f t="shared" si="0"/>
        <v>I 07</v>
      </c>
      <c r="L21" s="22" t="str">
        <f t="shared" si="1"/>
        <v>CHECK</v>
      </c>
    </row>
    <row r="22" spans="1:12" ht="14">
      <c r="A22" s="93" t="s">
        <v>117</v>
      </c>
      <c r="B22" s="93" t="s">
        <v>118</v>
      </c>
      <c r="C22" s="27" t="s">
        <v>54</v>
      </c>
      <c r="D22" s="27" t="s">
        <v>55</v>
      </c>
      <c r="E22" s="61">
        <v>46132</v>
      </c>
      <c r="G22" s="104" t="s">
        <v>112</v>
      </c>
      <c r="H22" s="104">
        <v>80907</v>
      </c>
      <c r="I22" s="105" t="s">
        <v>119</v>
      </c>
      <c r="J22" s="108" t="str">
        <f t="shared" si="0"/>
        <v>I 07</v>
      </c>
      <c r="L22" s="22" t="str">
        <f t="shared" si="1"/>
        <v>CHECK</v>
      </c>
    </row>
    <row r="23" spans="1:12" ht="14">
      <c r="A23" s="93" t="s">
        <v>120</v>
      </c>
      <c r="B23" s="93" t="s">
        <v>121</v>
      </c>
      <c r="C23" s="27" t="s">
        <v>54</v>
      </c>
      <c r="D23" s="27" t="s">
        <v>55</v>
      </c>
      <c r="E23" s="61">
        <v>46133</v>
      </c>
      <c r="G23" s="104" t="s">
        <v>112</v>
      </c>
      <c r="H23" s="104">
        <v>81412</v>
      </c>
      <c r="I23" s="105" t="s">
        <v>122</v>
      </c>
      <c r="J23" s="108" t="str">
        <f t="shared" si="0"/>
        <v>I 07</v>
      </c>
      <c r="L23" s="22" t="str">
        <f t="shared" si="1"/>
        <v>CHECK</v>
      </c>
    </row>
    <row r="24" spans="1:12" ht="14">
      <c r="A24" s="93" t="s">
        <v>123</v>
      </c>
      <c r="B24" s="93" t="s">
        <v>124</v>
      </c>
      <c r="C24" s="27" t="s">
        <v>54</v>
      </c>
      <c r="D24" s="27" t="s">
        <v>55</v>
      </c>
      <c r="E24" s="61">
        <v>46134</v>
      </c>
      <c r="G24" s="104" t="s">
        <v>125</v>
      </c>
      <c r="H24" s="104">
        <v>82306</v>
      </c>
      <c r="I24" s="105" t="s">
        <v>126</v>
      </c>
      <c r="J24" s="108" t="str">
        <f t="shared" si="0"/>
        <v>I 08a</v>
      </c>
      <c r="L24" s="22" t="str">
        <f t="shared" si="1"/>
        <v>CHECK</v>
      </c>
    </row>
    <row r="25" spans="1:12" ht="14">
      <c r="A25" s="93" t="s">
        <v>127</v>
      </c>
      <c r="B25" s="93" t="s">
        <v>128</v>
      </c>
      <c r="C25" s="27" t="s">
        <v>54</v>
      </c>
      <c r="D25" s="27" t="s">
        <v>55</v>
      </c>
      <c r="E25" s="61">
        <v>46135</v>
      </c>
      <c r="G25" s="104" t="s">
        <v>129</v>
      </c>
      <c r="H25" s="104">
        <v>73003</v>
      </c>
      <c r="I25" s="105" t="s">
        <v>130</v>
      </c>
      <c r="J25" s="108" t="str">
        <f t="shared" si="0"/>
        <v>I 08b</v>
      </c>
      <c r="L25" s="22" t="str">
        <f t="shared" si="1"/>
        <v>CHECK</v>
      </c>
    </row>
    <row r="26" spans="1:12" ht="14">
      <c r="A26" s="93" t="s">
        <v>131</v>
      </c>
      <c r="B26" s="93" t="s">
        <v>128</v>
      </c>
      <c r="C26" s="27" t="s">
        <v>54</v>
      </c>
      <c r="D26" s="27" t="s">
        <v>55</v>
      </c>
      <c r="E26" s="61">
        <v>46136</v>
      </c>
      <c r="G26" s="104" t="s">
        <v>129</v>
      </c>
      <c r="H26" s="104">
        <v>81309</v>
      </c>
      <c r="I26" s="105" t="s">
        <v>132</v>
      </c>
      <c r="J26" s="108" t="str">
        <f t="shared" si="0"/>
        <v>I 08b</v>
      </c>
      <c r="L26" s="22" t="str">
        <f t="shared" si="1"/>
        <v>CHECK</v>
      </c>
    </row>
    <row r="27" spans="1:12" ht="14">
      <c r="A27" s="93" t="s">
        <v>133</v>
      </c>
      <c r="B27" s="93" t="s">
        <v>134</v>
      </c>
      <c r="C27" s="27" t="s">
        <v>54</v>
      </c>
      <c r="D27" s="27" t="s">
        <v>55</v>
      </c>
      <c r="E27" s="61">
        <v>46137</v>
      </c>
      <c r="G27" s="104" t="s">
        <v>129</v>
      </c>
      <c r="H27" s="104">
        <v>81317</v>
      </c>
      <c r="I27" s="105" t="s">
        <v>135</v>
      </c>
      <c r="J27" s="108" t="str">
        <f t="shared" si="0"/>
        <v>I 08b</v>
      </c>
      <c r="L27" s="22" t="str">
        <f t="shared" si="1"/>
        <v>CHECK</v>
      </c>
    </row>
    <row r="28" spans="1:12" ht="14">
      <c r="A28" s="93" t="s">
        <v>136</v>
      </c>
      <c r="B28" s="93" t="s">
        <v>137</v>
      </c>
      <c r="C28" s="27" t="s">
        <v>54</v>
      </c>
      <c r="D28" s="27" t="s">
        <v>55</v>
      </c>
      <c r="E28" s="61">
        <v>46138</v>
      </c>
      <c r="G28" s="104" t="s">
        <v>129</v>
      </c>
      <c r="H28" s="104">
        <v>82005</v>
      </c>
      <c r="I28" s="105" t="s">
        <v>138</v>
      </c>
      <c r="J28" s="108" t="str">
        <f t="shared" si="0"/>
        <v>I 08b</v>
      </c>
      <c r="L28" s="22" t="str">
        <f t="shared" si="1"/>
        <v>CHECK</v>
      </c>
    </row>
    <row r="29" spans="1:12" ht="14">
      <c r="A29" s="93" t="s">
        <v>139</v>
      </c>
      <c r="B29" s="93" t="s">
        <v>140</v>
      </c>
      <c r="C29" s="27" t="s">
        <v>54</v>
      </c>
      <c r="D29" s="27" t="s">
        <v>55</v>
      </c>
      <c r="E29" s="61">
        <v>46139</v>
      </c>
      <c r="G29" s="104" t="s">
        <v>129</v>
      </c>
      <c r="H29" s="104">
        <v>82300</v>
      </c>
      <c r="I29" s="105" t="s">
        <v>141</v>
      </c>
      <c r="J29" s="108" t="str">
        <f t="shared" si="0"/>
        <v>I 08b</v>
      </c>
      <c r="L29" s="22" t="str">
        <f t="shared" si="1"/>
        <v>CHECK</v>
      </c>
    </row>
    <row r="30" spans="1:12" ht="14">
      <c r="A30" s="93" t="s">
        <v>142</v>
      </c>
      <c r="B30" s="93" t="s">
        <v>143</v>
      </c>
      <c r="C30" s="27" t="s">
        <v>54</v>
      </c>
      <c r="D30" s="27" t="s">
        <v>55</v>
      </c>
      <c r="E30" s="61">
        <v>46140</v>
      </c>
      <c r="G30" s="104" t="s">
        <v>129</v>
      </c>
      <c r="H30" s="104">
        <v>82312</v>
      </c>
      <c r="I30" s="105" t="s">
        <v>144</v>
      </c>
      <c r="J30" s="108" t="str">
        <f t="shared" si="0"/>
        <v>I 08b</v>
      </c>
      <c r="L30" s="22" t="str">
        <f t="shared" si="1"/>
        <v>CHECK</v>
      </c>
    </row>
    <row r="31" spans="1:12" ht="14">
      <c r="A31" s="93" t="s">
        <v>145</v>
      </c>
      <c r="B31" s="93" t="s">
        <v>146</v>
      </c>
      <c r="C31" s="27" t="s">
        <v>54</v>
      </c>
      <c r="D31" s="27" t="s">
        <v>55</v>
      </c>
      <c r="E31" s="61">
        <v>46141</v>
      </c>
      <c r="G31" s="104" t="s">
        <v>129</v>
      </c>
      <c r="H31" s="104">
        <v>82330</v>
      </c>
      <c r="I31" s="105" t="s">
        <v>147</v>
      </c>
      <c r="J31" s="108" t="str">
        <f t="shared" si="0"/>
        <v>I 08b</v>
      </c>
      <c r="L31" s="22" t="str">
        <f t="shared" si="1"/>
        <v>CHECK</v>
      </c>
    </row>
    <row r="32" spans="1:12" ht="14">
      <c r="A32" s="93" t="s">
        <v>148</v>
      </c>
      <c r="B32" s="93" t="s">
        <v>149</v>
      </c>
      <c r="C32" s="27" t="s">
        <v>54</v>
      </c>
      <c r="D32" s="27" t="s">
        <v>55</v>
      </c>
      <c r="E32" s="61">
        <v>46142</v>
      </c>
      <c r="G32" s="104" t="s">
        <v>129</v>
      </c>
      <c r="H32" s="104">
        <v>82400</v>
      </c>
      <c r="I32" s="105" t="s">
        <v>150</v>
      </c>
      <c r="J32" s="108" t="str">
        <f t="shared" si="0"/>
        <v>I 08b</v>
      </c>
      <c r="L32" s="22" t="str">
        <f t="shared" si="1"/>
        <v>CHECK</v>
      </c>
    </row>
    <row r="33" spans="1:12" ht="14">
      <c r="A33" s="93" t="s">
        <v>151</v>
      </c>
      <c r="B33" s="93" t="s">
        <v>152</v>
      </c>
      <c r="C33" s="27" t="s">
        <v>54</v>
      </c>
      <c r="D33" s="27" t="s">
        <v>55</v>
      </c>
      <c r="E33" s="61">
        <v>46143</v>
      </c>
      <c r="G33" s="104" t="s">
        <v>129</v>
      </c>
      <c r="H33" s="104">
        <v>82538</v>
      </c>
      <c r="I33" s="105" t="s">
        <v>153</v>
      </c>
      <c r="J33" s="108" t="str">
        <f t="shared" si="0"/>
        <v>I 08b</v>
      </c>
      <c r="L33" s="22" t="str">
        <f t="shared" si="1"/>
        <v>CHECK</v>
      </c>
    </row>
    <row r="34" spans="1:12" ht="14">
      <c r="A34" s="93" t="s">
        <v>154</v>
      </c>
      <c r="B34" s="93" t="s">
        <v>155</v>
      </c>
      <c r="C34" s="27" t="s">
        <v>54</v>
      </c>
      <c r="D34" s="27" t="s">
        <v>55</v>
      </c>
      <c r="E34" s="61">
        <v>46144</v>
      </c>
      <c r="G34" s="104" t="s">
        <v>129</v>
      </c>
      <c r="H34" s="104">
        <v>82700</v>
      </c>
      <c r="I34" s="105" t="s">
        <v>156</v>
      </c>
      <c r="J34" s="108" t="str">
        <f t="shared" si="0"/>
        <v>I 08b</v>
      </c>
      <c r="L34" s="22" t="str">
        <f t="shared" si="1"/>
        <v>CHECK</v>
      </c>
    </row>
    <row r="35" spans="1:12" ht="14">
      <c r="A35" s="93" t="s">
        <v>157</v>
      </c>
      <c r="B35" s="93" t="s">
        <v>158</v>
      </c>
      <c r="C35" s="27" t="s">
        <v>54</v>
      </c>
      <c r="D35" s="27" t="s">
        <v>55</v>
      </c>
      <c r="E35" s="61">
        <v>46145</v>
      </c>
      <c r="G35" s="104" t="s">
        <v>129</v>
      </c>
      <c r="H35" s="104">
        <v>82711</v>
      </c>
      <c r="I35" s="105" t="s">
        <v>159</v>
      </c>
      <c r="J35" s="108" t="str">
        <f t="shared" si="0"/>
        <v>I 08b</v>
      </c>
      <c r="L35" s="22" t="str">
        <f t="shared" ref="L35:L52" si="2">IF(H35=K35,"","CHECK")</f>
        <v>CHECK</v>
      </c>
    </row>
    <row r="36" spans="1:12" ht="14">
      <c r="A36" s="93" t="s">
        <v>160</v>
      </c>
      <c r="B36" s="93" t="s">
        <v>161</v>
      </c>
      <c r="C36" s="27" t="s">
        <v>54</v>
      </c>
      <c r="D36" s="27" t="s">
        <v>55</v>
      </c>
      <c r="E36" s="61">
        <v>46146</v>
      </c>
      <c r="G36" s="104" t="s">
        <v>129</v>
      </c>
      <c r="H36" s="104">
        <v>82714</v>
      </c>
      <c r="I36" s="105" t="s">
        <v>162</v>
      </c>
      <c r="J36" s="108" t="str">
        <f t="shared" si="0"/>
        <v>I 08b</v>
      </c>
      <c r="L36" s="22" t="str">
        <f t="shared" si="2"/>
        <v>CHECK</v>
      </c>
    </row>
    <row r="37" spans="1:12" ht="14">
      <c r="A37" s="93" t="s">
        <v>163</v>
      </c>
      <c r="B37" s="93" t="s">
        <v>164</v>
      </c>
      <c r="C37" s="27" t="s">
        <v>54</v>
      </c>
      <c r="D37" s="27" t="s">
        <v>55</v>
      </c>
      <c r="E37" s="61">
        <v>46147</v>
      </c>
      <c r="G37" s="104" t="s">
        <v>129</v>
      </c>
      <c r="H37" s="104">
        <v>83003</v>
      </c>
      <c r="I37" s="105" t="s">
        <v>165</v>
      </c>
      <c r="J37" s="108" t="str">
        <f t="shared" si="0"/>
        <v>I 08b</v>
      </c>
      <c r="L37" s="22" t="str">
        <f t="shared" si="2"/>
        <v>CHECK</v>
      </c>
    </row>
    <row r="38" spans="1:12" ht="14">
      <c r="A38" s="93" t="s">
        <v>166</v>
      </c>
      <c r="B38" s="93" t="s">
        <v>167</v>
      </c>
      <c r="C38" s="27" t="s">
        <v>54</v>
      </c>
      <c r="D38" s="27" t="s">
        <v>55</v>
      </c>
      <c r="E38" s="61">
        <v>46148</v>
      </c>
      <c r="G38" s="104" t="s">
        <v>168</v>
      </c>
      <c r="H38" s="104">
        <v>82000</v>
      </c>
      <c r="I38" s="105" t="s">
        <v>169</v>
      </c>
      <c r="J38" s="108" t="str">
        <f t="shared" si="0"/>
        <v>I 09</v>
      </c>
      <c r="L38" s="22" t="str">
        <f t="shared" si="2"/>
        <v>CHECK</v>
      </c>
    </row>
    <row r="39" spans="1:12" ht="14">
      <c r="A39" s="93" t="s">
        <v>170</v>
      </c>
      <c r="B39" s="93" t="s">
        <v>171</v>
      </c>
      <c r="C39" s="27" t="s">
        <v>54</v>
      </c>
      <c r="D39" s="27" t="s">
        <v>55</v>
      </c>
      <c r="E39" s="61">
        <v>46149</v>
      </c>
      <c r="G39" s="104" t="s">
        <v>172</v>
      </c>
      <c r="H39" s="104">
        <v>73026</v>
      </c>
      <c r="I39" s="105" t="s">
        <v>173</v>
      </c>
      <c r="J39" s="108" t="str">
        <f t="shared" si="0"/>
        <v>I 10</v>
      </c>
      <c r="L39" s="22" t="str">
        <f t="shared" si="2"/>
        <v>CHECK</v>
      </c>
    </row>
    <row r="40" spans="1:12" ht="14">
      <c r="A40" s="93" t="s">
        <v>174</v>
      </c>
      <c r="B40" s="93" t="s">
        <v>175</v>
      </c>
      <c r="C40" s="27" t="s">
        <v>54</v>
      </c>
      <c r="D40" s="27" t="s">
        <v>55</v>
      </c>
      <c r="E40" s="61">
        <v>46150</v>
      </c>
      <c r="G40" s="104" t="s">
        <v>172</v>
      </c>
      <c r="H40" s="104">
        <v>81101</v>
      </c>
      <c r="I40" s="105" t="s">
        <v>176</v>
      </c>
      <c r="J40" s="108" t="str">
        <f t="shared" si="0"/>
        <v>I 10</v>
      </c>
      <c r="L40" s="22" t="str">
        <f t="shared" si="2"/>
        <v>CHECK</v>
      </c>
    </row>
    <row r="41" spans="1:12" ht="14">
      <c r="A41" s="93" t="s">
        <v>177</v>
      </c>
      <c r="B41" s="93" t="s">
        <v>178</v>
      </c>
      <c r="C41" s="27" t="s">
        <v>54</v>
      </c>
      <c r="D41" s="27" t="s">
        <v>55</v>
      </c>
      <c r="E41" s="61">
        <v>46151</v>
      </c>
      <c r="G41" s="104" t="s">
        <v>179</v>
      </c>
      <c r="H41" s="104">
        <v>73027</v>
      </c>
      <c r="I41" s="105" t="s">
        <v>180</v>
      </c>
      <c r="J41" s="108" t="str">
        <f t="shared" si="0"/>
        <v>I 11</v>
      </c>
      <c r="L41" s="22" t="str">
        <f t="shared" si="2"/>
        <v>CHECK</v>
      </c>
    </row>
    <row r="42" spans="1:12" ht="14">
      <c r="A42" s="93" t="s">
        <v>181</v>
      </c>
      <c r="B42" s="93" t="s">
        <v>182</v>
      </c>
      <c r="C42" s="27" t="s">
        <v>54</v>
      </c>
      <c r="D42" s="27" t="s">
        <v>55</v>
      </c>
      <c r="E42" s="61">
        <v>46152</v>
      </c>
      <c r="G42" s="104" t="s">
        <v>179</v>
      </c>
      <c r="H42" s="104">
        <v>81409</v>
      </c>
      <c r="I42" s="105" t="s">
        <v>183</v>
      </c>
      <c r="J42" s="108" t="str">
        <f t="shared" si="0"/>
        <v>I 11</v>
      </c>
      <c r="L42" s="22" t="str">
        <f t="shared" si="2"/>
        <v>CHECK</v>
      </c>
    </row>
    <row r="43" spans="1:12" ht="14">
      <c r="A43" s="93" t="s">
        <v>184</v>
      </c>
      <c r="B43" s="93" t="s">
        <v>185</v>
      </c>
      <c r="C43" s="27" t="s">
        <v>54</v>
      </c>
      <c r="D43" s="27" t="s">
        <v>55</v>
      </c>
      <c r="E43" s="61">
        <v>46153</v>
      </c>
      <c r="G43" s="104" t="s">
        <v>179</v>
      </c>
      <c r="H43" s="104">
        <v>84010</v>
      </c>
      <c r="I43" s="105" t="s">
        <v>186</v>
      </c>
      <c r="J43" s="108" t="str">
        <f t="shared" si="0"/>
        <v>I 11</v>
      </c>
      <c r="L43" s="22" t="str">
        <f t="shared" si="2"/>
        <v>CHECK</v>
      </c>
    </row>
    <row r="44" spans="1:12" ht="14">
      <c r="A44" s="93" t="s">
        <v>187</v>
      </c>
      <c r="B44" s="93" t="s">
        <v>188</v>
      </c>
      <c r="C44" s="27" t="s">
        <v>54</v>
      </c>
      <c r="D44" s="27" t="s">
        <v>55</v>
      </c>
      <c r="E44" s="61">
        <v>46154</v>
      </c>
      <c r="G44" s="104" t="s">
        <v>179</v>
      </c>
      <c r="H44" s="104">
        <v>84011</v>
      </c>
      <c r="I44" s="105" t="s">
        <v>189</v>
      </c>
      <c r="J44" s="108" t="str">
        <f t="shared" si="0"/>
        <v>I 11</v>
      </c>
      <c r="L44" s="22" t="str">
        <f t="shared" si="2"/>
        <v>CHECK</v>
      </c>
    </row>
    <row r="45" spans="1:12" ht="14">
      <c r="A45" s="93" t="s">
        <v>190</v>
      </c>
      <c r="B45" s="93" t="s">
        <v>191</v>
      </c>
      <c r="C45" s="27" t="s">
        <v>54</v>
      </c>
      <c r="D45" s="27" t="s">
        <v>55</v>
      </c>
      <c r="E45" s="61">
        <v>46155</v>
      </c>
      <c r="G45" s="104" t="s">
        <v>192</v>
      </c>
      <c r="H45" s="104">
        <v>81305</v>
      </c>
      <c r="I45" s="105" t="s">
        <v>193</v>
      </c>
      <c r="J45" s="108" t="str">
        <f t="shared" si="0"/>
        <v>I 12</v>
      </c>
      <c r="L45" s="22" t="str">
        <f t="shared" si="2"/>
        <v>CHECK</v>
      </c>
    </row>
    <row r="46" spans="1:12" ht="14">
      <c r="A46" s="93" t="s">
        <v>194</v>
      </c>
      <c r="B46" s="93" t="s">
        <v>195</v>
      </c>
      <c r="C46" s="27" t="s">
        <v>54</v>
      </c>
      <c r="D46" s="27" t="s">
        <v>55</v>
      </c>
      <c r="E46" s="61">
        <v>46156</v>
      </c>
      <c r="G46" s="104" t="s">
        <v>192</v>
      </c>
      <c r="H46" s="104">
        <v>81315</v>
      </c>
      <c r="I46" s="105" t="s">
        <v>196</v>
      </c>
      <c r="J46" s="108" t="str">
        <f t="shared" si="0"/>
        <v>I 12</v>
      </c>
      <c r="L46" s="22" t="str">
        <f t="shared" si="2"/>
        <v>CHECK</v>
      </c>
    </row>
    <row r="47" spans="1:12" ht="14">
      <c r="A47" s="93" t="s">
        <v>197</v>
      </c>
      <c r="B47" s="93" t="s">
        <v>198</v>
      </c>
      <c r="C47" s="27" t="s">
        <v>54</v>
      </c>
      <c r="D47" s="27" t="s">
        <v>55</v>
      </c>
      <c r="E47" s="61">
        <v>46157</v>
      </c>
      <c r="G47" s="104" t="s">
        <v>199</v>
      </c>
      <c r="H47" s="104">
        <v>81304</v>
      </c>
      <c r="I47" s="105" t="s">
        <v>200</v>
      </c>
      <c r="J47" s="108" t="str">
        <f t="shared" si="0"/>
        <v>I 13</v>
      </c>
      <c r="L47" s="22" t="str">
        <f t="shared" si="2"/>
        <v>CHECK</v>
      </c>
    </row>
    <row r="48" spans="1:12" ht="14">
      <c r="A48" s="93" t="s">
        <v>201</v>
      </c>
      <c r="B48" s="93" t="s">
        <v>202</v>
      </c>
      <c r="C48" s="27" t="s">
        <v>54</v>
      </c>
      <c r="D48" s="27" t="s">
        <v>55</v>
      </c>
      <c r="E48" s="61">
        <v>46158</v>
      </c>
      <c r="G48" s="104" t="s">
        <v>203</v>
      </c>
      <c r="H48" s="104">
        <v>73029</v>
      </c>
      <c r="I48" s="105" t="s">
        <v>204</v>
      </c>
      <c r="J48" s="108" t="str">
        <f t="shared" si="0"/>
        <v>I 15</v>
      </c>
      <c r="L48" s="22" t="str">
        <f t="shared" si="2"/>
        <v>CHECK</v>
      </c>
    </row>
    <row r="49" spans="1:12" ht="14">
      <c r="A49" s="93" t="s">
        <v>205</v>
      </c>
      <c r="B49" s="93" t="s">
        <v>206</v>
      </c>
      <c r="C49" s="27" t="s">
        <v>54</v>
      </c>
      <c r="D49" s="27" t="s">
        <v>55</v>
      </c>
      <c r="E49" s="61">
        <v>46159</v>
      </c>
      <c r="G49" s="104" t="s">
        <v>203</v>
      </c>
      <c r="H49" s="104">
        <v>80007</v>
      </c>
      <c r="I49" s="105" t="s">
        <v>207</v>
      </c>
      <c r="J49" s="108" t="str">
        <f t="shared" si="0"/>
        <v>I 15</v>
      </c>
      <c r="L49" s="22" t="str">
        <f t="shared" si="2"/>
        <v>CHECK</v>
      </c>
    </row>
    <row r="50" spans="1:12" ht="14">
      <c r="A50" s="93" t="s">
        <v>208</v>
      </c>
      <c r="B50" s="93" t="s">
        <v>209</v>
      </c>
      <c r="C50" s="27" t="s">
        <v>54</v>
      </c>
      <c r="D50" s="27" t="s">
        <v>55</v>
      </c>
      <c r="E50" s="61">
        <v>46160</v>
      </c>
      <c r="G50" s="104" t="s">
        <v>210</v>
      </c>
      <c r="H50" s="104">
        <v>73030</v>
      </c>
      <c r="I50" s="105" t="s">
        <v>211</v>
      </c>
      <c r="J50" s="108" t="str">
        <f t="shared" si="0"/>
        <v>I 16</v>
      </c>
      <c r="L50" s="22" t="str">
        <f t="shared" si="2"/>
        <v>CHECK</v>
      </c>
    </row>
    <row r="51" spans="1:12" ht="14">
      <c r="A51" s="93" t="s">
        <v>212</v>
      </c>
      <c r="B51" s="93" t="s">
        <v>213</v>
      </c>
      <c r="C51" s="27" t="s">
        <v>54</v>
      </c>
      <c r="D51" s="27" t="s">
        <v>55</v>
      </c>
      <c r="E51" s="61">
        <v>46161</v>
      </c>
      <c r="G51" s="104" t="s">
        <v>210</v>
      </c>
      <c r="H51" s="104">
        <v>82717</v>
      </c>
      <c r="I51" s="105" t="s">
        <v>214</v>
      </c>
      <c r="J51" s="108" t="str">
        <f t="shared" si="0"/>
        <v>I 16</v>
      </c>
      <c r="L51" s="22" t="str">
        <f t="shared" si="2"/>
        <v>CHECK</v>
      </c>
    </row>
    <row r="52" spans="1:12" ht="14">
      <c r="A52" s="93" t="s">
        <v>215</v>
      </c>
      <c r="B52" s="93" t="s">
        <v>216</v>
      </c>
      <c r="C52" s="27" t="s">
        <v>54</v>
      </c>
      <c r="D52" s="27" t="s">
        <v>55</v>
      </c>
      <c r="E52" s="61">
        <v>46162</v>
      </c>
      <c r="G52" s="104" t="s">
        <v>217</v>
      </c>
      <c r="H52" s="104">
        <v>82716</v>
      </c>
      <c r="I52" s="105" t="s">
        <v>218</v>
      </c>
      <c r="J52" s="108" t="str">
        <f t="shared" si="0"/>
        <v>I 17</v>
      </c>
      <c r="L52" s="22" t="str">
        <f t="shared" si="2"/>
        <v>CHECK</v>
      </c>
    </row>
    <row r="53" spans="1:12" ht="14">
      <c r="A53" s="93" t="s">
        <v>219</v>
      </c>
      <c r="B53" s="93" t="s">
        <v>220</v>
      </c>
      <c r="C53" s="27" t="s">
        <v>54</v>
      </c>
      <c r="D53" s="27" t="s">
        <v>60</v>
      </c>
      <c r="E53" s="61">
        <v>46163</v>
      </c>
      <c r="G53" s="104" t="s">
        <v>105</v>
      </c>
      <c r="H53" s="104">
        <v>73032</v>
      </c>
      <c r="I53" s="105" t="s">
        <v>231</v>
      </c>
      <c r="J53" s="108" t="str">
        <f t="shared" si="0"/>
        <v>I 06</v>
      </c>
      <c r="L53" s="22" t="str">
        <f>IF(H53=K53,"","CHECK")</f>
        <v>CHECK</v>
      </c>
    </row>
    <row r="54" spans="1:12" ht="14">
      <c r="A54" s="93" t="s">
        <v>221</v>
      </c>
      <c r="B54" s="93" t="s">
        <v>222</v>
      </c>
      <c r="C54" s="27" t="s">
        <v>54</v>
      </c>
      <c r="D54" s="27" t="s">
        <v>55</v>
      </c>
      <c r="E54" s="61">
        <v>46164</v>
      </c>
      <c r="G54" s="104" t="s">
        <v>105</v>
      </c>
      <c r="H54" s="104">
        <v>73033</v>
      </c>
      <c r="I54" s="105" t="s">
        <v>234</v>
      </c>
      <c r="J54" s="108" t="str">
        <f t="shared" si="0"/>
        <v>I 06</v>
      </c>
      <c r="L54" s="22" t="str">
        <f t="shared" ref="L54:L117" si="3">IF(H54=K54,"","CHECK")</f>
        <v>CHECK</v>
      </c>
    </row>
    <row r="55" spans="1:12" ht="14">
      <c r="A55" s="93" t="s">
        <v>223</v>
      </c>
      <c r="B55" s="93" t="s">
        <v>224</v>
      </c>
      <c r="C55" s="27" t="s">
        <v>54</v>
      </c>
      <c r="D55" s="27" t="s">
        <v>55</v>
      </c>
      <c r="E55" s="61">
        <v>46165</v>
      </c>
      <c r="G55" s="104" t="s">
        <v>239</v>
      </c>
      <c r="H55" s="104">
        <v>11020</v>
      </c>
      <c r="I55" s="105" t="s">
        <v>240</v>
      </c>
      <c r="J55" s="108" t="str">
        <f t="shared" si="0"/>
        <v>E 08</v>
      </c>
      <c r="L55" s="22" t="str">
        <f t="shared" si="3"/>
        <v>CHECK</v>
      </c>
    </row>
    <row r="56" spans="1:12" ht="14">
      <c r="A56" s="93" t="s">
        <v>225</v>
      </c>
      <c r="B56" s="93" t="s">
        <v>226</v>
      </c>
      <c r="C56" s="27" t="s">
        <v>54</v>
      </c>
      <c r="D56" s="27" t="s">
        <v>55</v>
      </c>
      <c r="E56" s="61">
        <v>46166</v>
      </c>
      <c r="G56" s="104" t="s">
        <v>239</v>
      </c>
      <c r="H56" s="104">
        <v>11030</v>
      </c>
      <c r="I56" s="105" t="s">
        <v>243</v>
      </c>
      <c r="J56" s="108" t="str">
        <f t="shared" si="0"/>
        <v>E 08</v>
      </c>
      <c r="L56" s="22" t="str">
        <f t="shared" si="3"/>
        <v>CHECK</v>
      </c>
    </row>
    <row r="57" spans="1:12" ht="14">
      <c r="A57" s="93" t="s">
        <v>227</v>
      </c>
      <c r="B57" s="93" t="s">
        <v>228</v>
      </c>
      <c r="C57" s="27" t="s">
        <v>54</v>
      </c>
      <c r="D57" s="27" t="s">
        <v>55</v>
      </c>
      <c r="E57" s="61">
        <v>46167</v>
      </c>
      <c r="G57" s="104" t="s">
        <v>239</v>
      </c>
      <c r="H57" s="104">
        <v>11050</v>
      </c>
      <c r="I57" s="105" t="s">
        <v>246</v>
      </c>
      <c r="J57" s="108" t="str">
        <f t="shared" si="0"/>
        <v>E 08</v>
      </c>
      <c r="L57" s="22" t="str">
        <f t="shared" si="3"/>
        <v>CHECK</v>
      </c>
    </row>
    <row r="58" spans="1:12" ht="14">
      <c r="A58" s="93" t="s">
        <v>229</v>
      </c>
      <c r="B58" s="93" t="s">
        <v>230</v>
      </c>
      <c r="C58" s="27" t="s">
        <v>54</v>
      </c>
      <c r="D58" s="27" t="s">
        <v>55</v>
      </c>
      <c r="E58" s="61">
        <v>46168</v>
      </c>
      <c r="G58" s="104" t="s">
        <v>239</v>
      </c>
      <c r="H58" s="104">
        <v>11080</v>
      </c>
      <c r="I58" s="105" t="s">
        <v>249</v>
      </c>
      <c r="J58" s="108" t="str">
        <f t="shared" si="0"/>
        <v>E 08</v>
      </c>
      <c r="L58" s="22" t="str">
        <f t="shared" si="3"/>
        <v>CHECK</v>
      </c>
    </row>
    <row r="59" spans="1:12" ht="14">
      <c r="A59" s="93" t="s">
        <v>232</v>
      </c>
      <c r="B59" s="93" t="s">
        <v>233</v>
      </c>
      <c r="C59" s="27" t="s">
        <v>54</v>
      </c>
      <c r="D59" s="27" t="s">
        <v>55</v>
      </c>
      <c r="E59" s="61">
        <v>46169</v>
      </c>
      <c r="G59" s="104" t="s">
        <v>239</v>
      </c>
      <c r="H59" s="104">
        <v>11090</v>
      </c>
      <c r="I59" s="105" t="s">
        <v>252</v>
      </c>
      <c r="J59" s="108" t="str">
        <f t="shared" si="0"/>
        <v>E 08</v>
      </c>
      <c r="L59" s="22" t="str">
        <f t="shared" si="3"/>
        <v>CHECK</v>
      </c>
    </row>
    <row r="60" spans="1:12" ht="14">
      <c r="A60" s="93" t="s">
        <v>235</v>
      </c>
      <c r="B60" s="93" t="s">
        <v>236</v>
      </c>
      <c r="C60" s="27" t="s">
        <v>54</v>
      </c>
      <c r="D60" s="27" t="s">
        <v>55</v>
      </c>
      <c r="E60" s="61">
        <v>46170</v>
      </c>
      <c r="G60" s="104" t="s">
        <v>239</v>
      </c>
      <c r="H60" s="104">
        <v>11100</v>
      </c>
      <c r="I60" s="105" t="s">
        <v>255</v>
      </c>
      <c r="J60" s="108" t="str">
        <f t="shared" si="0"/>
        <v>E 08</v>
      </c>
      <c r="L60" s="22" t="str">
        <f t="shared" si="3"/>
        <v>CHECK</v>
      </c>
    </row>
    <row r="61" spans="1:12" ht="14">
      <c r="A61" s="93" t="s">
        <v>237</v>
      </c>
      <c r="B61" s="93" t="s">
        <v>238</v>
      </c>
      <c r="C61" s="27" t="s">
        <v>54</v>
      </c>
      <c r="D61" s="27" t="s">
        <v>55</v>
      </c>
      <c r="E61" s="61">
        <v>46171</v>
      </c>
      <c r="G61" s="104" t="s">
        <v>239</v>
      </c>
      <c r="H61" s="104">
        <v>11110</v>
      </c>
      <c r="I61" s="105" t="s">
        <v>258</v>
      </c>
      <c r="J61" s="108" t="str">
        <f t="shared" si="0"/>
        <v>E 08</v>
      </c>
      <c r="L61" s="22" t="str">
        <f t="shared" si="3"/>
        <v>CHECK</v>
      </c>
    </row>
    <row r="62" spans="1:12" ht="14">
      <c r="A62" s="93" t="s">
        <v>241</v>
      </c>
      <c r="B62" s="93" t="s">
        <v>242</v>
      </c>
      <c r="C62" s="27" t="s">
        <v>54</v>
      </c>
      <c r="D62" s="27" t="s">
        <v>55</v>
      </c>
      <c r="E62" s="61">
        <v>46172</v>
      </c>
      <c r="G62" s="104" t="s">
        <v>239</v>
      </c>
      <c r="H62" s="104">
        <v>11120</v>
      </c>
      <c r="I62" s="105" t="s">
        <v>261</v>
      </c>
      <c r="J62" s="108" t="str">
        <f t="shared" ref="J62:J125" si="4">G62</f>
        <v>E 08</v>
      </c>
      <c r="L62" s="22" t="str">
        <f t="shared" si="3"/>
        <v>CHECK</v>
      </c>
    </row>
    <row r="63" spans="1:12" ht="14">
      <c r="A63" s="93" t="s">
        <v>244</v>
      </c>
      <c r="B63" s="93" t="s">
        <v>245</v>
      </c>
      <c r="C63" s="27" t="s">
        <v>54</v>
      </c>
      <c r="D63" s="27" t="s">
        <v>55</v>
      </c>
      <c r="E63" s="61">
        <v>46173</v>
      </c>
      <c r="G63" s="104" t="s">
        <v>239</v>
      </c>
      <c r="H63" s="104">
        <v>11140</v>
      </c>
      <c r="I63" s="105" t="s">
        <v>264</v>
      </c>
      <c r="J63" s="108" t="str">
        <f t="shared" si="4"/>
        <v>E 08</v>
      </c>
      <c r="L63" s="22" t="str">
        <f t="shared" si="3"/>
        <v>CHECK</v>
      </c>
    </row>
    <row r="64" spans="1:12" ht="14">
      <c r="A64" s="93" t="s">
        <v>247</v>
      </c>
      <c r="B64" s="93" t="s">
        <v>248</v>
      </c>
      <c r="C64" s="27" t="s">
        <v>54</v>
      </c>
      <c r="D64" s="27" t="s">
        <v>55</v>
      </c>
      <c r="E64" s="61">
        <v>46174</v>
      </c>
      <c r="G64" s="104" t="s">
        <v>239</v>
      </c>
      <c r="H64" s="104">
        <v>11680</v>
      </c>
      <c r="I64" s="105" t="s">
        <v>267</v>
      </c>
      <c r="J64" s="108" t="str">
        <f t="shared" si="4"/>
        <v>E 08</v>
      </c>
      <c r="L64" s="22" t="str">
        <f t="shared" si="3"/>
        <v>CHECK</v>
      </c>
    </row>
    <row r="65" spans="1:12" ht="14">
      <c r="A65" s="93" t="s">
        <v>250</v>
      </c>
      <c r="B65" s="93" t="s">
        <v>251</v>
      </c>
      <c r="C65" s="27" t="s">
        <v>54</v>
      </c>
      <c r="D65" s="27" t="s">
        <v>55</v>
      </c>
      <c r="E65" s="61">
        <v>46175</v>
      </c>
      <c r="G65" s="104" t="s">
        <v>239</v>
      </c>
      <c r="H65" s="104">
        <v>11710</v>
      </c>
      <c r="I65" s="105" t="s">
        <v>270</v>
      </c>
      <c r="J65" s="108" t="str">
        <f t="shared" si="4"/>
        <v>E 08</v>
      </c>
      <c r="L65" s="22" t="str">
        <f t="shared" si="3"/>
        <v>CHECK</v>
      </c>
    </row>
    <row r="66" spans="1:12" ht="14">
      <c r="A66" s="93" t="s">
        <v>253</v>
      </c>
      <c r="B66" s="93" t="s">
        <v>254</v>
      </c>
      <c r="C66" s="27" t="s">
        <v>54</v>
      </c>
      <c r="D66" s="27" t="s">
        <v>55</v>
      </c>
      <c r="E66" s="61">
        <v>46176</v>
      </c>
      <c r="G66" s="104" t="s">
        <v>239</v>
      </c>
      <c r="H66" s="104">
        <v>11720</v>
      </c>
      <c r="I66" s="106" t="s">
        <v>273</v>
      </c>
      <c r="J66" s="108" t="str">
        <f t="shared" si="4"/>
        <v>E 08</v>
      </c>
      <c r="L66" s="22" t="str">
        <f t="shared" si="3"/>
        <v>CHECK</v>
      </c>
    </row>
    <row r="67" spans="1:12" ht="14">
      <c r="A67" s="93" t="s">
        <v>256</v>
      </c>
      <c r="B67" s="93" t="s">
        <v>257</v>
      </c>
      <c r="C67" s="27" t="s">
        <v>54</v>
      </c>
      <c r="D67" s="27" t="s">
        <v>55</v>
      </c>
      <c r="E67" s="61">
        <v>46177</v>
      </c>
      <c r="G67" s="104" t="s">
        <v>239</v>
      </c>
      <c r="H67" s="104">
        <v>11770</v>
      </c>
      <c r="I67" s="105" t="s">
        <v>276</v>
      </c>
      <c r="J67" s="108" t="str">
        <f t="shared" si="4"/>
        <v>E 08</v>
      </c>
      <c r="L67" s="22" t="str">
        <f t="shared" si="3"/>
        <v>CHECK</v>
      </c>
    </row>
    <row r="68" spans="1:12" ht="14">
      <c r="A68" s="93" t="s">
        <v>259</v>
      </c>
      <c r="B68" s="93" t="s">
        <v>260</v>
      </c>
      <c r="C68" s="27" t="s">
        <v>54</v>
      </c>
      <c r="D68" s="27" t="s">
        <v>55</v>
      </c>
      <c r="E68" s="61">
        <v>46178</v>
      </c>
      <c r="G68" s="104" t="s">
        <v>239</v>
      </c>
      <c r="H68" s="104">
        <v>11775</v>
      </c>
      <c r="I68" s="105" t="s">
        <v>279</v>
      </c>
      <c r="J68" s="108" t="str">
        <f t="shared" si="4"/>
        <v>E 08</v>
      </c>
      <c r="L68" s="22" t="str">
        <f t="shared" si="3"/>
        <v>CHECK</v>
      </c>
    </row>
    <row r="69" spans="1:12" ht="14">
      <c r="A69" s="93" t="s">
        <v>262</v>
      </c>
      <c r="B69" s="93" t="s">
        <v>263</v>
      </c>
      <c r="C69" s="27" t="s">
        <v>54</v>
      </c>
      <c r="D69" s="27" t="s">
        <v>55</v>
      </c>
      <c r="E69" s="61">
        <v>46179</v>
      </c>
      <c r="G69" s="104" t="s">
        <v>239</v>
      </c>
      <c r="H69" s="104">
        <v>32010</v>
      </c>
      <c r="I69" s="105" t="s">
        <v>282</v>
      </c>
      <c r="J69" s="108" t="str">
        <f t="shared" si="4"/>
        <v>E 08</v>
      </c>
      <c r="L69" s="22" t="str">
        <f t="shared" si="3"/>
        <v>CHECK</v>
      </c>
    </row>
    <row r="70" spans="1:12" ht="14">
      <c r="A70" s="93" t="s">
        <v>265</v>
      </c>
      <c r="B70" s="93" t="s">
        <v>266</v>
      </c>
      <c r="C70" s="27" t="s">
        <v>54</v>
      </c>
      <c r="D70" s="27" t="s">
        <v>55</v>
      </c>
      <c r="E70" s="61">
        <v>46180</v>
      </c>
      <c r="G70" s="104" t="s">
        <v>239</v>
      </c>
      <c r="H70" s="104">
        <v>33020</v>
      </c>
      <c r="I70" s="105" t="s">
        <v>285</v>
      </c>
      <c r="J70" s="108" t="str">
        <f t="shared" si="4"/>
        <v>E 08</v>
      </c>
      <c r="L70" s="22" t="str">
        <f t="shared" si="3"/>
        <v>CHECK</v>
      </c>
    </row>
    <row r="71" spans="1:12" ht="14">
      <c r="A71" s="93" t="s">
        <v>268</v>
      </c>
      <c r="B71" s="93" t="s">
        <v>269</v>
      </c>
      <c r="C71" s="27" t="s">
        <v>54</v>
      </c>
      <c r="D71" s="27" t="s">
        <v>55</v>
      </c>
      <c r="E71" s="61">
        <v>46181</v>
      </c>
      <c r="G71" s="104" t="s">
        <v>239</v>
      </c>
      <c r="H71" s="104">
        <v>40450</v>
      </c>
      <c r="I71" s="105" t="s">
        <v>288</v>
      </c>
      <c r="J71" s="108" t="str">
        <f t="shared" si="4"/>
        <v>E 08</v>
      </c>
      <c r="L71" s="22" t="str">
        <f t="shared" si="3"/>
        <v>CHECK</v>
      </c>
    </row>
    <row r="72" spans="1:12" ht="14">
      <c r="A72" s="93" t="s">
        <v>271</v>
      </c>
      <c r="B72" s="93" t="s">
        <v>272</v>
      </c>
      <c r="C72" s="27" t="s">
        <v>54</v>
      </c>
      <c r="D72" s="27" t="s">
        <v>55</v>
      </c>
      <c r="E72" s="61">
        <v>46182</v>
      </c>
      <c r="G72" s="104" t="s">
        <v>239</v>
      </c>
      <c r="H72" s="104">
        <v>45010</v>
      </c>
      <c r="I72" s="105" t="s">
        <v>291</v>
      </c>
      <c r="J72" s="108" t="str">
        <f t="shared" si="4"/>
        <v>E 08</v>
      </c>
      <c r="L72" s="22" t="str">
        <f t="shared" si="3"/>
        <v>CHECK</v>
      </c>
    </row>
    <row r="73" spans="1:12" ht="14">
      <c r="A73" s="93" t="s">
        <v>274</v>
      </c>
      <c r="B73" s="93" t="s">
        <v>275</v>
      </c>
      <c r="C73" s="27" t="s">
        <v>54</v>
      </c>
      <c r="D73" s="27" t="s">
        <v>55</v>
      </c>
      <c r="E73" s="61">
        <v>46183</v>
      </c>
      <c r="G73" s="104" t="s">
        <v>239</v>
      </c>
      <c r="H73" s="104">
        <v>45011</v>
      </c>
      <c r="I73" s="105" t="s">
        <v>294</v>
      </c>
      <c r="J73" s="108" t="str">
        <f t="shared" si="4"/>
        <v>E 08</v>
      </c>
      <c r="L73" s="22" t="str">
        <f t="shared" si="3"/>
        <v>CHECK</v>
      </c>
    </row>
    <row r="74" spans="1:12" ht="14">
      <c r="A74" s="93" t="s">
        <v>277</v>
      </c>
      <c r="B74" s="93" t="s">
        <v>278</v>
      </c>
      <c r="C74" s="27" t="s">
        <v>54</v>
      </c>
      <c r="D74" s="27" t="s">
        <v>55</v>
      </c>
      <c r="E74" s="61">
        <v>46184</v>
      </c>
      <c r="G74" s="104" t="s">
        <v>239</v>
      </c>
      <c r="H74" s="104">
        <v>60120</v>
      </c>
      <c r="I74" s="105" t="s">
        <v>297</v>
      </c>
      <c r="J74" s="108" t="str">
        <f t="shared" si="4"/>
        <v>E 08</v>
      </c>
      <c r="L74" s="22" t="str">
        <f t="shared" si="3"/>
        <v>CHECK</v>
      </c>
    </row>
    <row r="75" spans="1:12" ht="14">
      <c r="A75" s="93" t="s">
        <v>280</v>
      </c>
      <c r="B75" s="93" t="s">
        <v>281</v>
      </c>
      <c r="C75" s="27" t="s">
        <v>54</v>
      </c>
      <c r="D75" s="27" t="s">
        <v>55</v>
      </c>
      <c r="E75" s="61">
        <v>46185</v>
      </c>
      <c r="G75" s="104" t="s">
        <v>300</v>
      </c>
      <c r="H75" s="104">
        <v>11150</v>
      </c>
      <c r="I75" s="105" t="s">
        <v>301</v>
      </c>
      <c r="J75" s="108" t="str">
        <f t="shared" si="4"/>
        <v>E 09</v>
      </c>
      <c r="L75" s="22" t="str">
        <f t="shared" si="3"/>
        <v>CHECK</v>
      </c>
    </row>
    <row r="76" spans="1:12" ht="14">
      <c r="A76" s="93" t="s">
        <v>283</v>
      </c>
      <c r="B76" s="93" t="s">
        <v>284</v>
      </c>
      <c r="C76" s="27" t="s">
        <v>54</v>
      </c>
      <c r="D76" s="27" t="s">
        <v>55</v>
      </c>
      <c r="E76" s="61">
        <v>46186</v>
      </c>
      <c r="G76" s="104" t="s">
        <v>300</v>
      </c>
      <c r="H76" s="104">
        <v>73621</v>
      </c>
      <c r="I76" s="105" t="s">
        <v>304</v>
      </c>
      <c r="J76" s="108" t="str">
        <f t="shared" si="4"/>
        <v>E 09</v>
      </c>
      <c r="L76" s="22" t="str">
        <f t="shared" si="3"/>
        <v>CHECK</v>
      </c>
    </row>
    <row r="77" spans="1:12" ht="14">
      <c r="A77" s="93" t="s">
        <v>286</v>
      </c>
      <c r="B77" s="93" t="s">
        <v>287</v>
      </c>
      <c r="C77" s="27" t="s">
        <v>54</v>
      </c>
      <c r="D77" s="27" t="s">
        <v>55</v>
      </c>
      <c r="E77" s="61">
        <v>46187</v>
      </c>
      <c r="G77" s="104" t="s">
        <v>307</v>
      </c>
      <c r="H77" s="104">
        <v>47733</v>
      </c>
      <c r="I77" s="105" t="s">
        <v>308</v>
      </c>
      <c r="J77" s="108" t="str">
        <f t="shared" si="4"/>
        <v>E 10</v>
      </c>
      <c r="L77" s="22" t="str">
        <f t="shared" si="3"/>
        <v>CHECK</v>
      </c>
    </row>
    <row r="78" spans="1:12" ht="14">
      <c r="A78" s="93" t="s">
        <v>289</v>
      </c>
      <c r="B78" s="93" t="s">
        <v>290</v>
      </c>
      <c r="C78" s="27" t="s">
        <v>54</v>
      </c>
      <c r="D78" s="27" t="s">
        <v>55</v>
      </c>
      <c r="E78" s="61">
        <v>46188</v>
      </c>
      <c r="G78" s="104" t="s">
        <v>307</v>
      </c>
      <c r="H78" s="104">
        <v>73622</v>
      </c>
      <c r="I78" s="105" t="s">
        <v>311</v>
      </c>
      <c r="J78" s="108" t="str">
        <f t="shared" si="4"/>
        <v>E 10</v>
      </c>
      <c r="L78" s="22" t="str">
        <f t="shared" si="3"/>
        <v>CHECK</v>
      </c>
    </row>
    <row r="79" spans="1:12" ht="14">
      <c r="A79" s="93" t="s">
        <v>292</v>
      </c>
      <c r="B79" s="93" t="s">
        <v>293</v>
      </c>
      <c r="C79" s="27" t="s">
        <v>54</v>
      </c>
      <c r="D79" s="27" t="s">
        <v>55</v>
      </c>
      <c r="E79" s="61">
        <v>46189</v>
      </c>
      <c r="G79" s="104" t="s">
        <v>314</v>
      </c>
      <c r="H79" s="104">
        <v>73052</v>
      </c>
      <c r="I79" s="105" t="s">
        <v>315</v>
      </c>
      <c r="J79" s="108" t="str">
        <f t="shared" si="4"/>
        <v>E10</v>
      </c>
      <c r="L79" s="22" t="str">
        <f t="shared" si="3"/>
        <v>CHECK</v>
      </c>
    </row>
    <row r="80" spans="1:12" ht="14">
      <c r="A80" s="93" t="s">
        <v>295</v>
      </c>
      <c r="B80" s="93" t="s">
        <v>296</v>
      </c>
      <c r="C80" s="27" t="s">
        <v>54</v>
      </c>
      <c r="D80" s="27" t="s">
        <v>55</v>
      </c>
      <c r="E80" s="61">
        <v>46190</v>
      </c>
      <c r="G80" s="104" t="s">
        <v>318</v>
      </c>
      <c r="H80" s="104">
        <v>11170</v>
      </c>
      <c r="I80" s="105" t="s">
        <v>319</v>
      </c>
      <c r="J80" s="108" t="str">
        <f t="shared" si="4"/>
        <v>E 11</v>
      </c>
      <c r="L80" s="22" t="str">
        <f t="shared" si="3"/>
        <v>CHECK</v>
      </c>
    </row>
    <row r="81" spans="1:12" ht="14">
      <c r="A81" s="93" t="s">
        <v>298</v>
      </c>
      <c r="B81" s="93" t="s">
        <v>299</v>
      </c>
      <c r="C81" s="27" t="s">
        <v>54</v>
      </c>
      <c r="D81" s="27" t="s">
        <v>55</v>
      </c>
      <c r="E81" s="61">
        <v>46191</v>
      </c>
      <c r="G81" s="104" t="s">
        <v>318</v>
      </c>
      <c r="H81" s="104">
        <v>73623</v>
      </c>
      <c r="I81" s="105" t="s">
        <v>322</v>
      </c>
      <c r="J81" s="108" t="str">
        <f t="shared" si="4"/>
        <v>E 11</v>
      </c>
      <c r="L81" s="22" t="str">
        <f t="shared" si="3"/>
        <v>CHECK</v>
      </c>
    </row>
    <row r="82" spans="1:12" ht="14">
      <c r="A82" s="93" t="s">
        <v>302</v>
      </c>
      <c r="B82" s="93" t="s">
        <v>303</v>
      </c>
      <c r="C82" s="27" t="s">
        <v>54</v>
      </c>
      <c r="D82" s="27" t="s">
        <v>55</v>
      </c>
      <c r="E82" s="61">
        <v>46192</v>
      </c>
      <c r="G82" s="104" t="s">
        <v>324</v>
      </c>
      <c r="H82" s="104">
        <v>20060</v>
      </c>
      <c r="I82" s="105" t="s">
        <v>325</v>
      </c>
      <c r="J82" s="108" t="str">
        <f t="shared" si="4"/>
        <v>E 12</v>
      </c>
      <c r="L82" s="22" t="str">
        <f t="shared" si="3"/>
        <v>CHECK</v>
      </c>
    </row>
    <row r="83" spans="1:12" ht="14">
      <c r="A83" s="93" t="s">
        <v>305</v>
      </c>
      <c r="B83" s="93" t="s">
        <v>306</v>
      </c>
      <c r="C83" s="27" t="s">
        <v>54</v>
      </c>
      <c r="D83" s="27" t="s">
        <v>55</v>
      </c>
      <c r="E83" s="61">
        <v>46193</v>
      </c>
      <c r="G83" s="104" t="s">
        <v>324</v>
      </c>
      <c r="H83" s="104">
        <v>73624</v>
      </c>
      <c r="I83" s="105" t="s">
        <v>327</v>
      </c>
      <c r="J83" s="108" t="str">
        <f t="shared" si="4"/>
        <v>E 12</v>
      </c>
      <c r="L83" s="22" t="str">
        <f t="shared" si="3"/>
        <v>CHECK</v>
      </c>
    </row>
    <row r="84" spans="1:12" ht="14">
      <c r="A84" s="93" t="s">
        <v>309</v>
      </c>
      <c r="B84" s="93" t="s">
        <v>310</v>
      </c>
      <c r="C84" s="27" t="s">
        <v>54</v>
      </c>
      <c r="D84" s="27" t="s">
        <v>55</v>
      </c>
      <c r="E84" s="61">
        <v>46194</v>
      </c>
      <c r="G84" s="104" t="s">
        <v>330</v>
      </c>
      <c r="H84" s="104">
        <v>20110</v>
      </c>
      <c r="I84" s="105" t="s">
        <v>331</v>
      </c>
      <c r="J84" s="108" t="str">
        <f t="shared" si="4"/>
        <v>E 13</v>
      </c>
      <c r="L84" s="22" t="str">
        <f t="shared" si="3"/>
        <v>CHECK</v>
      </c>
    </row>
    <row r="85" spans="1:12" ht="14">
      <c r="A85" s="93" t="s">
        <v>312</v>
      </c>
      <c r="B85" s="93" t="s">
        <v>313</v>
      </c>
      <c r="C85" s="27" t="s">
        <v>54</v>
      </c>
      <c r="D85" s="27" t="s">
        <v>55</v>
      </c>
      <c r="E85" s="61">
        <v>46195</v>
      </c>
      <c r="G85" s="104" t="s">
        <v>330</v>
      </c>
      <c r="H85" s="104">
        <v>73625</v>
      </c>
      <c r="I85" s="105" t="s">
        <v>332</v>
      </c>
      <c r="J85" s="108" t="str">
        <f t="shared" si="4"/>
        <v>E 13</v>
      </c>
      <c r="L85" s="22" t="str">
        <f t="shared" si="3"/>
        <v>CHECK</v>
      </c>
    </row>
    <row r="86" spans="1:12" ht="14">
      <c r="A86" s="93" t="s">
        <v>316</v>
      </c>
      <c r="B86" s="93" t="s">
        <v>317</v>
      </c>
      <c r="C86" s="27" t="s">
        <v>54</v>
      </c>
      <c r="D86" s="27" t="s">
        <v>55</v>
      </c>
      <c r="E86" s="61">
        <v>46196</v>
      </c>
      <c r="G86" s="104" t="s">
        <v>335</v>
      </c>
      <c r="H86" s="104">
        <v>25020</v>
      </c>
      <c r="I86" s="105" t="s">
        <v>336</v>
      </c>
      <c r="J86" s="108" t="str">
        <f t="shared" si="4"/>
        <v>E 14</v>
      </c>
      <c r="L86" s="22" t="str">
        <f t="shared" si="3"/>
        <v>CHECK</v>
      </c>
    </row>
    <row r="87" spans="1:12" ht="14">
      <c r="A87" s="93" t="s">
        <v>320</v>
      </c>
      <c r="B87" s="93" t="s">
        <v>321</v>
      </c>
      <c r="C87" s="27" t="s">
        <v>54</v>
      </c>
      <c r="D87" s="27" t="s">
        <v>55</v>
      </c>
      <c r="E87" s="61">
        <v>46197</v>
      </c>
      <c r="G87" s="104" t="s">
        <v>335</v>
      </c>
      <c r="H87" s="104">
        <v>73626</v>
      </c>
      <c r="I87" s="105" t="s">
        <v>339</v>
      </c>
      <c r="J87" s="108" t="str">
        <f t="shared" si="4"/>
        <v>E 14</v>
      </c>
      <c r="L87" s="22" t="str">
        <f t="shared" si="3"/>
        <v>CHECK</v>
      </c>
    </row>
    <row r="88" spans="1:12" ht="14">
      <c r="A88" s="93" t="s">
        <v>323</v>
      </c>
      <c r="B88" s="93" t="s">
        <v>191</v>
      </c>
      <c r="C88" s="27" t="s">
        <v>54</v>
      </c>
      <c r="D88" s="27" t="s">
        <v>55</v>
      </c>
      <c r="E88" s="61">
        <v>46198</v>
      </c>
      <c r="G88" s="104" t="s">
        <v>342</v>
      </c>
      <c r="H88" s="104">
        <v>22700</v>
      </c>
      <c r="I88" s="105" t="s">
        <v>343</v>
      </c>
      <c r="J88" s="108" t="str">
        <f t="shared" si="4"/>
        <v>E 15</v>
      </c>
      <c r="L88" s="22" t="str">
        <f t="shared" si="3"/>
        <v>CHECK</v>
      </c>
    </row>
    <row r="89" spans="1:12" ht="14">
      <c r="A89" s="93" t="s">
        <v>326</v>
      </c>
      <c r="B89" s="93" t="s">
        <v>90</v>
      </c>
      <c r="C89" s="27" t="s">
        <v>54</v>
      </c>
      <c r="D89" s="27" t="s">
        <v>55</v>
      </c>
      <c r="E89" s="61">
        <v>46199</v>
      </c>
      <c r="G89" s="104" t="s">
        <v>346</v>
      </c>
      <c r="H89" s="104">
        <v>21010</v>
      </c>
      <c r="I89" s="105" t="s">
        <v>347</v>
      </c>
      <c r="J89" s="108" t="str">
        <f t="shared" si="4"/>
        <v>E 16</v>
      </c>
      <c r="L89" s="22" t="str">
        <f t="shared" si="3"/>
        <v>CHECK</v>
      </c>
    </row>
    <row r="90" spans="1:12" ht="14">
      <c r="A90" s="93" t="s">
        <v>328</v>
      </c>
      <c r="B90" s="93" t="s">
        <v>329</v>
      </c>
      <c r="C90" s="27" t="s">
        <v>54</v>
      </c>
      <c r="D90" s="27" t="s">
        <v>55</v>
      </c>
      <c r="E90" s="61">
        <v>46200</v>
      </c>
      <c r="G90" s="104" t="s">
        <v>346</v>
      </c>
      <c r="H90" s="104">
        <v>21020</v>
      </c>
      <c r="I90" s="105" t="s">
        <v>350</v>
      </c>
      <c r="J90" s="108" t="str">
        <f t="shared" si="4"/>
        <v>E 16</v>
      </c>
      <c r="L90" s="22" t="str">
        <f t="shared" si="3"/>
        <v>CHECK</v>
      </c>
    </row>
    <row r="91" spans="1:12" ht="14">
      <c r="A91" s="93" t="s">
        <v>333</v>
      </c>
      <c r="B91" s="93" t="s">
        <v>334</v>
      </c>
      <c r="C91" s="27" t="s">
        <v>54</v>
      </c>
      <c r="D91" s="27" t="s">
        <v>55</v>
      </c>
      <c r="E91" s="61">
        <v>46201</v>
      </c>
      <c r="G91" s="104" t="s">
        <v>346</v>
      </c>
      <c r="H91" s="104">
        <v>21030</v>
      </c>
      <c r="I91" s="105" t="s">
        <v>353</v>
      </c>
      <c r="J91" s="108" t="str">
        <f t="shared" si="4"/>
        <v>E 16</v>
      </c>
      <c r="L91" s="22" t="str">
        <f t="shared" si="3"/>
        <v>CHECK</v>
      </c>
    </row>
    <row r="92" spans="1:12" ht="14">
      <c r="A92" s="93" t="s">
        <v>337</v>
      </c>
      <c r="B92" s="93" t="s">
        <v>338</v>
      </c>
      <c r="C92" s="27" t="s">
        <v>54</v>
      </c>
      <c r="D92" s="27" t="s">
        <v>55</v>
      </c>
      <c r="E92" s="61">
        <v>46202</v>
      </c>
      <c r="G92" s="104" t="s">
        <v>346</v>
      </c>
      <c r="H92" s="104">
        <v>30070</v>
      </c>
      <c r="I92" s="105" t="s">
        <v>356</v>
      </c>
      <c r="J92" s="108" t="str">
        <f t="shared" si="4"/>
        <v>E 16</v>
      </c>
      <c r="L92" s="22" t="str">
        <f t="shared" si="3"/>
        <v>CHECK</v>
      </c>
    </row>
    <row r="93" spans="1:12" ht="14">
      <c r="A93" s="93" t="s">
        <v>340</v>
      </c>
      <c r="B93" s="93" t="s">
        <v>341</v>
      </c>
      <c r="C93" s="27" t="s">
        <v>54</v>
      </c>
      <c r="D93" s="27" t="s">
        <v>55</v>
      </c>
      <c r="E93" s="61">
        <v>46203</v>
      </c>
      <c r="G93" s="104" t="s">
        <v>359</v>
      </c>
      <c r="H93" s="104">
        <v>22400</v>
      </c>
      <c r="I93" s="105" t="s">
        <v>360</v>
      </c>
      <c r="J93" s="108" t="str">
        <f t="shared" si="4"/>
        <v>E 17</v>
      </c>
      <c r="L93" s="22" t="str">
        <f t="shared" si="3"/>
        <v>CHECK</v>
      </c>
    </row>
    <row r="94" spans="1:12" ht="14">
      <c r="A94" s="93" t="s">
        <v>344</v>
      </c>
      <c r="B94" s="93" t="s">
        <v>345</v>
      </c>
      <c r="C94" s="27" t="s">
        <v>54</v>
      </c>
      <c r="D94" s="27" t="s">
        <v>55</v>
      </c>
      <c r="E94" s="61">
        <v>46204</v>
      </c>
      <c r="G94" s="104" t="s">
        <v>363</v>
      </c>
      <c r="H94" s="104">
        <v>20200</v>
      </c>
      <c r="I94" s="105" t="s">
        <v>364</v>
      </c>
      <c r="J94" s="108" t="str">
        <f t="shared" si="4"/>
        <v>E 18</v>
      </c>
      <c r="L94" s="22" t="str">
        <f t="shared" si="3"/>
        <v>CHECK</v>
      </c>
    </row>
    <row r="95" spans="1:12" ht="14">
      <c r="A95" s="93" t="s">
        <v>348</v>
      </c>
      <c r="B95" s="93" t="s">
        <v>349</v>
      </c>
      <c r="C95" s="27" t="s">
        <v>54</v>
      </c>
      <c r="D95" s="27" t="s">
        <v>55</v>
      </c>
      <c r="E95" s="61">
        <v>46205</v>
      </c>
      <c r="G95" s="104" t="s">
        <v>363</v>
      </c>
      <c r="H95" s="104">
        <v>22000</v>
      </c>
      <c r="I95" s="105" t="s">
        <v>367</v>
      </c>
      <c r="J95" s="108" t="str">
        <f t="shared" si="4"/>
        <v>E 18</v>
      </c>
      <c r="L95" s="22" t="str">
        <f t="shared" si="3"/>
        <v>CHECK</v>
      </c>
    </row>
    <row r="96" spans="1:12" ht="14">
      <c r="A96" s="93" t="s">
        <v>351</v>
      </c>
      <c r="B96" s="93" t="s">
        <v>352</v>
      </c>
      <c r="C96" s="27" t="s">
        <v>54</v>
      </c>
      <c r="D96" s="27" t="s">
        <v>55</v>
      </c>
      <c r="E96" s="61">
        <v>46206</v>
      </c>
      <c r="G96" s="104" t="s">
        <v>363</v>
      </c>
      <c r="H96" s="104">
        <v>22030</v>
      </c>
      <c r="I96" s="105" t="s">
        <v>370</v>
      </c>
      <c r="J96" s="108" t="str">
        <f t="shared" si="4"/>
        <v>E 18</v>
      </c>
      <c r="L96" s="22" t="str">
        <f t="shared" si="3"/>
        <v>CHECK</v>
      </c>
    </row>
    <row r="97" spans="1:12" ht="14">
      <c r="A97" s="93" t="s">
        <v>354</v>
      </c>
      <c r="B97" s="93" t="s">
        <v>355</v>
      </c>
      <c r="C97" s="27" t="s">
        <v>54</v>
      </c>
      <c r="D97" s="27" t="s">
        <v>55</v>
      </c>
      <c r="E97" s="61">
        <v>46207</v>
      </c>
      <c r="G97" s="104" t="s">
        <v>363</v>
      </c>
      <c r="H97" s="104">
        <v>22050</v>
      </c>
      <c r="I97" s="105" t="s">
        <v>373</v>
      </c>
      <c r="J97" s="108" t="str">
        <f t="shared" si="4"/>
        <v>E 18</v>
      </c>
      <c r="L97" s="22" t="str">
        <f t="shared" si="3"/>
        <v>CHECK</v>
      </c>
    </row>
    <row r="98" spans="1:12" ht="14">
      <c r="A98" s="93" t="s">
        <v>357</v>
      </c>
      <c r="B98" s="93" t="s">
        <v>358</v>
      </c>
      <c r="C98" s="27" t="s">
        <v>54</v>
      </c>
      <c r="D98" s="27" t="s">
        <v>55</v>
      </c>
      <c r="E98" s="61">
        <v>46208</v>
      </c>
      <c r="G98" s="104" t="s">
        <v>363</v>
      </c>
      <c r="H98" s="104">
        <v>23020</v>
      </c>
      <c r="I98" s="105" t="s">
        <v>375</v>
      </c>
      <c r="J98" s="108" t="str">
        <f t="shared" si="4"/>
        <v>E 18</v>
      </c>
      <c r="L98" s="22" t="str">
        <f t="shared" si="3"/>
        <v>CHECK</v>
      </c>
    </row>
    <row r="99" spans="1:12" ht="14">
      <c r="A99" s="93" t="s">
        <v>361</v>
      </c>
      <c r="B99" s="93" t="s">
        <v>362</v>
      </c>
      <c r="C99" s="27" t="s">
        <v>54</v>
      </c>
      <c r="D99" s="27" t="s">
        <v>55</v>
      </c>
      <c r="E99" s="61">
        <v>46209</v>
      </c>
      <c r="G99" s="104" t="s">
        <v>363</v>
      </c>
      <c r="H99" s="104">
        <v>25030</v>
      </c>
      <c r="I99" s="105" t="s">
        <v>378</v>
      </c>
      <c r="J99" s="108" t="str">
        <f t="shared" si="4"/>
        <v>E 18</v>
      </c>
      <c r="L99" s="22" t="str">
        <f t="shared" si="3"/>
        <v>CHECK</v>
      </c>
    </row>
    <row r="100" spans="1:12" ht="14">
      <c r="A100" s="93" t="s">
        <v>365</v>
      </c>
      <c r="B100" s="93" t="s">
        <v>366</v>
      </c>
      <c r="C100" s="27" t="s">
        <v>54</v>
      </c>
      <c r="D100" s="27" t="s">
        <v>55</v>
      </c>
      <c r="E100" s="61">
        <v>46210</v>
      </c>
      <c r="G100" s="104" t="s">
        <v>363</v>
      </c>
      <c r="H100" s="104">
        <v>73636</v>
      </c>
      <c r="I100" s="105" t="s">
        <v>381</v>
      </c>
      <c r="J100" s="108" t="str">
        <f t="shared" si="4"/>
        <v>E 18</v>
      </c>
      <c r="L100" s="22" t="str">
        <f t="shared" si="3"/>
        <v>CHECK</v>
      </c>
    </row>
    <row r="101" spans="1:12" ht="14">
      <c r="A101" s="93" t="s">
        <v>368</v>
      </c>
      <c r="B101" s="93" t="s">
        <v>369</v>
      </c>
      <c r="C101" s="27" t="s">
        <v>54</v>
      </c>
      <c r="D101" s="27" t="s">
        <v>55</v>
      </c>
      <c r="E101" s="61">
        <v>46211</v>
      </c>
      <c r="G101" s="104" t="s">
        <v>383</v>
      </c>
      <c r="H101" s="104">
        <v>30160</v>
      </c>
      <c r="I101" s="105" t="s">
        <v>384</v>
      </c>
      <c r="J101" s="108" t="str">
        <f t="shared" si="4"/>
        <v>E 19</v>
      </c>
      <c r="L101" s="22" t="str">
        <f t="shared" si="3"/>
        <v>CHECK</v>
      </c>
    </row>
    <row r="102" spans="1:12" ht="14">
      <c r="A102" s="93" t="s">
        <v>371</v>
      </c>
      <c r="B102" s="93" t="s">
        <v>372</v>
      </c>
      <c r="C102" s="27" t="s">
        <v>54</v>
      </c>
      <c r="D102" s="27" t="s">
        <v>55</v>
      </c>
      <c r="E102" s="61">
        <v>46212</v>
      </c>
      <c r="G102" s="104" t="s">
        <v>383</v>
      </c>
      <c r="H102" s="104">
        <v>40280</v>
      </c>
      <c r="I102" s="105" t="s">
        <v>387</v>
      </c>
      <c r="J102" s="108" t="str">
        <f t="shared" si="4"/>
        <v>E 19</v>
      </c>
      <c r="L102" s="22" t="str">
        <f t="shared" si="3"/>
        <v>CHECK</v>
      </c>
    </row>
    <row r="103" spans="1:12" ht="14">
      <c r="A103" s="93" t="s">
        <v>374</v>
      </c>
      <c r="B103" s="93" t="s">
        <v>338</v>
      </c>
      <c r="C103" s="27" t="s">
        <v>54</v>
      </c>
      <c r="D103" s="27" t="s">
        <v>55</v>
      </c>
      <c r="E103" s="61">
        <v>46213</v>
      </c>
      <c r="G103" s="104" t="s">
        <v>383</v>
      </c>
      <c r="H103" s="104">
        <v>40510</v>
      </c>
      <c r="I103" s="105" t="s">
        <v>390</v>
      </c>
      <c r="J103" s="108" t="str">
        <f t="shared" si="4"/>
        <v>E 19</v>
      </c>
      <c r="L103" s="22" t="str">
        <f t="shared" si="3"/>
        <v>CHECK</v>
      </c>
    </row>
    <row r="104" spans="1:12" ht="14">
      <c r="A104" s="93" t="s">
        <v>376</v>
      </c>
      <c r="B104" s="93" t="s">
        <v>377</v>
      </c>
      <c r="C104" s="27" t="s">
        <v>54</v>
      </c>
      <c r="D104" s="27" t="s">
        <v>55</v>
      </c>
      <c r="E104" s="61">
        <v>46214</v>
      </c>
      <c r="G104" s="104" t="s">
        <v>383</v>
      </c>
      <c r="H104" s="104">
        <v>42040</v>
      </c>
      <c r="I104" s="105" t="s">
        <v>393</v>
      </c>
      <c r="J104" s="108" t="str">
        <f t="shared" si="4"/>
        <v>E 19</v>
      </c>
      <c r="K104" s="107"/>
      <c r="L104" s="22" t="str">
        <f t="shared" si="3"/>
        <v>CHECK</v>
      </c>
    </row>
    <row r="105" spans="1:12" ht="14">
      <c r="A105" s="93" t="s">
        <v>379</v>
      </c>
      <c r="B105" s="93" t="s">
        <v>380</v>
      </c>
      <c r="C105" s="27" t="s">
        <v>54</v>
      </c>
      <c r="D105" s="27" t="s">
        <v>55</v>
      </c>
      <c r="E105" s="61">
        <v>46215</v>
      </c>
      <c r="G105" s="104" t="s">
        <v>383</v>
      </c>
      <c r="H105" s="104">
        <v>47740</v>
      </c>
      <c r="I105" s="105" t="s">
        <v>396</v>
      </c>
      <c r="J105" s="108" t="str">
        <f t="shared" si="4"/>
        <v>E 19</v>
      </c>
      <c r="L105" s="22" t="str">
        <f t="shared" si="3"/>
        <v>CHECK</v>
      </c>
    </row>
    <row r="106" spans="1:12" ht="14">
      <c r="A106" s="93" t="s">
        <v>382</v>
      </c>
      <c r="B106" s="116">
        <v>107907</v>
      </c>
      <c r="C106" s="27" t="s">
        <v>54</v>
      </c>
      <c r="D106" s="27" t="s">
        <v>55</v>
      </c>
      <c r="E106" s="61">
        <v>46216</v>
      </c>
      <c r="G106" s="104" t="s">
        <v>383</v>
      </c>
      <c r="H106" s="104">
        <v>47820</v>
      </c>
      <c r="I106" s="105" t="s">
        <v>399</v>
      </c>
      <c r="J106" s="108" t="str">
        <f t="shared" si="4"/>
        <v>E 19</v>
      </c>
      <c r="L106" s="22" t="str">
        <f t="shared" si="3"/>
        <v>CHECK</v>
      </c>
    </row>
    <row r="107" spans="1:12" ht="14">
      <c r="A107" s="93" t="s">
        <v>385</v>
      </c>
      <c r="B107" s="93" t="s">
        <v>386</v>
      </c>
      <c r="C107" s="27" t="s">
        <v>54</v>
      </c>
      <c r="D107" s="27" t="s">
        <v>55</v>
      </c>
      <c r="E107" s="61">
        <v>46217</v>
      </c>
      <c r="G107" s="104" t="s">
        <v>383</v>
      </c>
      <c r="H107" s="104">
        <v>73650</v>
      </c>
      <c r="I107" s="105" t="s">
        <v>402</v>
      </c>
      <c r="J107" s="108" t="str">
        <f t="shared" si="4"/>
        <v>E 19</v>
      </c>
      <c r="L107" s="22" t="str">
        <f t="shared" si="3"/>
        <v>CHECK</v>
      </c>
    </row>
    <row r="108" spans="1:12" ht="14">
      <c r="A108" s="93" t="s">
        <v>388</v>
      </c>
      <c r="B108" s="93" t="s">
        <v>389</v>
      </c>
      <c r="C108" s="27" t="s">
        <v>54</v>
      </c>
      <c r="D108" s="27" t="s">
        <v>55</v>
      </c>
      <c r="E108" s="61">
        <v>46218</v>
      </c>
      <c r="G108" s="104" t="s">
        <v>405</v>
      </c>
      <c r="H108" s="104">
        <v>44281</v>
      </c>
      <c r="I108" s="105" t="s">
        <v>406</v>
      </c>
      <c r="J108" s="108" t="str">
        <f t="shared" si="4"/>
        <v>E20A</v>
      </c>
      <c r="L108" s="22" t="str">
        <f t="shared" si="3"/>
        <v>CHECK</v>
      </c>
    </row>
    <row r="109" spans="1:12" ht="14">
      <c r="A109" s="93" t="s">
        <v>391</v>
      </c>
      <c r="B109" s="93" t="s">
        <v>392</v>
      </c>
      <c r="C109" s="27" t="s">
        <v>54</v>
      </c>
      <c r="D109" s="27" t="s">
        <v>55</v>
      </c>
      <c r="E109" s="61">
        <v>46219</v>
      </c>
      <c r="G109" s="104" t="s">
        <v>409</v>
      </c>
      <c r="H109" s="104">
        <v>44282</v>
      </c>
      <c r="I109" s="105" t="s">
        <v>410</v>
      </c>
      <c r="J109" s="108" t="str">
        <f t="shared" si="4"/>
        <v>E20B</v>
      </c>
      <c r="L109" s="22" t="str">
        <f t="shared" si="3"/>
        <v>CHECK</v>
      </c>
    </row>
    <row r="110" spans="1:12" ht="14">
      <c r="A110" s="93" t="s">
        <v>394</v>
      </c>
      <c r="B110" s="93" t="s">
        <v>395</v>
      </c>
      <c r="C110" s="27" t="s">
        <v>54</v>
      </c>
      <c r="D110" s="27" t="s">
        <v>55</v>
      </c>
      <c r="E110" s="61">
        <v>46220</v>
      </c>
      <c r="G110" s="104" t="s">
        <v>413</v>
      </c>
      <c r="H110" s="104">
        <v>44601</v>
      </c>
      <c r="I110" s="105" t="s">
        <v>414</v>
      </c>
      <c r="J110" s="108" t="str">
        <f t="shared" si="4"/>
        <v>E20C</v>
      </c>
      <c r="L110" s="22" t="str">
        <f t="shared" si="3"/>
        <v>CHECK</v>
      </c>
    </row>
    <row r="111" spans="1:12" ht="14">
      <c r="A111" s="93" t="s">
        <v>397</v>
      </c>
      <c r="B111" s="93" t="s">
        <v>398</v>
      </c>
      <c r="C111" s="27" t="s">
        <v>54</v>
      </c>
      <c r="D111" s="27" t="s">
        <v>55</v>
      </c>
      <c r="E111" s="61">
        <v>46221</v>
      </c>
      <c r="G111" s="104" t="s">
        <v>418</v>
      </c>
      <c r="H111" s="104">
        <v>44602</v>
      </c>
      <c r="I111" s="105" t="s">
        <v>419</v>
      </c>
      <c r="J111" s="108" t="str">
        <f t="shared" si="4"/>
        <v>E20D</v>
      </c>
      <c r="L111" s="22" t="str">
        <f t="shared" si="3"/>
        <v>CHECK</v>
      </c>
    </row>
    <row r="112" spans="1:12" ht="14">
      <c r="A112" s="93" t="s">
        <v>400</v>
      </c>
      <c r="B112" s="93" t="s">
        <v>401</v>
      </c>
      <c r="C112" s="27" t="s">
        <v>54</v>
      </c>
      <c r="D112" s="27" t="s">
        <v>55</v>
      </c>
      <c r="E112" s="61">
        <v>46222</v>
      </c>
      <c r="G112" s="104" t="s">
        <v>422</v>
      </c>
      <c r="H112" s="104">
        <v>44603</v>
      </c>
      <c r="I112" s="105" t="s">
        <v>423</v>
      </c>
      <c r="J112" s="108" t="str">
        <f t="shared" si="4"/>
        <v>E20E</v>
      </c>
      <c r="L112" s="22" t="str">
        <f t="shared" si="3"/>
        <v>CHECK</v>
      </c>
    </row>
    <row r="113" spans="1:12" ht="14">
      <c r="A113" s="93" t="s">
        <v>403</v>
      </c>
      <c r="B113" s="93" t="s">
        <v>404</v>
      </c>
      <c r="C113" s="27" t="s">
        <v>54</v>
      </c>
      <c r="D113" s="27" t="s">
        <v>55</v>
      </c>
      <c r="E113" s="61">
        <v>46223</v>
      </c>
      <c r="G113" s="104" t="s">
        <v>426</v>
      </c>
      <c r="H113" s="104">
        <v>44604</v>
      </c>
      <c r="I113" s="105" t="s">
        <v>427</v>
      </c>
      <c r="J113" s="108" t="str">
        <f t="shared" si="4"/>
        <v>E20F</v>
      </c>
      <c r="L113" s="22" t="str">
        <f t="shared" si="3"/>
        <v>CHECK</v>
      </c>
    </row>
    <row r="114" spans="1:12" ht="14">
      <c r="A114" s="93" t="s">
        <v>407</v>
      </c>
      <c r="B114" s="93" t="s">
        <v>408</v>
      </c>
      <c r="C114" s="27" t="s">
        <v>54</v>
      </c>
      <c r="D114" s="27" t="s">
        <v>55</v>
      </c>
      <c r="E114" s="61">
        <v>46224</v>
      </c>
      <c r="G114" s="104" t="s">
        <v>430</v>
      </c>
      <c r="H114" s="104">
        <v>44605</v>
      </c>
      <c r="I114" s="105" t="s">
        <v>431</v>
      </c>
      <c r="J114" s="108" t="str">
        <f t="shared" si="4"/>
        <v>E20G</v>
      </c>
      <c r="L114" s="22" t="str">
        <f t="shared" si="3"/>
        <v>CHECK</v>
      </c>
    </row>
    <row r="115" spans="1:12" ht="14">
      <c r="A115" s="93" t="s">
        <v>411</v>
      </c>
      <c r="B115" s="93" t="s">
        <v>412</v>
      </c>
      <c r="C115" s="27" t="s">
        <v>54</v>
      </c>
      <c r="D115" s="27" t="s">
        <v>55</v>
      </c>
      <c r="E115" s="61">
        <v>46225</v>
      </c>
      <c r="G115" s="104" t="s">
        <v>434</v>
      </c>
      <c r="H115" s="104">
        <v>43120</v>
      </c>
      <c r="I115" s="105" t="s">
        <v>435</v>
      </c>
      <c r="J115" s="108" t="str">
        <f t="shared" si="4"/>
        <v>E 21</v>
      </c>
      <c r="L115" s="22" t="str">
        <f t="shared" si="3"/>
        <v>CHECK</v>
      </c>
    </row>
    <row r="116" spans="1:12" ht="14">
      <c r="A116" s="93" t="s">
        <v>415</v>
      </c>
      <c r="B116" s="93" t="s">
        <v>416</v>
      </c>
      <c r="C116" s="27" t="s">
        <v>54</v>
      </c>
      <c r="D116" s="27" t="s">
        <v>417</v>
      </c>
      <c r="E116" s="61">
        <v>46226</v>
      </c>
      <c r="G116" s="104" t="s">
        <v>438</v>
      </c>
      <c r="H116" s="104">
        <v>40000</v>
      </c>
      <c r="I116" s="105" t="s">
        <v>439</v>
      </c>
      <c r="J116" s="108" t="str">
        <f t="shared" si="4"/>
        <v>E 22</v>
      </c>
      <c r="L116" s="22" t="str">
        <f t="shared" si="3"/>
        <v>CHECK</v>
      </c>
    </row>
    <row r="117" spans="1:12" ht="14">
      <c r="A117" s="93" t="s">
        <v>420</v>
      </c>
      <c r="B117" s="93" t="s">
        <v>421</v>
      </c>
      <c r="C117" s="27" t="s">
        <v>54</v>
      </c>
      <c r="D117" s="27" t="s">
        <v>55</v>
      </c>
      <c r="E117" s="61">
        <v>46227</v>
      </c>
      <c r="G117" s="104" t="s">
        <v>438</v>
      </c>
      <c r="H117" s="104">
        <v>40540</v>
      </c>
      <c r="I117" s="105" t="s">
        <v>441</v>
      </c>
      <c r="J117" s="108" t="str">
        <f t="shared" si="4"/>
        <v>E 22</v>
      </c>
      <c r="L117" s="22" t="str">
        <f t="shared" si="3"/>
        <v>CHECK</v>
      </c>
    </row>
    <row r="118" spans="1:12" ht="14">
      <c r="A118" s="93" t="s">
        <v>424</v>
      </c>
      <c r="B118" s="93" t="s">
        <v>425</v>
      </c>
      <c r="C118" s="27" t="s">
        <v>54</v>
      </c>
      <c r="D118" s="27" t="s">
        <v>55</v>
      </c>
      <c r="E118" s="61">
        <v>46228</v>
      </c>
      <c r="G118" s="104" t="s">
        <v>438</v>
      </c>
      <c r="H118" s="104">
        <v>41500</v>
      </c>
      <c r="I118" s="105" t="s">
        <v>444</v>
      </c>
      <c r="J118" s="108" t="str">
        <f t="shared" si="4"/>
        <v>E 22</v>
      </c>
      <c r="L118" s="22" t="str">
        <f t="shared" ref="L118:L181" si="5">IF(H118=K118,"","CHECK")</f>
        <v>CHECK</v>
      </c>
    </row>
    <row r="119" spans="1:12" ht="14">
      <c r="A119" s="93" t="s">
        <v>428</v>
      </c>
      <c r="B119" s="93" t="s">
        <v>429</v>
      </c>
      <c r="C119" s="27" t="s">
        <v>54</v>
      </c>
      <c r="D119" s="27" t="s">
        <v>55</v>
      </c>
      <c r="E119" s="61">
        <v>46229</v>
      </c>
      <c r="G119" s="104" t="s">
        <v>438</v>
      </c>
      <c r="H119" s="104">
        <v>42000</v>
      </c>
      <c r="I119" s="105" t="s">
        <v>447</v>
      </c>
      <c r="J119" s="108" t="str">
        <f t="shared" si="4"/>
        <v>E 22</v>
      </c>
      <c r="L119" s="22" t="str">
        <f t="shared" si="5"/>
        <v>CHECK</v>
      </c>
    </row>
    <row r="120" spans="1:12" ht="14">
      <c r="A120" s="93" t="s">
        <v>432</v>
      </c>
      <c r="B120" s="93" t="s">
        <v>433</v>
      </c>
      <c r="C120" s="27" t="s">
        <v>54</v>
      </c>
      <c r="D120" s="27" t="s">
        <v>60</v>
      </c>
      <c r="E120" s="61">
        <v>46230</v>
      </c>
      <c r="G120" s="104" t="s">
        <v>438</v>
      </c>
      <c r="H120" s="104">
        <v>44000</v>
      </c>
      <c r="I120" s="105" t="s">
        <v>450</v>
      </c>
      <c r="J120" s="108" t="str">
        <f t="shared" si="4"/>
        <v>E 22</v>
      </c>
      <c r="L120" s="22" t="str">
        <f t="shared" si="5"/>
        <v>CHECK</v>
      </c>
    </row>
    <row r="121" spans="1:12" ht="14">
      <c r="A121" s="93" t="s">
        <v>436</v>
      </c>
      <c r="B121" s="93" t="s">
        <v>437</v>
      </c>
      <c r="C121" s="27" t="s">
        <v>54</v>
      </c>
      <c r="D121" s="27" t="s">
        <v>55</v>
      </c>
      <c r="E121" s="61">
        <v>46231</v>
      </c>
      <c r="G121" s="104" t="s">
        <v>438</v>
      </c>
      <c r="H121" s="104">
        <v>44100</v>
      </c>
      <c r="I121" s="105" t="s">
        <v>453</v>
      </c>
      <c r="J121" s="108" t="str">
        <f t="shared" si="4"/>
        <v>E 22</v>
      </c>
      <c r="L121" s="22" t="str">
        <f t="shared" si="5"/>
        <v>CHECK</v>
      </c>
    </row>
    <row r="122" spans="1:12" ht="14">
      <c r="A122" s="93" t="s">
        <v>440</v>
      </c>
      <c r="B122" s="93">
        <v>107830</v>
      </c>
      <c r="C122" s="27" t="s">
        <v>54</v>
      </c>
      <c r="D122" s="27" t="s">
        <v>55</v>
      </c>
      <c r="E122" s="61">
        <v>46232</v>
      </c>
      <c r="G122" s="104" t="s">
        <v>438</v>
      </c>
      <c r="H122" s="104">
        <v>47710</v>
      </c>
      <c r="I122" s="105" t="s">
        <v>456</v>
      </c>
      <c r="J122" s="108" t="str">
        <f t="shared" si="4"/>
        <v>E 22</v>
      </c>
      <c r="L122" s="22" t="str">
        <f t="shared" si="5"/>
        <v>CHECK</v>
      </c>
    </row>
    <row r="123" spans="1:12" ht="14">
      <c r="A123" s="93" t="s">
        <v>442</v>
      </c>
      <c r="B123" s="93" t="s">
        <v>443</v>
      </c>
      <c r="C123" s="27" t="s">
        <v>54</v>
      </c>
      <c r="D123" s="27" t="s">
        <v>55</v>
      </c>
      <c r="E123" s="61">
        <v>46233</v>
      </c>
      <c r="G123" s="104" t="s">
        <v>438</v>
      </c>
      <c r="H123" s="104">
        <v>47750</v>
      </c>
      <c r="I123" s="105" t="s">
        <v>459</v>
      </c>
      <c r="J123" s="108" t="str">
        <f t="shared" si="4"/>
        <v>E 22</v>
      </c>
      <c r="K123" s="62"/>
      <c r="L123" s="22" t="str">
        <f t="shared" si="5"/>
        <v>CHECK</v>
      </c>
    </row>
    <row r="124" spans="1:12" ht="14">
      <c r="A124" s="93" t="s">
        <v>445</v>
      </c>
      <c r="B124" s="93" t="s">
        <v>446</v>
      </c>
      <c r="C124" s="27" t="s">
        <v>54</v>
      </c>
      <c r="D124" s="27" t="s">
        <v>55</v>
      </c>
      <c r="E124" s="61">
        <v>46234</v>
      </c>
      <c r="G124" s="104" t="s">
        <v>462</v>
      </c>
      <c r="H124" s="104">
        <v>61840</v>
      </c>
      <c r="I124" s="105" t="s">
        <v>463</v>
      </c>
      <c r="J124" s="108" t="str">
        <f t="shared" si="4"/>
        <v>E22</v>
      </c>
      <c r="K124" s="62"/>
      <c r="L124" s="22" t="str">
        <f t="shared" si="5"/>
        <v>CHECK</v>
      </c>
    </row>
    <row r="125" spans="1:12" ht="14">
      <c r="A125" s="93" t="s">
        <v>448</v>
      </c>
      <c r="B125" s="93" t="s">
        <v>449</v>
      </c>
      <c r="C125" s="27" t="s">
        <v>54</v>
      </c>
      <c r="D125" s="27" t="s">
        <v>55</v>
      </c>
      <c r="E125" s="61">
        <v>46235</v>
      </c>
      <c r="G125" s="104" t="s">
        <v>466</v>
      </c>
      <c r="H125" s="104">
        <v>25710</v>
      </c>
      <c r="I125" s="105" t="s">
        <v>467</v>
      </c>
      <c r="J125" s="108" t="str">
        <f t="shared" si="4"/>
        <v>E 23</v>
      </c>
      <c r="K125" s="62"/>
      <c r="L125" s="22" t="str">
        <f t="shared" si="5"/>
        <v>CHECK</v>
      </c>
    </row>
    <row r="126" spans="1:12" ht="14">
      <c r="A126" s="93" t="s">
        <v>451</v>
      </c>
      <c r="B126" s="93" t="s">
        <v>452</v>
      </c>
      <c r="C126" s="27" t="s">
        <v>54</v>
      </c>
      <c r="D126" s="27" t="s">
        <v>55</v>
      </c>
      <c r="E126" s="61">
        <v>46236</v>
      </c>
      <c r="G126" s="104" t="s">
        <v>466</v>
      </c>
      <c r="H126" s="104">
        <v>34010</v>
      </c>
      <c r="I126" s="105" t="s">
        <v>470</v>
      </c>
      <c r="J126" s="108" t="str">
        <f t="shared" ref="J126:J183" si="6">G126</f>
        <v>E 23</v>
      </c>
      <c r="K126" s="62"/>
      <c r="L126" s="22" t="str">
        <f t="shared" si="5"/>
        <v>CHECK</v>
      </c>
    </row>
    <row r="127" spans="1:12" ht="14">
      <c r="A127" s="93" t="s">
        <v>454</v>
      </c>
      <c r="B127" s="93" t="s">
        <v>455</v>
      </c>
      <c r="C127" s="27" t="s">
        <v>54</v>
      </c>
      <c r="D127" s="27" t="s">
        <v>55</v>
      </c>
      <c r="E127" s="61">
        <v>46237</v>
      </c>
      <c r="G127" s="104" t="s">
        <v>466</v>
      </c>
      <c r="H127" s="104">
        <v>47730</v>
      </c>
      <c r="I127" s="105" t="s">
        <v>473</v>
      </c>
      <c r="J127" s="108" t="str">
        <f t="shared" si="6"/>
        <v>E 23</v>
      </c>
      <c r="K127" s="62"/>
      <c r="L127" s="22" t="str">
        <f t="shared" si="5"/>
        <v>CHECK</v>
      </c>
    </row>
    <row r="128" spans="1:12" ht="14">
      <c r="A128" s="93" t="s">
        <v>457</v>
      </c>
      <c r="B128" s="93" t="s">
        <v>458</v>
      </c>
      <c r="C128" s="27" t="s">
        <v>54</v>
      </c>
      <c r="D128" s="27" t="s">
        <v>55</v>
      </c>
      <c r="E128" s="61">
        <v>46238</v>
      </c>
      <c r="G128" s="104" t="s">
        <v>466</v>
      </c>
      <c r="H128" s="104">
        <v>47735</v>
      </c>
      <c r="I128" s="105" t="s">
        <v>476</v>
      </c>
      <c r="J128" s="108" t="str">
        <f t="shared" si="6"/>
        <v>E 23</v>
      </c>
      <c r="K128" s="62"/>
      <c r="L128" s="22" t="str">
        <f t="shared" si="5"/>
        <v>CHECK</v>
      </c>
    </row>
    <row r="129" spans="1:12" ht="14">
      <c r="A129" s="93" t="s">
        <v>460</v>
      </c>
      <c r="B129" s="93" t="s">
        <v>461</v>
      </c>
      <c r="C129" s="27" t="s">
        <v>54</v>
      </c>
      <c r="D129" s="27" t="s">
        <v>55</v>
      </c>
      <c r="E129" s="61">
        <v>46239</v>
      </c>
      <c r="G129" s="104" t="s">
        <v>466</v>
      </c>
      <c r="H129" s="104">
        <v>73051</v>
      </c>
      <c r="I129" s="105" t="s">
        <v>479</v>
      </c>
      <c r="J129" s="108" t="str">
        <f t="shared" si="6"/>
        <v>E 23</v>
      </c>
      <c r="L129" s="22" t="str">
        <f t="shared" si="5"/>
        <v>CHECK</v>
      </c>
    </row>
    <row r="130" spans="1:12" ht="14">
      <c r="A130" s="93" t="s">
        <v>464</v>
      </c>
      <c r="B130" s="93" t="s">
        <v>465</v>
      </c>
      <c r="C130" s="27" t="s">
        <v>54</v>
      </c>
      <c r="D130" s="27" t="s">
        <v>55</v>
      </c>
      <c r="E130" s="61">
        <v>46240</v>
      </c>
      <c r="G130" s="104" t="s">
        <v>482</v>
      </c>
      <c r="H130" s="104">
        <v>47840</v>
      </c>
      <c r="I130" s="105" t="s">
        <v>483</v>
      </c>
      <c r="J130" s="108" t="str">
        <f t="shared" si="6"/>
        <v>E 24</v>
      </c>
      <c r="L130" s="22" t="str">
        <f t="shared" si="5"/>
        <v>CHECK</v>
      </c>
    </row>
    <row r="131" spans="1:12" ht="14">
      <c r="A131" s="93" t="s">
        <v>468</v>
      </c>
      <c r="B131" s="93" t="s">
        <v>469</v>
      </c>
      <c r="C131" s="27" t="s">
        <v>54</v>
      </c>
      <c r="D131" s="27" t="s">
        <v>55</v>
      </c>
      <c r="E131" s="61">
        <v>46241</v>
      </c>
      <c r="G131" s="104" t="s">
        <v>486</v>
      </c>
      <c r="H131" s="104">
        <v>47780</v>
      </c>
      <c r="I131" s="105" t="s">
        <v>487</v>
      </c>
      <c r="J131" s="108" t="str">
        <f t="shared" si="6"/>
        <v>E 25</v>
      </c>
      <c r="L131" s="22" t="str">
        <f t="shared" si="5"/>
        <v>CHECK</v>
      </c>
    </row>
    <row r="132" spans="1:12" ht="14">
      <c r="A132" s="93" t="s">
        <v>471</v>
      </c>
      <c r="B132" s="93" t="s">
        <v>472</v>
      </c>
      <c r="C132" s="27" t="s">
        <v>54</v>
      </c>
      <c r="D132" s="27" t="s">
        <v>55</v>
      </c>
      <c r="E132" s="61">
        <v>46242</v>
      </c>
      <c r="G132" s="104" t="s">
        <v>486</v>
      </c>
      <c r="H132" s="104">
        <v>57040</v>
      </c>
      <c r="I132" s="105" t="s">
        <v>490</v>
      </c>
      <c r="J132" s="108" t="str">
        <f t="shared" si="6"/>
        <v>E 25</v>
      </c>
      <c r="L132" s="22" t="str">
        <f t="shared" si="5"/>
        <v>CHECK</v>
      </c>
    </row>
    <row r="133" spans="1:12" ht="14">
      <c r="A133" s="93" t="s">
        <v>474</v>
      </c>
      <c r="B133" s="93" t="s">
        <v>475</v>
      </c>
      <c r="C133" s="27" t="s">
        <v>54</v>
      </c>
      <c r="D133" s="27" t="s">
        <v>55</v>
      </c>
      <c r="E133" s="61">
        <v>46243</v>
      </c>
      <c r="G133" s="104" t="s">
        <v>486</v>
      </c>
      <c r="H133" s="104">
        <v>73627</v>
      </c>
      <c r="I133" s="105" t="s">
        <v>493</v>
      </c>
      <c r="J133" s="108" t="str">
        <f t="shared" si="6"/>
        <v>E 25</v>
      </c>
      <c r="L133" s="22" t="str">
        <f t="shared" si="5"/>
        <v>CHECK</v>
      </c>
    </row>
    <row r="134" spans="1:12" ht="14">
      <c r="A134" s="93" t="s">
        <v>477</v>
      </c>
      <c r="B134" s="93" t="s">
        <v>478</v>
      </c>
      <c r="C134" s="27" t="s">
        <v>54</v>
      </c>
      <c r="D134" s="27" t="s">
        <v>55</v>
      </c>
      <c r="E134" s="61">
        <v>46244</v>
      </c>
      <c r="G134" s="104" t="s">
        <v>494</v>
      </c>
      <c r="H134" s="104">
        <v>10105</v>
      </c>
      <c r="I134" s="105" t="s">
        <v>495</v>
      </c>
      <c r="J134" s="108" t="str">
        <f t="shared" si="6"/>
        <v>E 26</v>
      </c>
      <c r="L134" s="22" t="str">
        <f t="shared" si="5"/>
        <v>CHECK</v>
      </c>
    </row>
    <row r="135" spans="1:12" ht="14">
      <c r="A135" s="93" t="s">
        <v>480</v>
      </c>
      <c r="B135" s="93" t="s">
        <v>481</v>
      </c>
      <c r="C135" s="27" t="s">
        <v>54</v>
      </c>
      <c r="D135" s="27" t="s">
        <v>55</v>
      </c>
      <c r="E135" s="61">
        <v>46245</v>
      </c>
      <c r="G135" s="104" t="s">
        <v>496</v>
      </c>
      <c r="H135" s="104">
        <v>13035</v>
      </c>
      <c r="I135" s="105" t="s">
        <v>497</v>
      </c>
      <c r="J135" s="108" t="str">
        <f t="shared" si="6"/>
        <v>E 27</v>
      </c>
      <c r="L135" s="22" t="str">
        <f t="shared" si="5"/>
        <v>CHECK</v>
      </c>
    </row>
    <row r="136" spans="1:12" ht="14">
      <c r="A136" s="93" t="s">
        <v>484</v>
      </c>
      <c r="B136" s="93" t="s">
        <v>485</v>
      </c>
      <c r="C136" s="27" t="s">
        <v>54</v>
      </c>
      <c r="D136" s="27" t="s">
        <v>55</v>
      </c>
      <c r="E136" s="61">
        <v>46246</v>
      </c>
      <c r="G136" s="104" t="s">
        <v>496</v>
      </c>
      <c r="H136" s="104">
        <v>43040</v>
      </c>
      <c r="I136" s="105" t="s">
        <v>498</v>
      </c>
      <c r="J136" s="108" t="str">
        <f t="shared" si="6"/>
        <v>E 27</v>
      </c>
      <c r="L136" s="22" t="str">
        <f t="shared" si="5"/>
        <v>CHECK</v>
      </c>
    </row>
    <row r="137" spans="1:12" ht="14">
      <c r="A137" s="93" t="s">
        <v>488</v>
      </c>
      <c r="B137" s="93" t="s">
        <v>489</v>
      </c>
      <c r="C137" s="27" t="s">
        <v>54</v>
      </c>
      <c r="D137" s="27" t="s">
        <v>55</v>
      </c>
      <c r="E137" s="61">
        <v>46247</v>
      </c>
      <c r="G137" s="104" t="s">
        <v>496</v>
      </c>
      <c r="H137" s="104">
        <v>73628</v>
      </c>
      <c r="I137" s="105" t="s">
        <v>499</v>
      </c>
      <c r="J137" s="108" t="str">
        <f t="shared" si="6"/>
        <v>E 27</v>
      </c>
      <c r="L137" s="22" t="str">
        <f t="shared" si="5"/>
        <v>CHECK</v>
      </c>
    </row>
    <row r="138" spans="1:12" ht="14">
      <c r="A138" s="93" t="s">
        <v>491</v>
      </c>
      <c r="B138" s="93" t="s">
        <v>492</v>
      </c>
      <c r="C138" s="27" t="s">
        <v>54</v>
      </c>
      <c r="D138" s="27" t="s">
        <v>55</v>
      </c>
      <c r="E138" s="61">
        <v>46248</v>
      </c>
      <c r="G138" s="104" t="s">
        <v>500</v>
      </c>
      <c r="H138" s="104">
        <v>10835</v>
      </c>
      <c r="I138" s="105" t="s">
        <v>501</v>
      </c>
      <c r="J138" s="108" t="str">
        <f t="shared" si="6"/>
        <v>E 28a</v>
      </c>
      <c r="L138" s="22" t="str">
        <f t="shared" si="5"/>
        <v>CHECK</v>
      </c>
    </row>
    <row r="139" spans="1:12" ht="14">
      <c r="A139" s="93"/>
      <c r="B139" s="93"/>
      <c r="C139" s="27"/>
      <c r="D139" s="27"/>
      <c r="E139" s="61">
        <v>46249</v>
      </c>
      <c r="G139" s="104" t="s">
        <v>500</v>
      </c>
      <c r="H139" s="104">
        <v>43010</v>
      </c>
      <c r="I139" s="105" t="s">
        <v>502</v>
      </c>
      <c r="J139" s="108" t="str">
        <f t="shared" si="6"/>
        <v>E 28a</v>
      </c>
      <c r="L139" s="22" t="str">
        <f t="shared" si="5"/>
        <v>CHECK</v>
      </c>
    </row>
    <row r="140" spans="1:12" ht="14">
      <c r="A140" s="93"/>
      <c r="B140" s="93"/>
      <c r="C140" s="27"/>
      <c r="D140" s="27"/>
      <c r="E140" s="61">
        <v>46250</v>
      </c>
      <c r="G140" s="104" t="s">
        <v>500</v>
      </c>
      <c r="H140" s="104">
        <v>73629</v>
      </c>
      <c r="I140" s="105" t="s">
        <v>503</v>
      </c>
      <c r="J140" s="108" t="str">
        <f t="shared" si="6"/>
        <v>E 28a</v>
      </c>
      <c r="L140" s="22" t="str">
        <f t="shared" si="5"/>
        <v>CHECK</v>
      </c>
    </row>
    <row r="141" spans="1:12" ht="14">
      <c r="A141" s="93"/>
      <c r="B141" s="93"/>
      <c r="C141" s="27"/>
      <c r="D141" s="27"/>
      <c r="E141" s="61">
        <v>46251</v>
      </c>
      <c r="G141" s="104" t="s">
        <v>500</v>
      </c>
      <c r="H141" s="104">
        <v>73630</v>
      </c>
      <c r="I141" s="105" t="s">
        <v>504</v>
      </c>
      <c r="J141" s="108" t="str">
        <f t="shared" si="6"/>
        <v>E 28a</v>
      </c>
      <c r="L141" s="22" t="str">
        <f t="shared" si="5"/>
        <v>CHECK</v>
      </c>
    </row>
    <row r="142" spans="1:12">
      <c r="D142" s="78"/>
      <c r="E142" s="61">
        <v>46252</v>
      </c>
      <c r="G142" s="104" t="s">
        <v>500</v>
      </c>
      <c r="H142" s="104">
        <v>73631</v>
      </c>
      <c r="I142" s="105" t="s">
        <v>505</v>
      </c>
      <c r="J142" s="108" t="str">
        <f t="shared" si="6"/>
        <v>E 28a</v>
      </c>
      <c r="L142" s="22" t="str">
        <f t="shared" si="5"/>
        <v>CHECK</v>
      </c>
    </row>
    <row r="143" spans="1:12">
      <c r="D143" s="78"/>
      <c r="E143" s="61">
        <v>46253</v>
      </c>
      <c r="G143" s="104" t="s">
        <v>500</v>
      </c>
      <c r="H143" s="104">
        <v>73632</v>
      </c>
      <c r="I143" s="105" t="s">
        <v>506</v>
      </c>
      <c r="J143" s="108" t="str">
        <f t="shared" si="6"/>
        <v>E 28a</v>
      </c>
      <c r="L143" s="22" t="str">
        <f t="shared" si="5"/>
        <v>CHECK</v>
      </c>
    </row>
    <row r="144" spans="1:12">
      <c r="D144" s="78"/>
      <c r="E144" s="61">
        <v>46254</v>
      </c>
      <c r="G144" s="104" t="s">
        <v>500</v>
      </c>
      <c r="H144" s="104">
        <v>73633</v>
      </c>
      <c r="I144" s="105" t="s">
        <v>507</v>
      </c>
      <c r="J144" s="108" t="str">
        <f t="shared" si="6"/>
        <v>E 28a</v>
      </c>
      <c r="L144" s="22" t="str">
        <f t="shared" si="5"/>
        <v>CHECK</v>
      </c>
    </row>
    <row r="145" spans="1:12">
      <c r="D145" s="78"/>
      <c r="E145" s="61">
        <v>46255</v>
      </c>
      <c r="G145" s="104" t="s">
        <v>500</v>
      </c>
      <c r="H145" s="104">
        <v>73634</v>
      </c>
      <c r="I145" s="105" t="s">
        <v>508</v>
      </c>
      <c r="J145" s="108" t="str">
        <f t="shared" si="6"/>
        <v>E 28a</v>
      </c>
      <c r="L145" s="22" t="str">
        <f t="shared" si="5"/>
        <v>CHECK</v>
      </c>
    </row>
    <row r="146" spans="1:12">
      <c r="D146" s="78"/>
      <c r="E146" s="61">
        <v>46256</v>
      </c>
      <c r="G146" s="104" t="s">
        <v>500</v>
      </c>
      <c r="H146" s="104">
        <v>73635</v>
      </c>
      <c r="I146" s="105" t="s">
        <v>509</v>
      </c>
      <c r="J146" s="108" t="str">
        <f t="shared" si="6"/>
        <v>E 28a</v>
      </c>
      <c r="L146" s="22" t="str">
        <f t="shared" si="5"/>
        <v>CHECK</v>
      </c>
    </row>
    <row r="147" spans="1:12">
      <c r="D147" s="78"/>
      <c r="E147" s="61">
        <v>46257</v>
      </c>
      <c r="G147" s="104" t="s">
        <v>510</v>
      </c>
      <c r="H147" s="104">
        <v>73047</v>
      </c>
      <c r="I147" s="105" t="s">
        <v>511</v>
      </c>
      <c r="J147" s="108" t="str">
        <f t="shared" si="6"/>
        <v>E 29</v>
      </c>
      <c r="L147" s="22" t="str">
        <f t="shared" si="5"/>
        <v>CHECK</v>
      </c>
    </row>
    <row r="148" spans="1:12">
      <c r="D148" s="78"/>
      <c r="E148" s="61">
        <v>46258</v>
      </c>
      <c r="G148" s="104" t="s">
        <v>512</v>
      </c>
      <c r="H148" s="104">
        <v>75500</v>
      </c>
      <c r="I148" s="105" t="s">
        <v>513</v>
      </c>
      <c r="J148" s="108" t="str">
        <f t="shared" si="6"/>
        <v>E 30</v>
      </c>
      <c r="L148" s="22" t="str">
        <f t="shared" si="5"/>
        <v>CHECK</v>
      </c>
    </row>
    <row r="149" spans="1:12">
      <c r="B149" s="62"/>
      <c r="D149" s="78"/>
      <c r="E149" s="61">
        <v>46259</v>
      </c>
      <c r="G149" s="104" t="s">
        <v>514</v>
      </c>
      <c r="H149" s="104">
        <v>47850</v>
      </c>
      <c r="I149" s="105" t="s">
        <v>515</v>
      </c>
      <c r="J149" s="108" t="str">
        <f t="shared" si="6"/>
        <v>E 32</v>
      </c>
      <c r="L149" s="22" t="str">
        <f t="shared" si="5"/>
        <v>CHECK</v>
      </c>
    </row>
    <row r="150" spans="1:12">
      <c r="B150" s="62"/>
      <c r="D150" s="78"/>
      <c r="E150" s="61">
        <v>46260</v>
      </c>
      <c r="G150" s="104" t="s">
        <v>516</v>
      </c>
      <c r="H150" s="104">
        <v>73031</v>
      </c>
      <c r="I150" s="105" t="s">
        <v>517</v>
      </c>
      <c r="J150" s="108" t="str">
        <f t="shared" si="6"/>
        <v>CI 01</v>
      </c>
      <c r="L150" s="22" t="str">
        <f t="shared" si="5"/>
        <v>CHECK</v>
      </c>
    </row>
    <row r="151" spans="1:12">
      <c r="B151" s="62"/>
      <c r="D151" s="78"/>
      <c r="E151" s="61">
        <v>46261</v>
      </c>
      <c r="G151" s="104" t="s">
        <v>516</v>
      </c>
      <c r="H151" s="104">
        <v>73036</v>
      </c>
      <c r="I151" s="105" t="s">
        <v>518</v>
      </c>
      <c r="J151" s="108" t="str">
        <f t="shared" si="6"/>
        <v>CI 01</v>
      </c>
      <c r="L151" s="22" t="str">
        <f t="shared" si="5"/>
        <v>CHECK</v>
      </c>
    </row>
    <row r="152" spans="1:12">
      <c r="B152" s="62"/>
      <c r="D152" s="78"/>
      <c r="E152" s="61">
        <v>46262</v>
      </c>
      <c r="G152" s="104" t="s">
        <v>516</v>
      </c>
      <c r="H152" s="104">
        <v>73048</v>
      </c>
      <c r="I152" s="105" t="s">
        <v>519</v>
      </c>
      <c r="J152" s="108" t="str">
        <f t="shared" si="6"/>
        <v>CI 01</v>
      </c>
      <c r="L152" s="22" t="str">
        <f t="shared" si="5"/>
        <v>CHECK</v>
      </c>
    </row>
    <row r="153" spans="1:12">
      <c r="A153" s="79" t="s">
        <v>28</v>
      </c>
      <c r="D153" s="78"/>
      <c r="E153" s="61">
        <v>46263</v>
      </c>
      <c r="G153" s="104" t="s">
        <v>516</v>
      </c>
      <c r="H153" s="104">
        <v>81306</v>
      </c>
      <c r="I153" s="105" t="s">
        <v>520</v>
      </c>
      <c r="J153" s="108" t="str">
        <f t="shared" si="6"/>
        <v>CI 01</v>
      </c>
      <c r="L153" s="22" t="str">
        <f t="shared" si="5"/>
        <v>CHECK</v>
      </c>
    </row>
    <row r="154" spans="1:12">
      <c r="A154" s="79">
        <v>1</v>
      </c>
      <c r="D154" s="78"/>
      <c r="E154" s="61">
        <v>46264</v>
      </c>
      <c r="G154" s="104" t="s">
        <v>521</v>
      </c>
      <c r="H154" s="104">
        <v>80908</v>
      </c>
      <c r="I154" s="105" t="s">
        <v>522</v>
      </c>
      <c r="J154" s="108" t="str">
        <f t="shared" si="6"/>
        <v>CI 03</v>
      </c>
      <c r="L154" s="22" t="str">
        <f t="shared" si="5"/>
        <v>CHECK</v>
      </c>
    </row>
    <row r="155" spans="1:12">
      <c r="A155" s="79">
        <v>2</v>
      </c>
      <c r="D155" s="78"/>
      <c r="E155" s="61">
        <v>46265</v>
      </c>
      <c r="G155" s="104" t="s">
        <v>523</v>
      </c>
      <c r="H155" s="104">
        <v>79101</v>
      </c>
      <c r="I155" s="105" t="s">
        <v>524</v>
      </c>
      <c r="J155" s="108" t="str">
        <f t="shared" si="6"/>
        <v>CI 04</v>
      </c>
      <c r="L155" s="22" t="str">
        <f t="shared" si="5"/>
        <v>CHECK</v>
      </c>
    </row>
    <row r="156" spans="1:12">
      <c r="A156" s="79">
        <v>3</v>
      </c>
      <c r="D156" s="78"/>
      <c r="E156" s="61">
        <v>46266</v>
      </c>
      <c r="G156" s="104" t="s">
        <v>525</v>
      </c>
      <c r="H156" s="104">
        <v>73049</v>
      </c>
      <c r="I156" s="105" t="s">
        <v>526</v>
      </c>
      <c r="J156" s="108" t="str">
        <f t="shared" si="6"/>
        <v>CE 01</v>
      </c>
      <c r="L156" s="22" t="str">
        <f t="shared" si="5"/>
        <v>CHECK</v>
      </c>
    </row>
    <row r="157" spans="1:12">
      <c r="A157" s="79">
        <v>4</v>
      </c>
      <c r="D157" s="78"/>
      <c r="E157" s="61">
        <v>46267</v>
      </c>
      <c r="G157" s="104" t="s">
        <v>527</v>
      </c>
      <c r="H157" s="104">
        <v>20130</v>
      </c>
      <c r="I157" s="105" t="s">
        <v>528</v>
      </c>
      <c r="J157" s="108" t="str">
        <f t="shared" si="6"/>
        <v>CE 02</v>
      </c>
      <c r="L157" s="22" t="str">
        <f t="shared" si="5"/>
        <v>CHECK</v>
      </c>
    </row>
    <row r="158" spans="1:12">
      <c r="A158" s="79">
        <v>5</v>
      </c>
      <c r="D158" s="78"/>
      <c r="E158" s="61">
        <v>46268</v>
      </c>
      <c r="G158" s="104" t="s">
        <v>527</v>
      </c>
      <c r="H158" s="104">
        <v>20190</v>
      </c>
      <c r="I158" s="105" t="s">
        <v>529</v>
      </c>
      <c r="J158" s="108" t="str">
        <f t="shared" si="6"/>
        <v>CE 02</v>
      </c>
      <c r="L158" s="22" t="str">
        <f t="shared" si="5"/>
        <v>CHECK</v>
      </c>
    </row>
    <row r="159" spans="1:12">
      <c r="A159" s="79">
        <v>6</v>
      </c>
      <c r="D159" s="78"/>
      <c r="E159" s="61">
        <v>46269</v>
      </c>
      <c r="G159" s="104" t="s">
        <v>530</v>
      </c>
      <c r="H159" s="104">
        <v>30010</v>
      </c>
      <c r="I159" s="105" t="s">
        <v>531</v>
      </c>
      <c r="J159" s="108" t="str">
        <f t="shared" si="6"/>
        <v>CE 03</v>
      </c>
      <c r="L159" s="22" t="str">
        <f t="shared" si="5"/>
        <v>CHECK</v>
      </c>
    </row>
    <row r="160" spans="1:12">
      <c r="A160" s="79">
        <v>7</v>
      </c>
      <c r="D160" s="78"/>
      <c r="E160" s="61">
        <v>46270</v>
      </c>
      <c r="G160" s="104" t="s">
        <v>530</v>
      </c>
      <c r="H160" s="104">
        <v>30011</v>
      </c>
      <c r="I160" s="105" t="s">
        <v>532</v>
      </c>
      <c r="J160" s="108" t="str">
        <f t="shared" si="6"/>
        <v>CE 03</v>
      </c>
      <c r="L160" s="22" t="str">
        <f t="shared" si="5"/>
        <v>CHECK</v>
      </c>
    </row>
    <row r="161" spans="1:12">
      <c r="A161" s="79">
        <v>8</v>
      </c>
      <c r="D161" s="78"/>
      <c r="E161" s="61">
        <v>46271</v>
      </c>
      <c r="G161" s="104" t="s">
        <v>533</v>
      </c>
      <c r="H161" s="104">
        <v>20140</v>
      </c>
      <c r="I161" s="105" t="s">
        <v>534</v>
      </c>
      <c r="J161" s="108" t="str">
        <f t="shared" si="6"/>
        <v>CE 04</v>
      </c>
      <c r="L161" s="22" t="str">
        <f t="shared" si="5"/>
        <v>CHECK</v>
      </c>
    </row>
    <row r="162" spans="1:12">
      <c r="A162" s="79">
        <v>9</v>
      </c>
      <c r="D162" s="78"/>
      <c r="E162" s="61">
        <v>46272</v>
      </c>
      <c r="G162" s="104" t="s">
        <v>533</v>
      </c>
      <c r="H162" s="104">
        <v>40001</v>
      </c>
      <c r="I162" s="105" t="s">
        <v>535</v>
      </c>
      <c r="J162" s="108" t="str">
        <f t="shared" si="6"/>
        <v>CE 04</v>
      </c>
      <c r="L162" s="22" t="str">
        <f t="shared" si="5"/>
        <v>CHECK</v>
      </c>
    </row>
    <row r="163" spans="1:12">
      <c r="A163" s="79">
        <v>10</v>
      </c>
      <c r="D163" s="78"/>
      <c r="E163" s="61">
        <v>46273</v>
      </c>
      <c r="G163" s="104" t="s">
        <v>536</v>
      </c>
      <c r="H163" s="104">
        <v>44280</v>
      </c>
      <c r="I163" s="105" t="s">
        <v>537</v>
      </c>
      <c r="J163" s="108" t="str">
        <f t="shared" si="6"/>
        <v>E20</v>
      </c>
      <c r="L163" s="22" t="str">
        <f t="shared" si="5"/>
        <v>CHECK</v>
      </c>
    </row>
    <row r="164" spans="1:12">
      <c r="A164" s="79">
        <v>11</v>
      </c>
      <c r="D164" s="78"/>
      <c r="E164" s="61">
        <v>46274</v>
      </c>
      <c r="G164" s="104" t="s">
        <v>538</v>
      </c>
      <c r="H164" s="104">
        <v>44600</v>
      </c>
      <c r="I164" s="105" t="s">
        <v>539</v>
      </c>
      <c r="J164" s="108" t="str">
        <f t="shared" si="6"/>
        <v>E 20</v>
      </c>
      <c r="L164" s="22" t="str">
        <f t="shared" si="5"/>
        <v>CHECK</v>
      </c>
    </row>
    <row r="165" spans="1:12">
      <c r="A165" s="79">
        <v>12</v>
      </c>
      <c r="D165" s="78"/>
      <c r="E165" s="61">
        <v>46275</v>
      </c>
      <c r="G165" s="104" t="s">
        <v>540</v>
      </c>
      <c r="H165" s="104">
        <v>20141</v>
      </c>
      <c r="I165" s="105" t="s">
        <v>541</v>
      </c>
      <c r="J165" s="108" t="str">
        <f t="shared" si="6"/>
        <v>CE 04A</v>
      </c>
      <c r="L165" s="22" t="str">
        <f t="shared" si="5"/>
        <v>CHECK</v>
      </c>
    </row>
    <row r="166" spans="1:12">
      <c r="D166" s="78"/>
      <c r="E166" s="61">
        <v>46276</v>
      </c>
      <c r="G166" s="104" t="s">
        <v>542</v>
      </c>
      <c r="H166" s="104">
        <v>20142</v>
      </c>
      <c r="I166" s="105" t="s">
        <v>543</v>
      </c>
      <c r="J166" s="108" t="str">
        <f t="shared" si="6"/>
        <v>CE 04B</v>
      </c>
      <c r="L166" s="22" t="str">
        <f t="shared" si="5"/>
        <v>CHECK</v>
      </c>
    </row>
    <row r="167" spans="1:12">
      <c r="D167" s="78"/>
      <c r="E167" s="61">
        <v>46277</v>
      </c>
      <c r="G167" s="104" t="s">
        <v>544</v>
      </c>
      <c r="H167" s="104">
        <v>20143</v>
      </c>
      <c r="I167" s="105" t="s">
        <v>545</v>
      </c>
      <c r="J167" s="108" t="str">
        <f t="shared" si="6"/>
        <v>CE 04C</v>
      </c>
      <c r="L167" s="22" t="str">
        <f t="shared" si="5"/>
        <v>CHECK</v>
      </c>
    </row>
    <row r="168" spans="1:12">
      <c r="E168" s="61">
        <v>46278</v>
      </c>
      <c r="G168" s="104" t="s">
        <v>546</v>
      </c>
      <c r="H168" s="104">
        <v>20144</v>
      </c>
      <c r="I168" s="105" t="s">
        <v>547</v>
      </c>
      <c r="J168" s="108" t="str">
        <f t="shared" si="6"/>
        <v>CE 04D</v>
      </c>
      <c r="L168" s="22" t="str">
        <f t="shared" si="5"/>
        <v>CHECK</v>
      </c>
    </row>
    <row r="169" spans="1:12">
      <c r="E169" s="61">
        <v>46279</v>
      </c>
      <c r="G169" s="104" t="s">
        <v>548</v>
      </c>
      <c r="H169" s="104">
        <v>20145</v>
      </c>
      <c r="I169" s="105" t="s">
        <v>549</v>
      </c>
      <c r="J169" s="108" t="str">
        <f t="shared" si="6"/>
        <v>CE 04E</v>
      </c>
      <c r="L169" s="22" t="str">
        <f t="shared" si="5"/>
        <v>CHECK</v>
      </c>
    </row>
    <row r="170" spans="1:12">
      <c r="E170" s="61">
        <v>46280</v>
      </c>
      <c r="G170" s="104" t="s">
        <v>540</v>
      </c>
      <c r="H170" s="104">
        <v>40002</v>
      </c>
      <c r="I170" s="105" t="s">
        <v>550</v>
      </c>
      <c r="J170" s="108" t="str">
        <f t="shared" si="6"/>
        <v>CE 04A</v>
      </c>
      <c r="L170" s="22" t="str">
        <f t="shared" si="5"/>
        <v>CHECK</v>
      </c>
    </row>
    <row r="171" spans="1:12">
      <c r="E171" s="61">
        <v>46281</v>
      </c>
      <c r="G171" s="104" t="s">
        <v>542</v>
      </c>
      <c r="H171" s="104">
        <v>40003</v>
      </c>
      <c r="I171" s="105" t="s">
        <v>551</v>
      </c>
      <c r="J171" s="108" t="str">
        <f t="shared" si="6"/>
        <v>CE 04B</v>
      </c>
      <c r="L171" s="22" t="str">
        <f t="shared" si="5"/>
        <v>CHECK</v>
      </c>
    </row>
    <row r="172" spans="1:12">
      <c r="E172" s="61">
        <v>46282</v>
      </c>
      <c r="G172" s="104" t="s">
        <v>544</v>
      </c>
      <c r="H172" s="104">
        <v>40004</v>
      </c>
      <c r="I172" s="105" t="s">
        <v>552</v>
      </c>
      <c r="J172" s="108" t="str">
        <f t="shared" si="6"/>
        <v>CE 04C</v>
      </c>
      <c r="L172" s="22" t="str">
        <f t="shared" si="5"/>
        <v>CHECK</v>
      </c>
    </row>
    <row r="173" spans="1:12">
      <c r="E173" s="61">
        <v>46283</v>
      </c>
      <c r="G173" s="104" t="s">
        <v>546</v>
      </c>
      <c r="H173" s="104">
        <v>40005</v>
      </c>
      <c r="I173" s="105" t="s">
        <v>553</v>
      </c>
      <c r="J173" s="108" t="str">
        <f t="shared" si="6"/>
        <v>CE 04D</v>
      </c>
      <c r="L173" s="22" t="str">
        <f t="shared" si="5"/>
        <v>CHECK</v>
      </c>
    </row>
    <row r="174" spans="1:12">
      <c r="E174" s="61">
        <v>46284</v>
      </c>
      <c r="G174" s="104" t="s">
        <v>548</v>
      </c>
      <c r="H174" s="104">
        <v>40006</v>
      </c>
      <c r="I174" s="105" t="s">
        <v>554</v>
      </c>
      <c r="J174" s="108" t="str">
        <f t="shared" si="6"/>
        <v>CE 04E</v>
      </c>
      <c r="L174" s="22" t="str">
        <f t="shared" si="5"/>
        <v>CHECK</v>
      </c>
    </row>
    <row r="175" spans="1:12">
      <c r="E175" s="61">
        <v>46285</v>
      </c>
      <c r="G175" s="104" t="s">
        <v>555</v>
      </c>
      <c r="H175" s="104">
        <v>73037</v>
      </c>
      <c r="I175" s="105" t="s">
        <v>556</v>
      </c>
      <c r="J175" s="108" t="str">
        <f t="shared" si="6"/>
        <v>B 01</v>
      </c>
      <c r="L175" s="22" t="str">
        <f t="shared" si="5"/>
        <v>CHECK</v>
      </c>
    </row>
    <row r="176" spans="1:12">
      <c r="E176" s="61">
        <v>46286</v>
      </c>
      <c r="G176" s="104" t="s">
        <v>555</v>
      </c>
      <c r="H176" s="104">
        <v>73056</v>
      </c>
      <c r="I176" s="105" t="s">
        <v>557</v>
      </c>
      <c r="J176" s="108" t="str">
        <f t="shared" si="6"/>
        <v>B 01</v>
      </c>
      <c r="L176" s="22" t="str">
        <f t="shared" si="5"/>
        <v>CHECK</v>
      </c>
    </row>
    <row r="177" spans="5:12">
      <c r="E177" s="61">
        <v>46287</v>
      </c>
      <c r="G177" s="104" t="s">
        <v>558</v>
      </c>
      <c r="H177" s="104">
        <v>73038</v>
      </c>
      <c r="I177" s="105" t="s">
        <v>559</v>
      </c>
      <c r="J177" s="108" t="str">
        <f t="shared" si="6"/>
        <v>B 02</v>
      </c>
      <c r="L177" s="22" t="str">
        <f t="shared" si="5"/>
        <v>CHECK</v>
      </c>
    </row>
    <row r="178" spans="5:12">
      <c r="E178" s="61">
        <v>46288</v>
      </c>
      <c r="G178" s="104" t="s">
        <v>560</v>
      </c>
      <c r="H178" s="104">
        <v>73039</v>
      </c>
      <c r="I178" s="105" t="s">
        <v>561</v>
      </c>
      <c r="J178" s="108" t="str">
        <f t="shared" si="6"/>
        <v>B 03</v>
      </c>
      <c r="L178" s="22" t="str">
        <f t="shared" si="5"/>
        <v>CHECK</v>
      </c>
    </row>
    <row r="179" spans="5:12">
      <c r="E179" s="61">
        <v>46289</v>
      </c>
      <c r="G179" s="104" t="s">
        <v>562</v>
      </c>
      <c r="H179" s="104">
        <v>73041</v>
      </c>
      <c r="I179" s="105" t="s">
        <v>563</v>
      </c>
      <c r="J179" s="108" t="str">
        <f t="shared" si="6"/>
        <v>B 05</v>
      </c>
      <c r="L179" s="22" t="str">
        <f t="shared" si="5"/>
        <v>CHECK</v>
      </c>
    </row>
    <row r="180" spans="5:12">
      <c r="E180" s="61">
        <v>46290</v>
      </c>
      <c r="G180" s="104" t="s">
        <v>564</v>
      </c>
      <c r="H180" s="104">
        <v>73042</v>
      </c>
      <c r="I180" s="105" t="s">
        <v>565</v>
      </c>
      <c r="J180" s="108" t="str">
        <f t="shared" si="6"/>
        <v>B 06</v>
      </c>
      <c r="L180" s="22" t="str">
        <f t="shared" si="5"/>
        <v>CHECK</v>
      </c>
    </row>
    <row r="181" spans="5:12">
      <c r="E181" s="61">
        <v>46291</v>
      </c>
      <c r="G181" s="128" t="s">
        <v>383</v>
      </c>
      <c r="H181" s="124">
        <v>73639</v>
      </c>
      <c r="I181" s="125" t="s">
        <v>609</v>
      </c>
      <c r="J181" s="129" t="str">
        <f t="shared" si="6"/>
        <v>E 19</v>
      </c>
      <c r="L181" s="22" t="str">
        <f t="shared" si="5"/>
        <v>CHECK</v>
      </c>
    </row>
    <row r="182" spans="5:12">
      <c r="E182" s="61">
        <v>46292</v>
      </c>
      <c r="G182" s="130" t="s">
        <v>56</v>
      </c>
      <c r="H182" s="131">
        <v>73067</v>
      </c>
      <c r="I182" s="132" t="s">
        <v>569</v>
      </c>
      <c r="J182" s="133" t="str">
        <f t="shared" si="6"/>
        <v>I 01</v>
      </c>
      <c r="L182" s="22" t="str">
        <f t="shared" ref="L182:L183" si="7">IF(H182=K182,"","CHECK")</f>
        <v>CHECK</v>
      </c>
    </row>
    <row r="183" spans="5:12">
      <c r="E183" s="61">
        <v>46293</v>
      </c>
      <c r="G183" s="130" t="s">
        <v>56</v>
      </c>
      <c r="H183" s="131">
        <v>73068</v>
      </c>
      <c r="I183" s="132" t="s">
        <v>610</v>
      </c>
      <c r="J183" s="133" t="str">
        <f t="shared" si="6"/>
        <v>I 01</v>
      </c>
      <c r="L183" s="22" t="str">
        <f t="shared" si="7"/>
        <v>CHECK</v>
      </c>
    </row>
    <row r="184" spans="5:12">
      <c r="E184" s="61">
        <v>46294</v>
      </c>
      <c r="G184" s="63"/>
      <c r="H184" s="64"/>
      <c r="I184" s="65"/>
    </row>
    <row r="185" spans="5:12">
      <c r="E185" s="61">
        <v>46295</v>
      </c>
      <c r="G185" s="63"/>
      <c r="H185" s="64"/>
      <c r="I185" s="65"/>
    </row>
    <row r="186" spans="5:12">
      <c r="E186" s="61">
        <v>46296</v>
      </c>
      <c r="G186" s="63"/>
      <c r="H186" s="64"/>
      <c r="I186" s="65"/>
    </row>
    <row r="187" spans="5:12">
      <c r="E187" s="61">
        <v>46297</v>
      </c>
      <c r="F187" s="126"/>
      <c r="G187" s="127"/>
      <c r="H187" s="64"/>
      <c r="I187" s="65"/>
    </row>
    <row r="188" spans="5:12">
      <c r="E188" s="61">
        <v>46298</v>
      </c>
      <c r="G188" s="63"/>
      <c r="H188" s="64"/>
      <c r="I188" s="65"/>
    </row>
    <row r="189" spans="5:12">
      <c r="E189" s="61">
        <v>46299</v>
      </c>
      <c r="G189" s="63"/>
      <c r="H189" s="64"/>
      <c r="I189" s="65"/>
    </row>
    <row r="190" spans="5:12">
      <c r="E190" s="61">
        <v>46300</v>
      </c>
      <c r="G190" s="63"/>
      <c r="H190" s="64"/>
      <c r="I190" s="65"/>
    </row>
    <row r="191" spans="5:12">
      <c r="E191" s="61">
        <v>46301</v>
      </c>
    </row>
    <row r="192" spans="5:12">
      <c r="E192" s="61">
        <v>46302</v>
      </c>
    </row>
    <row r="193" spans="5:5">
      <c r="E193" s="61">
        <v>46303</v>
      </c>
    </row>
    <row r="194" spans="5:5">
      <c r="E194" s="61">
        <v>46304</v>
      </c>
    </row>
    <row r="195" spans="5:5">
      <c r="E195" s="61">
        <v>46305</v>
      </c>
    </row>
    <row r="196" spans="5:5">
      <c r="E196" s="61">
        <v>46306</v>
      </c>
    </row>
    <row r="197" spans="5:5">
      <c r="E197" s="61">
        <v>46307</v>
      </c>
    </row>
    <row r="198" spans="5:5">
      <c r="E198" s="61">
        <v>46308</v>
      </c>
    </row>
    <row r="199" spans="5:5">
      <c r="E199" s="61">
        <v>46309</v>
      </c>
    </row>
    <row r="200" spans="5:5">
      <c r="E200" s="61">
        <v>46310</v>
      </c>
    </row>
    <row r="201" spans="5:5">
      <c r="E201" s="61">
        <v>46311</v>
      </c>
    </row>
    <row r="202" spans="5:5">
      <c r="E202" s="61">
        <v>46312</v>
      </c>
    </row>
    <row r="203" spans="5:5">
      <c r="E203" s="61">
        <v>46313</v>
      </c>
    </row>
    <row r="204" spans="5:5">
      <c r="E204" s="61">
        <v>46314</v>
      </c>
    </row>
    <row r="205" spans="5:5">
      <c r="E205" s="61">
        <v>46315</v>
      </c>
    </row>
    <row r="206" spans="5:5">
      <c r="E206" s="61">
        <v>46316</v>
      </c>
    </row>
    <row r="207" spans="5:5">
      <c r="E207" s="61">
        <v>46317</v>
      </c>
    </row>
    <row r="208" spans="5:5">
      <c r="E208" s="61">
        <v>46318</v>
      </c>
    </row>
    <row r="209" spans="5:5">
      <c r="E209" s="61">
        <v>46319</v>
      </c>
    </row>
    <row r="210" spans="5:5">
      <c r="E210" s="61">
        <v>46320</v>
      </c>
    </row>
    <row r="211" spans="5:5">
      <c r="E211" s="61">
        <v>46321</v>
      </c>
    </row>
    <row r="212" spans="5:5">
      <c r="E212" s="61">
        <v>46322</v>
      </c>
    </row>
    <row r="213" spans="5:5">
      <c r="E213" s="61">
        <v>46323</v>
      </c>
    </row>
    <row r="214" spans="5:5">
      <c r="E214" s="61">
        <v>46324</v>
      </c>
    </row>
    <row r="215" spans="5:5">
      <c r="E215" s="61">
        <v>46325</v>
      </c>
    </row>
    <row r="216" spans="5:5">
      <c r="E216" s="61">
        <v>46326</v>
      </c>
    </row>
    <row r="217" spans="5:5">
      <c r="E217" s="61">
        <v>46327</v>
      </c>
    </row>
    <row r="218" spans="5:5">
      <c r="E218" s="61">
        <v>46328</v>
      </c>
    </row>
    <row r="219" spans="5:5">
      <c r="E219" s="61">
        <v>46329</v>
      </c>
    </row>
    <row r="220" spans="5:5">
      <c r="E220" s="61">
        <v>46330</v>
      </c>
    </row>
    <row r="221" spans="5:5">
      <c r="E221" s="61">
        <v>46331</v>
      </c>
    </row>
    <row r="222" spans="5:5">
      <c r="E222" s="61">
        <v>46332</v>
      </c>
    </row>
    <row r="223" spans="5:5">
      <c r="E223" s="61">
        <v>46333</v>
      </c>
    </row>
    <row r="224" spans="5:5">
      <c r="E224" s="61">
        <v>46334</v>
      </c>
    </row>
    <row r="225" spans="5:5">
      <c r="E225" s="61">
        <v>46335</v>
      </c>
    </row>
    <row r="226" spans="5:5">
      <c r="E226" s="61">
        <v>46336</v>
      </c>
    </row>
    <row r="227" spans="5:5">
      <c r="E227" s="61">
        <v>46337</v>
      </c>
    </row>
    <row r="228" spans="5:5">
      <c r="E228" s="61">
        <v>46338</v>
      </c>
    </row>
    <row r="229" spans="5:5">
      <c r="E229" s="61">
        <v>46339</v>
      </c>
    </row>
    <row r="230" spans="5:5">
      <c r="E230" s="61">
        <v>46340</v>
      </c>
    </row>
    <row r="231" spans="5:5">
      <c r="E231" s="61">
        <v>46341</v>
      </c>
    </row>
    <row r="232" spans="5:5">
      <c r="E232" s="61">
        <v>46342</v>
      </c>
    </row>
    <row r="233" spans="5:5">
      <c r="E233" s="61">
        <v>46343</v>
      </c>
    </row>
    <row r="234" spans="5:5">
      <c r="E234" s="61">
        <v>46344</v>
      </c>
    </row>
    <row r="235" spans="5:5">
      <c r="E235" s="61">
        <v>46345</v>
      </c>
    </row>
    <row r="236" spans="5:5">
      <c r="E236" s="61">
        <v>46346</v>
      </c>
    </row>
    <row r="237" spans="5:5">
      <c r="E237" s="61">
        <v>46347</v>
      </c>
    </row>
    <row r="238" spans="5:5">
      <c r="E238" s="61">
        <v>46348</v>
      </c>
    </row>
    <row r="239" spans="5:5">
      <c r="E239" s="61">
        <v>46349</v>
      </c>
    </row>
    <row r="240" spans="5:5">
      <c r="E240" s="61">
        <v>46350</v>
      </c>
    </row>
    <row r="241" spans="1:5">
      <c r="E241" s="61">
        <v>46351</v>
      </c>
    </row>
    <row r="242" spans="1:5">
      <c r="E242" s="61">
        <v>46352</v>
      </c>
    </row>
    <row r="243" spans="1:5">
      <c r="E243" s="61">
        <v>46353</v>
      </c>
    </row>
    <row r="244" spans="1:5">
      <c r="E244" s="61">
        <v>46354</v>
      </c>
    </row>
    <row r="245" spans="1:5">
      <c r="E245" s="61">
        <v>46355</v>
      </c>
    </row>
    <row r="246" spans="1:5">
      <c r="E246" s="61">
        <v>46356</v>
      </c>
    </row>
    <row r="247" spans="1:5">
      <c r="E247" s="61">
        <v>46357</v>
      </c>
    </row>
    <row r="248" spans="1:5">
      <c r="E248" s="61">
        <v>46358</v>
      </c>
    </row>
    <row r="249" spans="1:5">
      <c r="E249" s="61">
        <v>46359</v>
      </c>
    </row>
    <row r="250" spans="1:5">
      <c r="E250" s="61">
        <v>46360</v>
      </c>
    </row>
    <row r="251" spans="1:5">
      <c r="E251" s="61">
        <v>46361</v>
      </c>
    </row>
    <row r="252" spans="1:5">
      <c r="E252" s="61">
        <v>46362</v>
      </c>
    </row>
    <row r="253" spans="1:5">
      <c r="E253" s="61">
        <v>46363</v>
      </c>
    </row>
    <row r="254" spans="1:5">
      <c r="E254" s="61">
        <v>46364</v>
      </c>
    </row>
    <row r="255" spans="1:5">
      <c r="A255" s="64"/>
      <c r="B255" s="63"/>
      <c r="C255" s="67"/>
      <c r="D255" s="64"/>
      <c r="E255" s="61">
        <v>46365</v>
      </c>
    </row>
    <row r="256" spans="1:5">
      <c r="A256" s="64"/>
      <c r="B256" s="63"/>
      <c r="C256" s="67"/>
      <c r="D256" s="64"/>
      <c r="E256" s="61">
        <v>46366</v>
      </c>
    </row>
    <row r="257" spans="1:5">
      <c r="A257" s="64"/>
      <c r="B257" s="63"/>
      <c r="C257" s="67"/>
      <c r="D257" s="64"/>
      <c r="E257" s="61">
        <v>46367</v>
      </c>
    </row>
    <row r="258" spans="1:5">
      <c r="A258" s="64"/>
      <c r="B258" s="63"/>
      <c r="C258" s="67"/>
      <c r="D258" s="64"/>
      <c r="E258" s="61">
        <v>46368</v>
      </c>
    </row>
    <row r="259" spans="1:5">
      <c r="A259" s="64"/>
      <c r="B259" s="63"/>
      <c r="C259" s="67"/>
      <c r="D259" s="64"/>
      <c r="E259" s="61">
        <v>46369</v>
      </c>
    </row>
    <row r="260" spans="1:5">
      <c r="A260" s="64"/>
      <c r="B260" s="63"/>
      <c r="C260" s="67"/>
      <c r="D260" s="64"/>
      <c r="E260" s="61">
        <v>46370</v>
      </c>
    </row>
    <row r="261" spans="1:5">
      <c r="A261" s="64"/>
      <c r="B261" s="63"/>
      <c r="C261" s="67"/>
      <c r="D261" s="64"/>
      <c r="E261" s="61">
        <v>46371</v>
      </c>
    </row>
    <row r="262" spans="1:5">
      <c r="A262" s="64"/>
      <c r="B262" s="63"/>
      <c r="C262" s="67"/>
      <c r="D262" s="64"/>
      <c r="E262" s="61">
        <v>46372</v>
      </c>
    </row>
    <row r="263" spans="1:5">
      <c r="A263" s="64"/>
      <c r="B263" s="63"/>
      <c r="C263" s="67"/>
      <c r="D263" s="64"/>
      <c r="E263" s="61">
        <v>46373</v>
      </c>
    </row>
    <row r="264" spans="1:5">
      <c r="A264" s="64"/>
      <c r="B264" s="63"/>
      <c r="C264" s="67"/>
      <c r="D264" s="64"/>
      <c r="E264" s="61">
        <v>46374</v>
      </c>
    </row>
    <row r="265" spans="1:5">
      <c r="A265" s="64"/>
      <c r="B265" s="63"/>
      <c r="C265" s="67"/>
      <c r="D265" s="64"/>
      <c r="E265" s="61">
        <v>46375</v>
      </c>
    </row>
    <row r="266" spans="1:5">
      <c r="A266" s="64"/>
      <c r="B266" s="63"/>
      <c r="C266" s="67"/>
      <c r="D266" s="64"/>
      <c r="E266" s="61">
        <v>46376</v>
      </c>
    </row>
    <row r="267" spans="1:5">
      <c r="A267" s="68"/>
      <c r="B267" s="63"/>
      <c r="C267" s="67"/>
      <c r="D267" s="64"/>
      <c r="E267" s="61">
        <v>46377</v>
      </c>
    </row>
    <row r="268" spans="1:5">
      <c r="A268" s="68"/>
      <c r="B268" s="63"/>
      <c r="C268" s="67"/>
      <c r="D268" s="64"/>
      <c r="E268" s="61">
        <v>46378</v>
      </c>
    </row>
    <row r="269" spans="1:5">
      <c r="A269" s="64"/>
      <c r="B269" s="63"/>
      <c r="C269" s="67"/>
      <c r="D269" s="64"/>
      <c r="E269" s="61">
        <v>46379</v>
      </c>
    </row>
    <row r="270" spans="1:5">
      <c r="A270" s="64"/>
      <c r="B270" s="63"/>
      <c r="C270" s="67"/>
      <c r="D270" s="64"/>
      <c r="E270" s="61">
        <v>46380</v>
      </c>
    </row>
    <row r="271" spans="1:5">
      <c r="A271" s="64"/>
      <c r="B271" s="63"/>
      <c r="C271" s="67"/>
      <c r="D271" s="64"/>
      <c r="E271" s="61">
        <v>46381</v>
      </c>
    </row>
    <row r="272" spans="1:5">
      <c r="A272" s="64"/>
      <c r="B272" s="63"/>
      <c r="C272" s="67"/>
      <c r="D272" s="64"/>
      <c r="E272" s="61">
        <v>46382</v>
      </c>
    </row>
    <row r="273" spans="1:5">
      <c r="A273" s="64"/>
      <c r="B273" s="63"/>
      <c r="C273" s="67"/>
      <c r="D273" s="64"/>
      <c r="E273" s="61">
        <v>46383</v>
      </c>
    </row>
    <row r="274" spans="1:5">
      <c r="A274" s="64"/>
      <c r="B274" s="63"/>
      <c r="C274" s="67"/>
      <c r="D274" s="64"/>
      <c r="E274" s="61">
        <v>46384</v>
      </c>
    </row>
    <row r="275" spans="1:5">
      <c r="E275" s="61">
        <v>46385</v>
      </c>
    </row>
    <row r="276" spans="1:5">
      <c r="E276" s="61">
        <v>46386</v>
      </c>
    </row>
    <row r="277" spans="1:5">
      <c r="E277" s="61">
        <v>46387</v>
      </c>
    </row>
    <row r="278" spans="1:5">
      <c r="A278" s="64"/>
      <c r="B278" s="63"/>
      <c r="C278" s="67"/>
      <c r="D278" s="64"/>
      <c r="E278" s="61">
        <v>46388</v>
      </c>
    </row>
    <row r="279" spans="1:5">
      <c r="A279" s="64"/>
      <c r="B279" s="63"/>
      <c r="C279" s="67"/>
      <c r="D279" s="64"/>
      <c r="E279" s="61">
        <v>46389</v>
      </c>
    </row>
    <row r="280" spans="1:5">
      <c r="A280" s="64"/>
      <c r="B280" s="63"/>
      <c r="C280" s="67"/>
      <c r="D280" s="64"/>
      <c r="E280" s="61">
        <v>46390</v>
      </c>
    </row>
    <row r="281" spans="1:5">
      <c r="A281" s="64"/>
      <c r="B281" s="63"/>
      <c r="C281" s="67"/>
      <c r="D281" s="64"/>
      <c r="E281" s="61">
        <v>46391</v>
      </c>
    </row>
    <row r="282" spans="1:5">
      <c r="A282" s="64"/>
      <c r="B282" s="63"/>
      <c r="C282" s="67"/>
      <c r="D282" s="64"/>
      <c r="E282" s="61">
        <v>46392</v>
      </c>
    </row>
    <row r="283" spans="1:5">
      <c r="A283" s="64"/>
      <c r="B283" s="63"/>
      <c r="C283" s="67"/>
      <c r="D283" s="64"/>
      <c r="E283" s="61">
        <v>46393</v>
      </c>
    </row>
    <row r="284" spans="1:5">
      <c r="A284" s="68"/>
      <c r="B284" s="69"/>
      <c r="D284" s="69"/>
      <c r="E284" s="61">
        <v>46394</v>
      </c>
    </row>
    <row r="285" spans="1:5">
      <c r="A285" s="68"/>
      <c r="B285" s="69"/>
      <c r="D285" s="69"/>
      <c r="E285" s="61">
        <v>46395</v>
      </c>
    </row>
    <row r="286" spans="1:5">
      <c r="A286" s="70"/>
      <c r="B286" s="69"/>
      <c r="D286" s="69"/>
      <c r="E286" s="61">
        <v>46396</v>
      </c>
    </row>
    <row r="287" spans="1:5">
      <c r="A287" s="70"/>
      <c r="B287" s="69"/>
      <c r="D287" s="69"/>
      <c r="E287" s="61">
        <v>46397</v>
      </c>
    </row>
    <row r="288" spans="1:5">
      <c r="A288" s="70"/>
      <c r="B288" s="69"/>
      <c r="D288" s="69"/>
      <c r="E288" s="61">
        <v>46398</v>
      </c>
    </row>
    <row r="289" spans="1:5">
      <c r="A289" s="64"/>
      <c r="B289" s="63"/>
      <c r="C289" s="67"/>
      <c r="D289" s="64"/>
      <c r="E289" s="61">
        <v>46399</v>
      </c>
    </row>
    <row r="290" spans="1:5">
      <c r="A290" s="64"/>
      <c r="B290" s="63"/>
      <c r="C290" s="67"/>
      <c r="D290" s="64"/>
      <c r="E290" s="61">
        <v>46400</v>
      </c>
    </row>
    <row r="291" spans="1:5">
      <c r="A291" s="64"/>
      <c r="B291" s="63"/>
      <c r="C291" s="67"/>
      <c r="D291" s="64"/>
      <c r="E291" s="61">
        <v>46401</v>
      </c>
    </row>
    <row r="292" spans="1:5">
      <c r="A292" s="64"/>
      <c r="B292" s="63"/>
      <c r="C292" s="67"/>
      <c r="D292" s="64"/>
      <c r="E292" s="61">
        <v>46402</v>
      </c>
    </row>
    <row r="293" spans="1:5">
      <c r="A293" s="64"/>
      <c r="B293" s="63"/>
      <c r="C293" s="67"/>
      <c r="D293" s="64"/>
      <c r="E293" s="61">
        <v>46403</v>
      </c>
    </row>
    <row r="294" spans="1:5">
      <c r="A294" s="64"/>
      <c r="B294" s="63"/>
      <c r="C294" s="67"/>
      <c r="D294" s="64"/>
      <c r="E294" s="61">
        <v>46404</v>
      </c>
    </row>
    <row r="295" spans="1:5">
      <c r="A295" s="64"/>
      <c r="B295" s="63"/>
      <c r="C295" s="67"/>
      <c r="D295" s="64"/>
      <c r="E295" s="61">
        <v>46405</v>
      </c>
    </row>
    <row r="296" spans="1:5">
      <c r="A296" s="68"/>
      <c r="B296" s="69"/>
      <c r="D296" s="69"/>
      <c r="E296" s="61">
        <v>46406</v>
      </c>
    </row>
    <row r="297" spans="1:5">
      <c r="A297" s="64"/>
      <c r="B297" s="63"/>
      <c r="C297" s="67"/>
      <c r="D297" s="64"/>
      <c r="E297" s="61">
        <v>46407</v>
      </c>
    </row>
    <row r="298" spans="1:5">
      <c r="A298" s="64"/>
      <c r="B298" s="63"/>
      <c r="C298" s="67"/>
      <c r="D298" s="64"/>
      <c r="E298" s="61">
        <v>46408</v>
      </c>
    </row>
    <row r="299" spans="1:5">
      <c r="A299" s="68"/>
      <c r="B299" s="63"/>
      <c r="C299" s="67"/>
      <c r="D299" s="68"/>
      <c r="E299" s="61">
        <v>46409</v>
      </c>
    </row>
    <row r="300" spans="1:5">
      <c r="A300" s="64"/>
      <c r="B300" s="63"/>
      <c r="C300" s="67"/>
      <c r="D300" s="64"/>
      <c r="E300" s="61">
        <v>46410</v>
      </c>
    </row>
    <row r="301" spans="1:5">
      <c r="A301" s="64"/>
      <c r="B301" s="66"/>
      <c r="C301" s="67"/>
      <c r="D301" s="64"/>
      <c r="E301" s="61">
        <v>46411</v>
      </c>
    </row>
    <row r="302" spans="1:5">
      <c r="A302" s="64"/>
      <c r="B302" s="63"/>
      <c r="C302" s="67"/>
      <c r="D302" s="64"/>
      <c r="E302" s="61">
        <v>46412</v>
      </c>
    </row>
    <row r="303" spans="1:5">
      <c r="A303" s="64"/>
      <c r="B303" s="63"/>
      <c r="C303" s="67"/>
      <c r="D303" s="64"/>
      <c r="E303" s="61">
        <v>46413</v>
      </c>
    </row>
    <row r="304" spans="1:5" ht="13.5" customHeight="1">
      <c r="A304" s="64"/>
      <c r="B304" s="63"/>
      <c r="C304" s="67"/>
      <c r="D304" s="64"/>
      <c r="E304" s="61">
        <v>46414</v>
      </c>
    </row>
    <row r="305" spans="1:5">
      <c r="A305" s="64"/>
      <c r="B305" s="63"/>
      <c r="C305" s="67"/>
      <c r="D305" s="64"/>
      <c r="E305" s="61">
        <v>46415</v>
      </c>
    </row>
    <row r="306" spans="1:5">
      <c r="A306" s="64"/>
      <c r="B306" s="63"/>
      <c r="C306" s="67"/>
      <c r="D306" s="64"/>
      <c r="E306" s="61">
        <v>46416</v>
      </c>
    </row>
    <row r="307" spans="1:5">
      <c r="A307" s="64"/>
      <c r="B307" s="63"/>
      <c r="C307" s="67"/>
      <c r="D307" s="64"/>
      <c r="E307" s="61">
        <v>46417</v>
      </c>
    </row>
    <row r="308" spans="1:5">
      <c r="A308" s="64"/>
      <c r="B308" s="63"/>
      <c r="C308" s="67"/>
      <c r="D308" s="64"/>
      <c r="E308" s="61">
        <v>46418</v>
      </c>
    </row>
    <row r="309" spans="1:5">
      <c r="A309" s="64"/>
      <c r="B309" s="63"/>
      <c r="C309" s="67"/>
      <c r="D309" s="64"/>
      <c r="E309" s="61">
        <v>46419</v>
      </c>
    </row>
    <row r="310" spans="1:5">
      <c r="A310" s="64"/>
      <c r="B310" s="63"/>
      <c r="C310" s="67"/>
      <c r="D310" s="64"/>
      <c r="E310" s="61">
        <v>46420</v>
      </c>
    </row>
    <row r="311" spans="1:5">
      <c r="A311" s="64"/>
      <c r="B311" s="63"/>
      <c r="C311" s="71"/>
      <c r="D311" s="64"/>
      <c r="E311" s="61">
        <v>46421</v>
      </c>
    </row>
    <row r="312" spans="1:5">
      <c r="A312" s="68"/>
      <c r="B312" s="69"/>
      <c r="D312" s="69"/>
      <c r="E312" s="61">
        <v>46422</v>
      </c>
    </row>
    <row r="313" spans="1:5">
      <c r="A313" s="64"/>
      <c r="B313" s="63"/>
      <c r="C313" s="67"/>
      <c r="D313" s="64"/>
      <c r="E313" s="61">
        <v>46423</v>
      </c>
    </row>
    <row r="314" spans="1:5">
      <c r="A314" s="70"/>
      <c r="B314" s="69"/>
      <c r="D314" s="69"/>
      <c r="E314" s="61">
        <v>46424</v>
      </c>
    </row>
    <row r="315" spans="1:5">
      <c r="A315" s="70"/>
      <c r="B315" s="69"/>
      <c r="D315" s="69"/>
      <c r="E315" s="61">
        <v>46425</v>
      </c>
    </row>
    <row r="316" spans="1:5">
      <c r="A316" s="70"/>
      <c r="B316" s="69"/>
      <c r="D316" s="69"/>
      <c r="E316" s="61">
        <v>46426</v>
      </c>
    </row>
    <row r="317" spans="1:5">
      <c r="A317" s="70"/>
      <c r="B317" s="69"/>
      <c r="D317" s="69"/>
      <c r="E317" s="61">
        <v>46427</v>
      </c>
    </row>
    <row r="318" spans="1:5">
      <c r="A318" s="69"/>
      <c r="B318" s="69"/>
      <c r="D318" s="69"/>
      <c r="E318" s="61">
        <v>46428</v>
      </c>
    </row>
    <row r="319" spans="1:5">
      <c r="A319" s="64"/>
      <c r="B319" s="63"/>
      <c r="C319" s="67"/>
      <c r="D319" s="64"/>
      <c r="E319" s="61">
        <v>46429</v>
      </c>
    </row>
    <row r="320" spans="1:5">
      <c r="A320" s="70"/>
      <c r="B320" s="69"/>
      <c r="D320" s="69"/>
      <c r="E320" s="61">
        <v>46430</v>
      </c>
    </row>
    <row r="321" spans="1:5">
      <c r="A321" s="70"/>
      <c r="B321" s="69"/>
      <c r="D321" s="69"/>
      <c r="E321" s="61">
        <v>46431</v>
      </c>
    </row>
    <row r="322" spans="1:5">
      <c r="A322" s="70"/>
      <c r="B322" s="69"/>
      <c r="D322" s="69"/>
      <c r="E322" s="61">
        <v>46432</v>
      </c>
    </row>
    <row r="323" spans="1:5">
      <c r="A323" s="64"/>
      <c r="B323" s="63"/>
      <c r="C323" s="67"/>
      <c r="D323" s="64"/>
      <c r="E323" s="61">
        <v>46433</v>
      </c>
    </row>
    <row r="324" spans="1:5">
      <c r="A324" s="69"/>
      <c r="B324" s="69"/>
      <c r="D324" s="69"/>
      <c r="E324" s="61">
        <v>46434</v>
      </c>
    </row>
    <row r="325" spans="1:5">
      <c r="A325" s="69"/>
      <c r="B325" s="69"/>
      <c r="D325" s="69"/>
      <c r="E325" s="61">
        <v>46435</v>
      </c>
    </row>
    <row r="326" spans="1:5">
      <c r="A326" s="69"/>
      <c r="B326" s="69"/>
      <c r="D326" s="69"/>
      <c r="E326" s="61">
        <v>46436</v>
      </c>
    </row>
    <row r="327" spans="1:5">
      <c r="A327" s="64"/>
      <c r="B327" s="63"/>
      <c r="C327" s="67"/>
      <c r="D327" s="64"/>
      <c r="E327" s="61">
        <v>46437</v>
      </c>
    </row>
    <row r="328" spans="1:5">
      <c r="A328" s="64"/>
      <c r="B328" s="63"/>
      <c r="C328" s="67"/>
      <c r="D328" s="64"/>
      <c r="E328" s="61">
        <v>46438</v>
      </c>
    </row>
    <row r="329" spans="1:5">
      <c r="A329" s="64"/>
      <c r="B329" s="63"/>
      <c r="C329" s="67"/>
      <c r="D329" s="64"/>
      <c r="E329" s="61">
        <v>46439</v>
      </c>
    </row>
    <row r="330" spans="1:5">
      <c r="A330" s="64"/>
      <c r="B330" s="63"/>
      <c r="C330" s="67"/>
      <c r="D330" s="64"/>
      <c r="E330" s="61">
        <v>46440</v>
      </c>
    </row>
    <row r="331" spans="1:5">
      <c r="A331" s="64"/>
      <c r="B331" s="63"/>
      <c r="C331" s="67"/>
      <c r="D331" s="64"/>
      <c r="E331" s="61">
        <v>46441</v>
      </c>
    </row>
    <row r="332" spans="1:5">
      <c r="A332" s="64"/>
      <c r="B332" s="63"/>
      <c r="C332" s="67"/>
      <c r="D332" s="64"/>
      <c r="E332" s="61">
        <v>46442</v>
      </c>
    </row>
    <row r="333" spans="1:5">
      <c r="A333" s="64"/>
      <c r="B333" s="63"/>
      <c r="C333" s="67"/>
      <c r="D333" s="64"/>
      <c r="E333" s="61">
        <v>46443</v>
      </c>
    </row>
    <row r="334" spans="1:5">
      <c r="A334" s="64"/>
      <c r="B334" s="63"/>
      <c r="C334" s="67"/>
      <c r="D334" s="64"/>
      <c r="E334" s="61">
        <v>46444</v>
      </c>
    </row>
    <row r="335" spans="1:5">
      <c r="A335" s="64"/>
      <c r="B335" s="63"/>
      <c r="C335" s="67"/>
      <c r="D335" s="64"/>
      <c r="E335" s="61">
        <v>46445</v>
      </c>
    </row>
    <row r="336" spans="1:5">
      <c r="A336" s="64"/>
      <c r="B336" s="63"/>
      <c r="C336" s="67"/>
      <c r="D336" s="64"/>
      <c r="E336" s="61">
        <v>46446</v>
      </c>
    </row>
    <row r="337" spans="1:5">
      <c r="A337" s="64"/>
      <c r="B337" s="63"/>
      <c r="C337" s="67"/>
      <c r="D337" s="64"/>
      <c r="E337" s="61">
        <v>46447</v>
      </c>
    </row>
    <row r="338" spans="1:5">
      <c r="A338" s="64"/>
      <c r="B338" s="63"/>
      <c r="C338" s="67"/>
      <c r="D338" s="64"/>
      <c r="E338" s="61">
        <v>46448</v>
      </c>
    </row>
    <row r="339" spans="1:5">
      <c r="A339" s="64"/>
      <c r="B339" s="63"/>
      <c r="C339" s="67"/>
      <c r="D339" s="64"/>
      <c r="E339" s="61">
        <v>46449</v>
      </c>
    </row>
    <row r="340" spans="1:5">
      <c r="A340" s="64"/>
      <c r="B340" s="63"/>
      <c r="C340" s="67"/>
      <c r="D340" s="64"/>
      <c r="E340" s="61">
        <v>46450</v>
      </c>
    </row>
    <row r="341" spans="1:5">
      <c r="A341" s="64"/>
      <c r="B341" s="63"/>
      <c r="C341" s="67"/>
      <c r="D341" s="64"/>
      <c r="E341" s="61">
        <v>46451</v>
      </c>
    </row>
    <row r="342" spans="1:5">
      <c r="A342" s="64"/>
      <c r="B342" s="63"/>
      <c r="C342" s="67"/>
      <c r="D342" s="64"/>
      <c r="E342" s="61">
        <v>46452</v>
      </c>
    </row>
    <row r="343" spans="1:5">
      <c r="A343" s="64"/>
      <c r="B343" s="63"/>
      <c r="D343" s="64"/>
      <c r="E343" s="61">
        <v>46453</v>
      </c>
    </row>
    <row r="344" spans="1:5">
      <c r="A344" s="64"/>
      <c r="B344" s="63"/>
      <c r="C344" s="67"/>
      <c r="D344" s="64"/>
      <c r="E344" s="61">
        <v>46454</v>
      </c>
    </row>
    <row r="345" spans="1:5">
      <c r="A345" s="64"/>
      <c r="B345" s="63"/>
      <c r="C345" s="67"/>
      <c r="D345" s="64"/>
      <c r="E345" s="61">
        <v>46455</v>
      </c>
    </row>
    <row r="346" spans="1:5">
      <c r="A346" s="64"/>
      <c r="B346" s="63"/>
      <c r="C346" s="67"/>
      <c r="D346" s="64"/>
      <c r="E346" s="61">
        <v>46456</v>
      </c>
    </row>
    <row r="347" spans="1:5">
      <c r="A347" s="64"/>
      <c r="B347" s="63"/>
      <c r="C347" s="67"/>
      <c r="D347" s="64"/>
      <c r="E347" s="61">
        <v>46457</v>
      </c>
    </row>
    <row r="348" spans="1:5">
      <c r="A348" s="64"/>
      <c r="B348" s="63"/>
      <c r="C348" s="67"/>
      <c r="D348" s="64"/>
      <c r="E348" s="61">
        <v>46458</v>
      </c>
    </row>
    <row r="349" spans="1:5">
      <c r="A349" s="64"/>
      <c r="B349" s="63"/>
      <c r="C349" s="67"/>
      <c r="D349" s="64"/>
      <c r="E349" s="61">
        <v>46459</v>
      </c>
    </row>
    <row r="350" spans="1:5">
      <c r="A350" s="64"/>
      <c r="B350" s="63"/>
      <c r="C350" s="67"/>
      <c r="D350" s="64"/>
      <c r="E350" s="61">
        <v>46460</v>
      </c>
    </row>
    <row r="351" spans="1:5">
      <c r="A351" s="64"/>
      <c r="B351" s="63"/>
      <c r="C351" s="67"/>
      <c r="D351" s="64"/>
      <c r="E351" s="61">
        <v>46461</v>
      </c>
    </row>
    <row r="352" spans="1:5">
      <c r="A352" s="68"/>
      <c r="B352" s="69"/>
      <c r="C352" s="67"/>
      <c r="D352" s="64"/>
      <c r="E352" s="61">
        <v>46462</v>
      </c>
    </row>
    <row r="353" spans="1:5">
      <c r="A353" s="64"/>
      <c r="B353" s="63"/>
      <c r="C353" s="67"/>
      <c r="D353" s="64"/>
      <c r="E353" s="61">
        <v>46463</v>
      </c>
    </row>
    <row r="354" spans="1:5">
      <c r="A354" s="64"/>
      <c r="B354" s="63"/>
      <c r="C354" s="67"/>
      <c r="D354" s="64"/>
      <c r="E354" s="61">
        <v>46464</v>
      </c>
    </row>
    <row r="355" spans="1:5">
      <c r="A355" s="64"/>
      <c r="B355" s="63"/>
      <c r="C355" s="67"/>
      <c r="D355" s="64"/>
      <c r="E355" s="61">
        <v>46465</v>
      </c>
    </row>
    <row r="356" spans="1:5">
      <c r="A356" s="68"/>
      <c r="B356" s="69"/>
      <c r="C356" s="67"/>
      <c r="D356" s="64"/>
      <c r="E356" s="61">
        <v>46466</v>
      </c>
    </row>
    <row r="357" spans="1:5">
      <c r="A357" s="64"/>
      <c r="B357" s="63"/>
      <c r="C357" s="67"/>
      <c r="D357" s="64"/>
      <c r="E357" s="61">
        <v>46467</v>
      </c>
    </row>
    <row r="358" spans="1:5">
      <c r="A358" s="64"/>
      <c r="B358" s="63"/>
      <c r="C358" s="67"/>
      <c r="D358" s="64"/>
      <c r="E358" s="61">
        <v>46468</v>
      </c>
    </row>
    <row r="359" spans="1:5">
      <c r="A359" s="64"/>
      <c r="B359" s="63"/>
      <c r="C359" s="67"/>
      <c r="D359" s="64"/>
      <c r="E359" s="61">
        <v>46469</v>
      </c>
    </row>
    <row r="360" spans="1:5">
      <c r="A360" s="64"/>
      <c r="B360" s="63"/>
      <c r="C360" s="67"/>
      <c r="D360" s="64"/>
      <c r="E360" s="61">
        <v>46470</v>
      </c>
    </row>
    <row r="361" spans="1:5">
      <c r="A361" s="64"/>
      <c r="B361" s="63"/>
      <c r="C361" s="67"/>
      <c r="D361" s="64"/>
      <c r="E361" s="61">
        <v>46471</v>
      </c>
    </row>
    <row r="362" spans="1:5">
      <c r="A362" s="64"/>
      <c r="B362" s="63"/>
      <c r="C362" s="67"/>
      <c r="D362" s="64"/>
      <c r="E362" s="61">
        <v>46472</v>
      </c>
    </row>
    <row r="363" spans="1:5">
      <c r="A363" s="64"/>
      <c r="B363" s="63"/>
      <c r="C363" s="67"/>
      <c r="D363" s="64"/>
      <c r="E363" s="61">
        <v>46473</v>
      </c>
    </row>
    <row r="364" spans="1:5">
      <c r="A364" s="64"/>
      <c r="B364" s="63"/>
      <c r="C364" s="67"/>
      <c r="D364" s="64"/>
      <c r="E364" s="61">
        <v>46474</v>
      </c>
    </row>
    <row r="365" spans="1:5">
      <c r="A365" s="64"/>
      <c r="B365" s="63"/>
      <c r="C365" s="72"/>
      <c r="D365" s="64"/>
      <c r="E365" s="61">
        <v>46475</v>
      </c>
    </row>
    <row r="366" spans="1:5">
      <c r="A366" s="64"/>
      <c r="B366" s="63"/>
      <c r="C366" s="67"/>
      <c r="D366" s="64"/>
      <c r="E366" s="61">
        <v>46476</v>
      </c>
    </row>
    <row r="367" spans="1:5">
      <c r="A367" s="64"/>
      <c r="B367" s="63"/>
      <c r="C367" s="67"/>
      <c r="D367" s="64"/>
    </row>
    <row r="368" spans="1:5">
      <c r="A368" s="64"/>
      <c r="B368" s="63"/>
      <c r="C368" s="67"/>
      <c r="D368" s="64"/>
    </row>
    <row r="369" spans="1:4">
      <c r="A369" s="64"/>
      <c r="B369" s="63"/>
      <c r="C369" s="72"/>
      <c r="D369" s="64"/>
    </row>
    <row r="370" spans="1:4">
      <c r="A370" s="64"/>
      <c r="B370" s="63"/>
      <c r="C370" s="67"/>
      <c r="D370" s="64"/>
    </row>
    <row r="371" spans="1:4">
      <c r="A371" s="64"/>
      <c r="B371" s="63"/>
      <c r="C371" s="67"/>
      <c r="D371" s="64"/>
    </row>
    <row r="372" spans="1:4">
      <c r="A372" s="64"/>
      <c r="B372" s="63"/>
      <c r="C372" s="67"/>
      <c r="D372" s="64"/>
    </row>
    <row r="373" spans="1:4">
      <c r="A373" s="64"/>
      <c r="B373" s="66"/>
      <c r="C373" s="72"/>
      <c r="D373" s="64"/>
    </row>
    <row r="374" spans="1:4">
      <c r="A374" s="64"/>
      <c r="B374" s="66"/>
      <c r="C374" s="72"/>
      <c r="D374" s="64"/>
    </row>
    <row r="375" spans="1:4">
      <c r="A375" s="64"/>
      <c r="B375" s="66"/>
      <c r="C375" s="72"/>
      <c r="D375" s="64"/>
    </row>
    <row r="376" spans="1:4">
      <c r="A376" s="64"/>
      <c r="B376" s="66"/>
      <c r="C376" s="72"/>
      <c r="D376" s="64"/>
    </row>
    <row r="377" spans="1:4">
      <c r="A377" s="64"/>
      <c r="B377" s="63"/>
      <c r="C377" s="67"/>
      <c r="D377" s="64"/>
    </row>
    <row r="378" spans="1:4">
      <c r="A378" s="64"/>
      <c r="B378" s="66"/>
      <c r="C378" s="72"/>
      <c r="D378" s="64"/>
    </row>
    <row r="379" spans="1:4">
      <c r="A379" s="64"/>
      <c r="B379" s="66"/>
      <c r="C379" s="72"/>
      <c r="D379" s="64"/>
    </row>
    <row r="380" spans="1:4">
      <c r="A380" s="64"/>
      <c r="B380" s="66"/>
      <c r="C380" s="72"/>
      <c r="D380" s="64"/>
    </row>
    <row r="381" spans="1:4">
      <c r="A381" s="64"/>
      <c r="B381" s="66"/>
      <c r="C381" s="72"/>
      <c r="D381" s="64"/>
    </row>
    <row r="382" spans="1:4">
      <c r="A382" s="64"/>
      <c r="B382" s="66"/>
      <c r="C382" s="72"/>
      <c r="D382" s="64"/>
    </row>
    <row r="383" spans="1:4">
      <c r="A383" s="64"/>
      <c r="B383" s="66"/>
      <c r="C383" s="72"/>
      <c r="D383" s="64"/>
    </row>
    <row r="384" spans="1:4">
      <c r="A384" s="64"/>
      <c r="B384" s="63"/>
      <c r="C384" s="67"/>
      <c r="D384" s="64"/>
    </row>
    <row r="385" spans="1:4">
      <c r="A385" s="64"/>
      <c r="B385" s="63"/>
      <c r="C385" s="67"/>
      <c r="D385" s="64"/>
    </row>
    <row r="386" spans="1:4">
      <c r="A386" s="64"/>
      <c r="B386" s="63"/>
      <c r="C386" s="67"/>
      <c r="D386" s="64"/>
    </row>
    <row r="387" spans="1:4">
      <c r="A387" s="64"/>
      <c r="B387" s="66"/>
      <c r="C387" s="72"/>
      <c r="D387" s="64"/>
    </row>
    <row r="388" spans="1:4">
      <c r="A388" s="64"/>
      <c r="B388" s="63"/>
      <c r="C388" s="72"/>
      <c r="D388" s="64"/>
    </row>
    <row r="389" spans="1:4">
      <c r="A389" s="64"/>
      <c r="B389" s="63"/>
      <c r="C389" s="67"/>
      <c r="D389" s="64"/>
    </row>
    <row r="390" spans="1:4">
      <c r="A390" s="64"/>
      <c r="B390" s="63"/>
      <c r="C390" s="67"/>
      <c r="D390" s="64"/>
    </row>
    <row r="391" spans="1:4">
      <c r="A391" s="64"/>
      <c r="B391" s="63"/>
      <c r="C391" s="67"/>
      <c r="D391" s="64"/>
    </row>
    <row r="392" spans="1:4">
      <c r="A392" s="64"/>
      <c r="B392" s="66"/>
      <c r="C392" s="72"/>
      <c r="D392" s="64"/>
    </row>
    <row r="393" spans="1:4">
      <c r="A393" s="64"/>
      <c r="B393" s="63"/>
      <c r="C393" s="67"/>
      <c r="D393" s="64"/>
    </row>
    <row r="394" spans="1:4">
      <c r="A394" s="64"/>
      <c r="B394" s="63"/>
      <c r="C394" s="67"/>
      <c r="D394" s="64"/>
    </row>
  </sheetData>
  <sortState xmlns:xlrd2="http://schemas.microsoft.com/office/spreadsheetml/2017/richdata2" ref="G3:L169">
    <sortCondition ref="H3:H169"/>
  </sortState>
  <dataConsolidate/>
  <phoneticPr fontId="7" type="noConversion"/>
  <pageMargins left="0.75" right="0.75" top="1" bottom="1" header="0.5" footer="0.5"/>
  <pageSetup paperSize="9" orientation="portrait" r:id="rId1"/>
  <headerFooter alignWithMargins="0">
    <oddHeader>&amp;L&amp;"Calibri"&amp;10&amp;K000000 Official - Financial&amp;1#_x000D_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649F9-FAF6-4DB2-84A1-11E4BB4DF763}">
  <sheetPr codeName="Sheet5"/>
  <dimension ref="A1:M188"/>
  <sheetViews>
    <sheetView showGridLines="0" zoomScaleNormal="100" workbookViewId="0">
      <pane ySplit="2" topLeftCell="A153" activePane="bottomLeft" state="frozenSplit"/>
      <selection pane="bottomLeft" activeCell="D168" sqref="D168"/>
    </sheetView>
  </sheetViews>
  <sheetFormatPr defaultColWidth="7.7265625" defaultRowHeight="12.5"/>
  <cols>
    <col min="1" max="1" width="12.26953125" style="95" bestFit="1" customWidth="1"/>
    <col min="2" max="2" width="13.453125" style="96" bestFit="1" customWidth="1"/>
    <col min="3" max="3" width="74.81640625" style="95" bestFit="1" customWidth="1"/>
    <col min="4" max="16384" width="7.7265625" style="95"/>
  </cols>
  <sheetData>
    <row r="1" spans="1:13" ht="39" customHeight="1">
      <c r="A1" s="186" t="s">
        <v>611</v>
      </c>
      <c r="B1" s="187"/>
      <c r="C1" s="188"/>
      <c r="E1" s="100"/>
      <c r="G1" s="99"/>
      <c r="H1" s="98"/>
      <c r="I1" s="98"/>
      <c r="J1" s="98"/>
      <c r="K1" s="98"/>
      <c r="L1" s="98"/>
      <c r="M1" s="98"/>
    </row>
    <row r="2" spans="1:13" s="97" customFormat="1" ht="27" customHeight="1">
      <c r="A2" s="101" t="s">
        <v>566</v>
      </c>
      <c r="B2" s="102" t="s">
        <v>567</v>
      </c>
      <c r="C2" s="103" t="s">
        <v>568</v>
      </c>
    </row>
    <row r="3" spans="1:13" ht="13" customHeight="1">
      <c r="A3" s="119" t="s">
        <v>56</v>
      </c>
      <c r="B3" s="117">
        <v>73000</v>
      </c>
      <c r="C3" s="120" t="s">
        <v>57</v>
      </c>
    </row>
    <row r="4" spans="1:13" ht="13" customHeight="1">
      <c r="A4" s="119" t="s">
        <v>56</v>
      </c>
      <c r="B4" s="117">
        <v>73002</v>
      </c>
      <c r="C4" s="120" t="s">
        <v>61</v>
      </c>
    </row>
    <row r="5" spans="1:13" ht="13" customHeight="1">
      <c r="A5" s="119" t="s">
        <v>56</v>
      </c>
      <c r="B5" s="118">
        <v>73011</v>
      </c>
      <c r="C5" s="120" t="s">
        <v>64</v>
      </c>
    </row>
    <row r="6" spans="1:13" ht="13" customHeight="1">
      <c r="A6" s="119" t="s">
        <v>56</v>
      </c>
      <c r="B6" s="118">
        <v>73012</v>
      </c>
      <c r="C6" s="120" t="s">
        <v>66</v>
      </c>
    </row>
    <row r="7" spans="1:13" ht="13" customHeight="1">
      <c r="A7" s="119" t="s">
        <v>56</v>
      </c>
      <c r="B7" s="118">
        <v>73053</v>
      </c>
      <c r="C7" s="120" t="s">
        <v>69</v>
      </c>
    </row>
    <row r="8" spans="1:13" ht="13" customHeight="1">
      <c r="A8" s="119" t="s">
        <v>56</v>
      </c>
      <c r="B8" s="118">
        <v>73054</v>
      </c>
      <c r="C8" s="120" t="s">
        <v>72</v>
      </c>
    </row>
    <row r="9" spans="1:13" ht="13" customHeight="1">
      <c r="A9" s="119" t="s">
        <v>56</v>
      </c>
      <c r="B9" s="118">
        <v>73055</v>
      </c>
      <c r="C9" s="120" t="s">
        <v>75</v>
      </c>
    </row>
    <row r="10" spans="1:13" ht="13" customHeight="1">
      <c r="A10" s="119" t="s">
        <v>56</v>
      </c>
      <c r="B10" s="118">
        <v>73057</v>
      </c>
      <c r="C10" s="120" t="s">
        <v>78</v>
      </c>
    </row>
    <row r="11" spans="1:13" ht="13" customHeight="1">
      <c r="A11" s="119" t="s">
        <v>56</v>
      </c>
      <c r="B11" s="118">
        <v>73066</v>
      </c>
      <c r="C11" s="120" t="s">
        <v>80</v>
      </c>
    </row>
    <row r="12" spans="1:13" ht="13" customHeight="1">
      <c r="A12" s="119" t="s">
        <v>83</v>
      </c>
      <c r="B12" s="118">
        <v>73008</v>
      </c>
      <c r="C12" s="120" t="s">
        <v>84</v>
      </c>
    </row>
    <row r="13" spans="1:13" ht="13" customHeight="1">
      <c r="A13" s="119" t="s">
        <v>87</v>
      </c>
      <c r="B13" s="118">
        <v>73050</v>
      </c>
      <c r="C13" s="120" t="s">
        <v>88</v>
      </c>
    </row>
    <row r="14" spans="1:13" ht="13" customHeight="1">
      <c r="A14" s="119" t="s">
        <v>87</v>
      </c>
      <c r="B14" s="118">
        <v>73067</v>
      </c>
      <c r="C14" s="120" t="s">
        <v>569</v>
      </c>
    </row>
    <row r="15" spans="1:13" ht="13" customHeight="1">
      <c r="A15" s="119" t="s">
        <v>87</v>
      </c>
      <c r="B15" s="118">
        <v>81200</v>
      </c>
      <c r="C15" s="120" t="s">
        <v>91</v>
      </c>
    </row>
    <row r="16" spans="1:13" ht="13" customHeight="1">
      <c r="A16" s="119" t="s">
        <v>94</v>
      </c>
      <c r="B16" s="117">
        <v>73016</v>
      </c>
      <c r="C16" s="120" t="s">
        <v>95</v>
      </c>
    </row>
    <row r="17" spans="1:3" ht="13" customHeight="1">
      <c r="A17" s="119" t="s">
        <v>98</v>
      </c>
      <c r="B17" s="117">
        <v>73007</v>
      </c>
      <c r="C17" s="120" t="s">
        <v>99</v>
      </c>
    </row>
    <row r="18" spans="1:3" ht="13" customHeight="1">
      <c r="A18" s="119" t="s">
        <v>98</v>
      </c>
      <c r="B18" s="118">
        <v>80001</v>
      </c>
      <c r="C18" s="120" t="s">
        <v>102</v>
      </c>
    </row>
    <row r="19" spans="1:3" ht="13" customHeight="1">
      <c r="A19" s="119" t="s">
        <v>105</v>
      </c>
      <c r="B19" s="117">
        <v>73023</v>
      </c>
      <c r="C19" s="120" t="s">
        <v>106</v>
      </c>
    </row>
    <row r="20" spans="1:3" ht="13" customHeight="1">
      <c r="A20" s="119" t="s">
        <v>105</v>
      </c>
      <c r="B20" s="117">
        <v>80006</v>
      </c>
      <c r="C20" s="120" t="s">
        <v>109</v>
      </c>
    </row>
    <row r="21" spans="1:3" ht="13" customHeight="1">
      <c r="A21" s="121" t="s">
        <v>112</v>
      </c>
      <c r="B21" s="117">
        <v>73004</v>
      </c>
      <c r="C21" s="120" t="s">
        <v>113</v>
      </c>
    </row>
    <row r="22" spans="1:3" ht="13" customHeight="1">
      <c r="A22" s="121" t="s">
        <v>112</v>
      </c>
      <c r="B22" s="117">
        <v>73025</v>
      </c>
      <c r="C22" s="120" t="s">
        <v>116</v>
      </c>
    </row>
    <row r="23" spans="1:3" ht="13" customHeight="1">
      <c r="A23" s="121" t="s">
        <v>112</v>
      </c>
      <c r="B23" s="117">
        <v>80907</v>
      </c>
      <c r="C23" s="120" t="s">
        <v>119</v>
      </c>
    </row>
    <row r="24" spans="1:3" ht="13" customHeight="1">
      <c r="A24" s="121" t="s">
        <v>112</v>
      </c>
      <c r="B24" s="117">
        <v>81412</v>
      </c>
      <c r="C24" s="120" t="s">
        <v>122</v>
      </c>
    </row>
    <row r="25" spans="1:3" ht="13" customHeight="1">
      <c r="A25" s="121" t="s">
        <v>125</v>
      </c>
      <c r="B25" s="117">
        <v>82306</v>
      </c>
      <c r="C25" s="122" t="s">
        <v>126</v>
      </c>
    </row>
    <row r="26" spans="1:3" ht="13" customHeight="1">
      <c r="A26" s="121" t="s">
        <v>129</v>
      </c>
      <c r="B26" s="117">
        <v>73003</v>
      </c>
      <c r="C26" s="122" t="s">
        <v>130</v>
      </c>
    </row>
    <row r="27" spans="1:3" ht="13" customHeight="1">
      <c r="A27" s="121" t="s">
        <v>129</v>
      </c>
      <c r="B27" s="117">
        <v>81309</v>
      </c>
      <c r="C27" s="122" t="s">
        <v>132</v>
      </c>
    </row>
    <row r="28" spans="1:3" ht="13" customHeight="1">
      <c r="A28" s="121" t="s">
        <v>129</v>
      </c>
      <c r="B28" s="117">
        <v>81317</v>
      </c>
      <c r="C28" s="122" t="s">
        <v>135</v>
      </c>
    </row>
    <row r="29" spans="1:3" ht="13" customHeight="1">
      <c r="A29" s="121" t="s">
        <v>129</v>
      </c>
      <c r="B29" s="117">
        <v>82005</v>
      </c>
      <c r="C29" s="122" t="s">
        <v>138</v>
      </c>
    </row>
    <row r="30" spans="1:3" ht="13" customHeight="1">
      <c r="A30" s="121" t="s">
        <v>129</v>
      </c>
      <c r="B30" s="117">
        <v>82300</v>
      </c>
      <c r="C30" s="122" t="s">
        <v>141</v>
      </c>
    </row>
    <row r="31" spans="1:3" ht="13" customHeight="1">
      <c r="A31" s="121" t="s">
        <v>129</v>
      </c>
      <c r="B31" s="117">
        <v>82312</v>
      </c>
      <c r="C31" s="122" t="s">
        <v>144</v>
      </c>
    </row>
    <row r="32" spans="1:3" ht="13" customHeight="1">
      <c r="A32" s="121" t="s">
        <v>129</v>
      </c>
      <c r="B32" s="117">
        <v>82330</v>
      </c>
      <c r="C32" s="122" t="s">
        <v>147</v>
      </c>
    </row>
    <row r="33" spans="1:3" ht="13" customHeight="1">
      <c r="A33" s="121" t="s">
        <v>129</v>
      </c>
      <c r="B33" s="117">
        <v>82400</v>
      </c>
      <c r="C33" s="122" t="s">
        <v>150</v>
      </c>
    </row>
    <row r="34" spans="1:3" ht="13" customHeight="1">
      <c r="A34" s="121" t="s">
        <v>129</v>
      </c>
      <c r="B34" s="117">
        <v>82538</v>
      </c>
      <c r="C34" s="122" t="s">
        <v>153</v>
      </c>
    </row>
    <row r="35" spans="1:3" ht="13" customHeight="1">
      <c r="A35" s="121" t="s">
        <v>129</v>
      </c>
      <c r="B35" s="117">
        <v>82700</v>
      </c>
      <c r="C35" s="122" t="s">
        <v>156</v>
      </c>
    </row>
    <row r="36" spans="1:3" ht="13" customHeight="1">
      <c r="A36" s="121" t="s">
        <v>129</v>
      </c>
      <c r="B36" s="117">
        <v>82711</v>
      </c>
      <c r="C36" s="122" t="s">
        <v>159</v>
      </c>
    </row>
    <row r="37" spans="1:3" ht="13" customHeight="1">
      <c r="A37" s="121" t="s">
        <v>129</v>
      </c>
      <c r="B37" s="117">
        <v>82714</v>
      </c>
      <c r="C37" s="122" t="s">
        <v>162</v>
      </c>
    </row>
    <row r="38" spans="1:3" ht="13" customHeight="1">
      <c r="A38" s="121" t="s">
        <v>129</v>
      </c>
      <c r="B38" s="117">
        <v>83003</v>
      </c>
      <c r="C38" s="122" t="s">
        <v>165</v>
      </c>
    </row>
    <row r="39" spans="1:3" ht="13" customHeight="1">
      <c r="A39" s="121" t="s">
        <v>168</v>
      </c>
      <c r="B39" s="117">
        <v>82000</v>
      </c>
      <c r="C39" s="122" t="s">
        <v>169</v>
      </c>
    </row>
    <row r="40" spans="1:3" ht="13" customHeight="1">
      <c r="A40" s="121" t="s">
        <v>172</v>
      </c>
      <c r="B40" s="118">
        <v>73026</v>
      </c>
      <c r="C40" s="122" t="s">
        <v>173</v>
      </c>
    </row>
    <row r="41" spans="1:3" ht="13" customHeight="1">
      <c r="A41" s="121" t="s">
        <v>172</v>
      </c>
      <c r="B41" s="118">
        <v>81101</v>
      </c>
      <c r="C41" s="122" t="s">
        <v>176</v>
      </c>
    </row>
    <row r="42" spans="1:3" ht="13" customHeight="1">
      <c r="A42" s="121" t="s">
        <v>179</v>
      </c>
      <c r="B42" s="118">
        <v>73027</v>
      </c>
      <c r="C42" s="122" t="s">
        <v>180</v>
      </c>
    </row>
    <row r="43" spans="1:3" ht="13" customHeight="1">
      <c r="A43" s="121" t="s">
        <v>179</v>
      </c>
      <c r="B43" s="118">
        <v>81409</v>
      </c>
      <c r="C43" s="122" t="s">
        <v>183</v>
      </c>
    </row>
    <row r="44" spans="1:3" ht="13" customHeight="1">
      <c r="A44" s="121" t="s">
        <v>179</v>
      </c>
      <c r="B44" s="117">
        <v>84010</v>
      </c>
      <c r="C44" s="122" t="s">
        <v>186</v>
      </c>
    </row>
    <row r="45" spans="1:3" ht="13" customHeight="1">
      <c r="A45" s="121" t="s">
        <v>179</v>
      </c>
      <c r="B45" s="117">
        <v>84011</v>
      </c>
      <c r="C45" s="122" t="s">
        <v>189</v>
      </c>
    </row>
    <row r="46" spans="1:3" ht="13" customHeight="1">
      <c r="A46" s="121" t="s">
        <v>192</v>
      </c>
      <c r="B46" s="117">
        <v>81305</v>
      </c>
      <c r="C46" s="122" t="s">
        <v>193</v>
      </c>
    </row>
    <row r="47" spans="1:3" ht="13" customHeight="1">
      <c r="A47" s="121" t="s">
        <v>192</v>
      </c>
      <c r="B47" s="117">
        <v>81315</v>
      </c>
      <c r="C47" s="122" t="s">
        <v>196</v>
      </c>
    </row>
    <row r="48" spans="1:3" ht="13" customHeight="1">
      <c r="A48" s="121" t="s">
        <v>199</v>
      </c>
      <c r="B48" s="117">
        <v>81304</v>
      </c>
      <c r="C48" s="122" t="s">
        <v>200</v>
      </c>
    </row>
    <row r="49" spans="1:3" ht="13" customHeight="1">
      <c r="A49" s="119" t="s">
        <v>203</v>
      </c>
      <c r="B49" s="117">
        <v>73029</v>
      </c>
      <c r="C49" s="120" t="s">
        <v>204</v>
      </c>
    </row>
    <row r="50" spans="1:3" ht="13" customHeight="1">
      <c r="A50" s="119" t="s">
        <v>203</v>
      </c>
      <c r="B50" s="117">
        <v>80007</v>
      </c>
      <c r="C50" s="120" t="s">
        <v>207</v>
      </c>
    </row>
    <row r="51" spans="1:3" ht="13" customHeight="1">
      <c r="A51" s="121" t="s">
        <v>210</v>
      </c>
      <c r="B51" s="117">
        <v>73030</v>
      </c>
      <c r="C51" s="122" t="s">
        <v>211</v>
      </c>
    </row>
    <row r="52" spans="1:3" ht="13" customHeight="1">
      <c r="A52" s="119" t="s">
        <v>210</v>
      </c>
      <c r="B52" s="117">
        <v>82717</v>
      </c>
      <c r="C52" s="120" t="s">
        <v>214</v>
      </c>
    </row>
    <row r="53" spans="1:3" ht="13" customHeight="1">
      <c r="A53" s="119" t="s">
        <v>217</v>
      </c>
      <c r="B53" s="117">
        <v>82716</v>
      </c>
      <c r="C53" s="120" t="s">
        <v>218</v>
      </c>
    </row>
    <row r="54" spans="1:3" ht="13" customHeight="1">
      <c r="A54" s="121"/>
      <c r="B54" s="117"/>
      <c r="C54" s="122"/>
    </row>
    <row r="55" spans="1:3" ht="13" customHeight="1">
      <c r="A55" s="121"/>
      <c r="B55" s="117"/>
      <c r="C55" s="122"/>
    </row>
    <row r="56" spans="1:3" ht="13" customHeight="1">
      <c r="A56" s="121"/>
      <c r="B56" s="117"/>
      <c r="C56" s="122"/>
    </row>
    <row r="57" spans="1:3" ht="13" customHeight="1">
      <c r="A57" s="121"/>
      <c r="B57" s="117"/>
      <c r="C57" s="122"/>
    </row>
    <row r="58" spans="1:3" ht="13" customHeight="1">
      <c r="A58" s="121"/>
      <c r="B58" s="117"/>
      <c r="C58" s="122"/>
    </row>
    <row r="59" spans="1:3" ht="13" customHeight="1">
      <c r="A59" s="121" t="s">
        <v>105</v>
      </c>
      <c r="B59" s="117">
        <v>73032</v>
      </c>
      <c r="C59" s="122" t="s">
        <v>231</v>
      </c>
    </row>
    <row r="60" spans="1:3" ht="13" customHeight="1">
      <c r="A60" s="121" t="s">
        <v>105</v>
      </c>
      <c r="B60" s="117">
        <v>73033</v>
      </c>
      <c r="C60" s="122" t="s">
        <v>234</v>
      </c>
    </row>
    <row r="61" spans="1:3" ht="13" customHeight="1">
      <c r="A61" s="121"/>
      <c r="B61" s="117"/>
      <c r="C61" s="122"/>
    </row>
    <row r="62" spans="1:3" ht="13" customHeight="1">
      <c r="A62" s="121" t="s">
        <v>239</v>
      </c>
      <c r="B62" s="117">
        <v>11020</v>
      </c>
      <c r="C62" s="122" t="s">
        <v>240</v>
      </c>
    </row>
    <row r="63" spans="1:3" ht="13" customHeight="1">
      <c r="A63" s="121" t="s">
        <v>239</v>
      </c>
      <c r="B63" s="117">
        <v>11030</v>
      </c>
      <c r="C63" s="122" t="s">
        <v>243</v>
      </c>
    </row>
    <row r="64" spans="1:3" ht="13" customHeight="1">
      <c r="A64" s="121" t="s">
        <v>239</v>
      </c>
      <c r="B64" s="117">
        <v>11050</v>
      </c>
      <c r="C64" s="122" t="s">
        <v>246</v>
      </c>
    </row>
    <row r="65" spans="1:3" ht="13" customHeight="1">
      <c r="A65" s="121" t="s">
        <v>239</v>
      </c>
      <c r="B65" s="117">
        <v>11080</v>
      </c>
      <c r="C65" s="122" t="s">
        <v>249</v>
      </c>
    </row>
    <row r="66" spans="1:3" ht="13" customHeight="1">
      <c r="A66" s="121" t="s">
        <v>239</v>
      </c>
      <c r="B66" s="117">
        <v>11090</v>
      </c>
      <c r="C66" s="122" t="s">
        <v>252</v>
      </c>
    </row>
    <row r="67" spans="1:3" ht="13" customHeight="1">
      <c r="A67" s="121" t="s">
        <v>239</v>
      </c>
      <c r="B67" s="117">
        <v>11100</v>
      </c>
      <c r="C67" s="122" t="s">
        <v>255</v>
      </c>
    </row>
    <row r="68" spans="1:3" ht="13" customHeight="1">
      <c r="A68" s="121" t="s">
        <v>239</v>
      </c>
      <c r="B68" s="117">
        <v>11110</v>
      </c>
      <c r="C68" s="122" t="s">
        <v>258</v>
      </c>
    </row>
    <row r="69" spans="1:3" ht="13" customHeight="1">
      <c r="A69" s="121" t="s">
        <v>239</v>
      </c>
      <c r="B69" s="117">
        <v>11120</v>
      </c>
      <c r="C69" s="122" t="s">
        <v>261</v>
      </c>
    </row>
    <row r="70" spans="1:3" ht="13" customHeight="1">
      <c r="A70" s="121" t="s">
        <v>239</v>
      </c>
      <c r="B70" s="117">
        <v>11140</v>
      </c>
      <c r="C70" s="122" t="s">
        <v>264</v>
      </c>
    </row>
    <row r="71" spans="1:3" ht="13" customHeight="1">
      <c r="A71" s="121" t="s">
        <v>239</v>
      </c>
      <c r="B71" s="117">
        <v>11680</v>
      </c>
      <c r="C71" s="122" t="s">
        <v>267</v>
      </c>
    </row>
    <row r="72" spans="1:3" ht="13" customHeight="1">
      <c r="A72" s="121" t="s">
        <v>239</v>
      </c>
      <c r="B72" s="117">
        <v>11710</v>
      </c>
      <c r="C72" s="122" t="s">
        <v>270</v>
      </c>
    </row>
    <row r="73" spans="1:3" ht="13" customHeight="1">
      <c r="A73" s="121" t="s">
        <v>239</v>
      </c>
      <c r="B73" s="117">
        <v>11720</v>
      </c>
      <c r="C73" s="123" t="s">
        <v>273</v>
      </c>
    </row>
    <row r="74" spans="1:3" ht="13" customHeight="1">
      <c r="A74" s="121" t="s">
        <v>239</v>
      </c>
      <c r="B74" s="117">
        <v>11770</v>
      </c>
      <c r="C74" s="122" t="s">
        <v>276</v>
      </c>
    </row>
    <row r="75" spans="1:3" ht="13" customHeight="1">
      <c r="A75" s="121" t="s">
        <v>239</v>
      </c>
      <c r="B75" s="117">
        <v>11775</v>
      </c>
      <c r="C75" s="122" t="s">
        <v>279</v>
      </c>
    </row>
    <row r="76" spans="1:3" ht="13" customHeight="1">
      <c r="A76" s="121" t="s">
        <v>239</v>
      </c>
      <c r="B76" s="117">
        <v>32010</v>
      </c>
      <c r="C76" s="122" t="s">
        <v>282</v>
      </c>
    </row>
    <row r="77" spans="1:3" ht="13" customHeight="1">
      <c r="A77" s="121" t="s">
        <v>239</v>
      </c>
      <c r="B77" s="117">
        <v>33020</v>
      </c>
      <c r="C77" s="122" t="s">
        <v>285</v>
      </c>
    </row>
    <row r="78" spans="1:3" ht="13" customHeight="1">
      <c r="A78" s="121" t="s">
        <v>239</v>
      </c>
      <c r="B78" s="117">
        <v>40450</v>
      </c>
      <c r="C78" s="122" t="s">
        <v>288</v>
      </c>
    </row>
    <row r="79" spans="1:3" ht="13" customHeight="1">
      <c r="A79" s="121" t="s">
        <v>239</v>
      </c>
      <c r="B79" s="117">
        <v>45010</v>
      </c>
      <c r="C79" s="122" t="s">
        <v>291</v>
      </c>
    </row>
    <row r="80" spans="1:3" ht="13" customHeight="1">
      <c r="A80" s="121" t="s">
        <v>239</v>
      </c>
      <c r="B80" s="117">
        <v>45011</v>
      </c>
      <c r="C80" s="122" t="s">
        <v>294</v>
      </c>
    </row>
    <row r="81" spans="1:3" ht="13" customHeight="1">
      <c r="A81" s="121" t="s">
        <v>239</v>
      </c>
      <c r="B81" s="117">
        <v>60120</v>
      </c>
      <c r="C81" s="122" t="s">
        <v>297</v>
      </c>
    </row>
    <row r="82" spans="1:3" ht="13" customHeight="1">
      <c r="A82" s="121" t="s">
        <v>300</v>
      </c>
      <c r="B82" s="117">
        <v>11150</v>
      </c>
      <c r="C82" s="122" t="s">
        <v>301</v>
      </c>
    </row>
    <row r="83" spans="1:3" ht="13" customHeight="1">
      <c r="A83" s="121" t="s">
        <v>300</v>
      </c>
      <c r="B83" s="117">
        <v>73621</v>
      </c>
      <c r="C83" s="122" t="s">
        <v>304</v>
      </c>
    </row>
    <row r="84" spans="1:3" ht="13" customHeight="1">
      <c r="A84" s="121" t="s">
        <v>307</v>
      </c>
      <c r="B84" s="117">
        <v>47733</v>
      </c>
      <c r="C84" s="122" t="s">
        <v>308</v>
      </c>
    </row>
    <row r="85" spans="1:3" ht="13" customHeight="1">
      <c r="A85" s="121" t="s">
        <v>307</v>
      </c>
      <c r="B85" s="117">
        <v>73622</v>
      </c>
      <c r="C85" s="122" t="s">
        <v>311</v>
      </c>
    </row>
    <row r="86" spans="1:3" ht="13" customHeight="1">
      <c r="A86" s="121" t="s">
        <v>314</v>
      </c>
      <c r="B86" s="118">
        <v>73052</v>
      </c>
      <c r="C86" s="122" t="s">
        <v>315</v>
      </c>
    </row>
    <row r="87" spans="1:3" ht="13" customHeight="1">
      <c r="A87" s="121" t="s">
        <v>318</v>
      </c>
      <c r="B87" s="117">
        <v>11170</v>
      </c>
      <c r="C87" s="122" t="s">
        <v>319</v>
      </c>
    </row>
    <row r="88" spans="1:3" ht="13" customHeight="1">
      <c r="A88" s="121" t="s">
        <v>318</v>
      </c>
      <c r="B88" s="117">
        <v>73623</v>
      </c>
      <c r="C88" s="122" t="s">
        <v>322</v>
      </c>
    </row>
    <row r="89" spans="1:3" ht="13" customHeight="1">
      <c r="A89" s="121" t="s">
        <v>324</v>
      </c>
      <c r="B89" s="117">
        <v>20060</v>
      </c>
      <c r="C89" s="122" t="s">
        <v>325</v>
      </c>
    </row>
    <row r="90" spans="1:3" ht="13" customHeight="1">
      <c r="A90" s="121" t="s">
        <v>324</v>
      </c>
      <c r="B90" s="117">
        <v>73624</v>
      </c>
      <c r="C90" s="122" t="s">
        <v>327</v>
      </c>
    </row>
    <row r="91" spans="1:3" ht="13" customHeight="1">
      <c r="A91" s="121" t="s">
        <v>330</v>
      </c>
      <c r="B91" s="117">
        <v>20110</v>
      </c>
      <c r="C91" s="122" t="s">
        <v>331</v>
      </c>
    </row>
    <row r="92" spans="1:3" ht="13" customHeight="1">
      <c r="A92" s="121" t="s">
        <v>330</v>
      </c>
      <c r="B92" s="117">
        <v>73625</v>
      </c>
      <c r="C92" s="122" t="s">
        <v>332</v>
      </c>
    </row>
    <row r="93" spans="1:3" ht="13" customHeight="1">
      <c r="A93" s="121" t="s">
        <v>335</v>
      </c>
      <c r="B93" s="117">
        <v>25020</v>
      </c>
      <c r="C93" s="122" t="s">
        <v>336</v>
      </c>
    </row>
    <row r="94" spans="1:3" ht="13" customHeight="1">
      <c r="A94" s="121" t="s">
        <v>335</v>
      </c>
      <c r="B94" s="117">
        <v>73626</v>
      </c>
      <c r="C94" s="122" t="s">
        <v>339</v>
      </c>
    </row>
    <row r="95" spans="1:3" ht="13" customHeight="1">
      <c r="A95" s="121" t="s">
        <v>342</v>
      </c>
      <c r="B95" s="117">
        <v>22700</v>
      </c>
      <c r="C95" s="122" t="s">
        <v>343</v>
      </c>
    </row>
    <row r="96" spans="1:3" ht="13" customHeight="1">
      <c r="A96" s="121" t="s">
        <v>346</v>
      </c>
      <c r="B96" s="117">
        <v>21010</v>
      </c>
      <c r="C96" s="122" t="s">
        <v>347</v>
      </c>
    </row>
    <row r="97" spans="1:3" ht="13" customHeight="1">
      <c r="A97" s="121" t="s">
        <v>346</v>
      </c>
      <c r="B97" s="117">
        <v>21020</v>
      </c>
      <c r="C97" s="122" t="s">
        <v>350</v>
      </c>
    </row>
    <row r="98" spans="1:3" ht="13" customHeight="1">
      <c r="A98" s="121" t="s">
        <v>346</v>
      </c>
      <c r="B98" s="117">
        <v>21030</v>
      </c>
      <c r="C98" s="122" t="s">
        <v>353</v>
      </c>
    </row>
    <row r="99" spans="1:3" ht="13" customHeight="1">
      <c r="A99" s="121" t="s">
        <v>346</v>
      </c>
      <c r="B99" s="117">
        <v>30070</v>
      </c>
      <c r="C99" s="122" t="s">
        <v>356</v>
      </c>
    </row>
    <row r="100" spans="1:3" ht="13" customHeight="1">
      <c r="A100" s="121" t="s">
        <v>359</v>
      </c>
      <c r="B100" s="117">
        <v>22400</v>
      </c>
      <c r="C100" s="122" t="s">
        <v>360</v>
      </c>
    </row>
    <row r="101" spans="1:3" ht="13" customHeight="1">
      <c r="A101" s="121" t="s">
        <v>363</v>
      </c>
      <c r="B101" s="117">
        <v>20200</v>
      </c>
      <c r="C101" s="122" t="s">
        <v>364</v>
      </c>
    </row>
    <row r="102" spans="1:3" ht="13" customHeight="1">
      <c r="A102" s="121" t="s">
        <v>363</v>
      </c>
      <c r="B102" s="117">
        <v>22000</v>
      </c>
      <c r="C102" s="122" t="s">
        <v>367</v>
      </c>
    </row>
    <row r="103" spans="1:3" ht="13" customHeight="1">
      <c r="A103" s="121" t="s">
        <v>363</v>
      </c>
      <c r="B103" s="117">
        <v>22030</v>
      </c>
      <c r="C103" s="122" t="s">
        <v>370</v>
      </c>
    </row>
    <row r="104" spans="1:3" ht="13" customHeight="1">
      <c r="A104" s="121" t="s">
        <v>363</v>
      </c>
      <c r="B104" s="117">
        <v>22050</v>
      </c>
      <c r="C104" s="122" t="s">
        <v>373</v>
      </c>
    </row>
    <row r="105" spans="1:3" ht="13" customHeight="1">
      <c r="A105" s="121" t="s">
        <v>363</v>
      </c>
      <c r="B105" s="117">
        <v>23020</v>
      </c>
      <c r="C105" s="122" t="s">
        <v>375</v>
      </c>
    </row>
    <row r="106" spans="1:3" ht="13" customHeight="1">
      <c r="A106" s="121" t="s">
        <v>363</v>
      </c>
      <c r="B106" s="117">
        <v>25030</v>
      </c>
      <c r="C106" s="122" t="s">
        <v>378</v>
      </c>
    </row>
    <row r="107" spans="1:3" ht="13" customHeight="1">
      <c r="A107" s="121" t="s">
        <v>363</v>
      </c>
      <c r="B107" s="117">
        <v>73636</v>
      </c>
      <c r="C107" s="122" t="s">
        <v>381</v>
      </c>
    </row>
    <row r="108" spans="1:3" ht="13" customHeight="1">
      <c r="A108" s="121" t="s">
        <v>383</v>
      </c>
      <c r="B108" s="117">
        <v>30160</v>
      </c>
      <c r="C108" s="122" t="s">
        <v>384</v>
      </c>
    </row>
    <row r="109" spans="1:3" ht="13" customHeight="1">
      <c r="A109" s="121" t="s">
        <v>383</v>
      </c>
      <c r="B109" s="117">
        <v>40280</v>
      </c>
      <c r="C109" s="122" t="s">
        <v>387</v>
      </c>
    </row>
    <row r="110" spans="1:3" ht="13" customHeight="1">
      <c r="A110" s="121" t="s">
        <v>383</v>
      </c>
      <c r="B110" s="117">
        <v>40510</v>
      </c>
      <c r="C110" s="122" t="s">
        <v>390</v>
      </c>
    </row>
    <row r="111" spans="1:3" ht="13" customHeight="1">
      <c r="A111" s="121" t="s">
        <v>383</v>
      </c>
      <c r="B111" s="117">
        <v>42040</v>
      </c>
      <c r="C111" s="122" t="s">
        <v>393</v>
      </c>
    </row>
    <row r="112" spans="1:3" ht="13" customHeight="1">
      <c r="A112" s="121" t="s">
        <v>383</v>
      </c>
      <c r="B112" s="117">
        <v>47740</v>
      </c>
      <c r="C112" s="122" t="s">
        <v>396</v>
      </c>
    </row>
    <row r="113" spans="1:3" ht="13" customHeight="1">
      <c r="A113" s="121" t="s">
        <v>383</v>
      </c>
      <c r="B113" s="117">
        <v>47820</v>
      </c>
      <c r="C113" s="122" t="s">
        <v>399</v>
      </c>
    </row>
    <row r="114" spans="1:3" ht="13" customHeight="1">
      <c r="A114" s="121" t="s">
        <v>383</v>
      </c>
      <c r="B114" s="117">
        <v>73650</v>
      </c>
      <c r="C114" s="122" t="s">
        <v>402</v>
      </c>
    </row>
    <row r="115" spans="1:3" ht="13" customHeight="1">
      <c r="A115" s="121" t="s">
        <v>570</v>
      </c>
      <c r="B115" s="117">
        <v>44281</v>
      </c>
      <c r="C115" s="122" t="s">
        <v>406</v>
      </c>
    </row>
    <row r="116" spans="1:3" ht="13" customHeight="1">
      <c r="A116" s="121" t="s">
        <v>571</v>
      </c>
      <c r="B116" s="117">
        <v>44282</v>
      </c>
      <c r="C116" s="122" t="s">
        <v>410</v>
      </c>
    </row>
    <row r="117" spans="1:3" ht="13" customHeight="1">
      <c r="A117" s="121" t="s">
        <v>572</v>
      </c>
      <c r="B117" s="117">
        <v>44601</v>
      </c>
      <c r="C117" s="122" t="s">
        <v>414</v>
      </c>
    </row>
    <row r="118" spans="1:3" ht="13" customHeight="1">
      <c r="A118" s="121" t="s">
        <v>573</v>
      </c>
      <c r="B118" s="117">
        <v>44602</v>
      </c>
      <c r="C118" s="122" t="s">
        <v>419</v>
      </c>
    </row>
    <row r="119" spans="1:3" ht="13" customHeight="1">
      <c r="A119" s="121" t="s">
        <v>574</v>
      </c>
      <c r="B119" s="117">
        <v>44603</v>
      </c>
      <c r="C119" s="122" t="s">
        <v>423</v>
      </c>
    </row>
    <row r="120" spans="1:3" ht="13" customHeight="1">
      <c r="A120" s="121" t="s">
        <v>575</v>
      </c>
      <c r="B120" s="117">
        <v>44604</v>
      </c>
      <c r="C120" s="122" t="s">
        <v>427</v>
      </c>
    </row>
    <row r="121" spans="1:3" ht="13" customHeight="1">
      <c r="A121" s="121" t="s">
        <v>576</v>
      </c>
      <c r="B121" s="117">
        <v>44605</v>
      </c>
      <c r="C121" s="122" t="s">
        <v>431</v>
      </c>
    </row>
    <row r="122" spans="1:3" ht="13" customHeight="1">
      <c r="A122" s="121" t="s">
        <v>576</v>
      </c>
      <c r="B122" s="118" t="s">
        <v>577</v>
      </c>
      <c r="C122" s="122" t="s">
        <v>507</v>
      </c>
    </row>
    <row r="123" spans="1:3" ht="13" customHeight="1">
      <c r="A123" s="121" t="s">
        <v>434</v>
      </c>
      <c r="B123" s="117">
        <v>43120</v>
      </c>
      <c r="C123" s="122" t="s">
        <v>435</v>
      </c>
    </row>
    <row r="124" spans="1:3" ht="13" customHeight="1">
      <c r="A124" s="121" t="s">
        <v>438</v>
      </c>
      <c r="B124" s="117">
        <v>40000</v>
      </c>
      <c r="C124" s="122" t="s">
        <v>439</v>
      </c>
    </row>
    <row r="125" spans="1:3" ht="13" customHeight="1">
      <c r="A125" s="121" t="s">
        <v>438</v>
      </c>
      <c r="B125" s="117">
        <v>40540</v>
      </c>
      <c r="C125" s="122" t="s">
        <v>441</v>
      </c>
    </row>
    <row r="126" spans="1:3" ht="13" customHeight="1">
      <c r="A126" s="121" t="s">
        <v>438</v>
      </c>
      <c r="B126" s="117">
        <v>41500</v>
      </c>
      <c r="C126" s="122" t="s">
        <v>444</v>
      </c>
    </row>
    <row r="127" spans="1:3" ht="13" customHeight="1">
      <c r="A127" s="121" t="s">
        <v>438</v>
      </c>
      <c r="B127" s="117">
        <v>42000</v>
      </c>
      <c r="C127" s="122" t="s">
        <v>447</v>
      </c>
    </row>
    <row r="128" spans="1:3" ht="13" customHeight="1">
      <c r="A128" s="121" t="s">
        <v>438</v>
      </c>
      <c r="B128" s="117">
        <v>44000</v>
      </c>
      <c r="C128" s="122" t="s">
        <v>450</v>
      </c>
    </row>
    <row r="129" spans="1:3" ht="13" customHeight="1">
      <c r="A129" s="121" t="s">
        <v>438</v>
      </c>
      <c r="B129" s="117">
        <v>44100</v>
      </c>
      <c r="C129" s="122" t="s">
        <v>453</v>
      </c>
    </row>
    <row r="130" spans="1:3" ht="13" customHeight="1">
      <c r="A130" s="121" t="s">
        <v>438</v>
      </c>
      <c r="B130" s="117">
        <v>47710</v>
      </c>
      <c r="C130" s="122" t="s">
        <v>456</v>
      </c>
    </row>
    <row r="131" spans="1:3" ht="13" customHeight="1">
      <c r="A131" s="121" t="s">
        <v>438</v>
      </c>
      <c r="B131" s="117">
        <v>47750</v>
      </c>
      <c r="C131" s="122" t="s">
        <v>459</v>
      </c>
    </row>
    <row r="132" spans="1:3" ht="13" customHeight="1">
      <c r="A132" s="121" t="s">
        <v>462</v>
      </c>
      <c r="B132" s="117">
        <v>61840</v>
      </c>
      <c r="C132" s="122" t="s">
        <v>463</v>
      </c>
    </row>
    <row r="133" spans="1:3" ht="13" customHeight="1">
      <c r="A133" s="121" t="s">
        <v>466</v>
      </c>
      <c r="B133" s="117">
        <v>25710</v>
      </c>
      <c r="C133" s="122" t="s">
        <v>467</v>
      </c>
    </row>
    <row r="134" spans="1:3" ht="13" customHeight="1">
      <c r="A134" s="121" t="s">
        <v>466</v>
      </c>
      <c r="B134" s="117">
        <v>34010</v>
      </c>
      <c r="C134" s="122" t="s">
        <v>470</v>
      </c>
    </row>
    <row r="135" spans="1:3" ht="13" customHeight="1">
      <c r="A135" s="121" t="s">
        <v>466</v>
      </c>
      <c r="B135" s="117">
        <v>47730</v>
      </c>
      <c r="C135" s="122" t="s">
        <v>473</v>
      </c>
    </row>
    <row r="136" spans="1:3" ht="13" customHeight="1">
      <c r="A136" s="121" t="s">
        <v>466</v>
      </c>
      <c r="B136" s="117">
        <v>47735</v>
      </c>
      <c r="C136" s="122" t="s">
        <v>476</v>
      </c>
    </row>
    <row r="137" spans="1:3" ht="13" customHeight="1">
      <c r="A137" s="121" t="s">
        <v>466</v>
      </c>
      <c r="B137" s="118">
        <v>73051</v>
      </c>
      <c r="C137" s="122" t="s">
        <v>479</v>
      </c>
    </row>
    <row r="138" spans="1:3" ht="13" customHeight="1">
      <c r="A138" s="121" t="s">
        <v>482</v>
      </c>
      <c r="B138" s="117">
        <v>47840</v>
      </c>
      <c r="C138" s="122" t="s">
        <v>483</v>
      </c>
    </row>
    <row r="139" spans="1:3" ht="13" customHeight="1">
      <c r="A139" s="121" t="s">
        <v>486</v>
      </c>
      <c r="B139" s="117">
        <v>47780</v>
      </c>
      <c r="C139" s="122" t="s">
        <v>487</v>
      </c>
    </row>
    <row r="140" spans="1:3" ht="13" customHeight="1">
      <c r="A140" s="121" t="s">
        <v>486</v>
      </c>
      <c r="B140" s="117">
        <v>57040</v>
      </c>
      <c r="C140" s="122" t="s">
        <v>490</v>
      </c>
    </row>
    <row r="141" spans="1:3" ht="13" customHeight="1">
      <c r="A141" s="121" t="s">
        <v>486</v>
      </c>
      <c r="B141" s="117">
        <v>73627</v>
      </c>
      <c r="C141" s="122" t="s">
        <v>493</v>
      </c>
    </row>
    <row r="142" spans="1:3" ht="13" customHeight="1">
      <c r="A142" s="121" t="s">
        <v>494</v>
      </c>
      <c r="B142" s="117">
        <v>10105</v>
      </c>
      <c r="C142" s="122" t="s">
        <v>495</v>
      </c>
    </row>
    <row r="143" spans="1:3" ht="13" customHeight="1">
      <c r="A143" s="121" t="s">
        <v>496</v>
      </c>
      <c r="B143" s="117">
        <v>13035</v>
      </c>
      <c r="C143" s="122" t="s">
        <v>497</v>
      </c>
    </row>
    <row r="144" spans="1:3" ht="13" customHeight="1">
      <c r="A144" s="121" t="s">
        <v>496</v>
      </c>
      <c r="B144" s="117">
        <v>43040</v>
      </c>
      <c r="C144" s="122" t="s">
        <v>498</v>
      </c>
    </row>
    <row r="145" spans="1:3" ht="13" customHeight="1">
      <c r="A145" s="121" t="s">
        <v>496</v>
      </c>
      <c r="B145" s="117">
        <v>73628</v>
      </c>
      <c r="C145" s="122" t="s">
        <v>499</v>
      </c>
    </row>
    <row r="146" spans="1:3" ht="13" customHeight="1">
      <c r="A146" s="121" t="s">
        <v>500</v>
      </c>
      <c r="B146" s="117">
        <v>10835</v>
      </c>
      <c r="C146" s="122" t="s">
        <v>501</v>
      </c>
    </row>
    <row r="147" spans="1:3" ht="13" customHeight="1">
      <c r="A147" s="121" t="s">
        <v>500</v>
      </c>
      <c r="B147" s="117">
        <v>43010</v>
      </c>
      <c r="C147" s="122" t="s">
        <v>502</v>
      </c>
    </row>
    <row r="148" spans="1:3" ht="13" customHeight="1">
      <c r="A148" s="121" t="s">
        <v>500</v>
      </c>
      <c r="B148" s="117">
        <v>73629</v>
      </c>
      <c r="C148" s="122" t="s">
        <v>503</v>
      </c>
    </row>
    <row r="149" spans="1:3" ht="13" customHeight="1">
      <c r="A149" s="121" t="s">
        <v>500</v>
      </c>
      <c r="B149" s="118" t="s">
        <v>578</v>
      </c>
      <c r="C149" s="122" t="s">
        <v>504</v>
      </c>
    </row>
    <row r="150" spans="1:3" ht="13" customHeight="1">
      <c r="A150" s="121" t="s">
        <v>500</v>
      </c>
      <c r="B150" s="118" t="s">
        <v>579</v>
      </c>
      <c r="C150" s="122" t="s">
        <v>505</v>
      </c>
    </row>
    <row r="151" spans="1:3" ht="13" customHeight="1">
      <c r="A151" s="121" t="s">
        <v>500</v>
      </c>
      <c r="B151" s="118" t="s">
        <v>580</v>
      </c>
      <c r="C151" s="122" t="s">
        <v>506</v>
      </c>
    </row>
    <row r="152" spans="1:3" ht="13" customHeight="1">
      <c r="A152" s="121" t="s">
        <v>500</v>
      </c>
      <c r="B152" s="118" t="s">
        <v>581</v>
      </c>
      <c r="C152" s="122" t="s">
        <v>508</v>
      </c>
    </row>
    <row r="153" spans="1:3" ht="13" customHeight="1">
      <c r="A153" s="121" t="s">
        <v>500</v>
      </c>
      <c r="B153" s="118" t="s">
        <v>582</v>
      </c>
      <c r="C153" s="122" t="s">
        <v>509</v>
      </c>
    </row>
    <row r="154" spans="1:3" ht="13" customHeight="1">
      <c r="A154" s="121" t="s">
        <v>583</v>
      </c>
      <c r="B154" s="117" t="s">
        <v>584</v>
      </c>
      <c r="C154" s="122" t="s">
        <v>584</v>
      </c>
    </row>
    <row r="155" spans="1:3" ht="13" customHeight="1">
      <c r="A155" s="121" t="s">
        <v>510</v>
      </c>
      <c r="B155" s="117">
        <v>73047</v>
      </c>
      <c r="C155" s="122" t="s">
        <v>511</v>
      </c>
    </row>
    <row r="156" spans="1:3" ht="13" customHeight="1">
      <c r="A156" s="121" t="s">
        <v>512</v>
      </c>
      <c r="B156" s="117">
        <v>75500</v>
      </c>
      <c r="C156" s="122" t="s">
        <v>513</v>
      </c>
    </row>
    <row r="157" spans="1:3" ht="13" customHeight="1">
      <c r="A157" s="119" t="s">
        <v>585</v>
      </c>
      <c r="B157" s="117" t="s">
        <v>586</v>
      </c>
      <c r="C157" s="120" t="s">
        <v>587</v>
      </c>
    </row>
    <row r="158" spans="1:3" ht="13" customHeight="1">
      <c r="A158" s="121" t="s">
        <v>514</v>
      </c>
      <c r="B158" s="117">
        <v>47850</v>
      </c>
      <c r="C158" s="120" t="s">
        <v>515</v>
      </c>
    </row>
    <row r="159" spans="1:3" ht="13" customHeight="1">
      <c r="A159" s="121" t="s">
        <v>516</v>
      </c>
      <c r="B159" s="117">
        <v>73031</v>
      </c>
      <c r="C159" s="122" t="s">
        <v>517</v>
      </c>
    </row>
    <row r="160" spans="1:3" ht="13" customHeight="1">
      <c r="A160" s="121" t="s">
        <v>516</v>
      </c>
      <c r="B160" s="117">
        <v>73036</v>
      </c>
      <c r="C160" s="122" t="s">
        <v>518</v>
      </c>
    </row>
    <row r="161" spans="1:3" ht="13" customHeight="1">
      <c r="A161" s="121" t="s">
        <v>516</v>
      </c>
      <c r="B161" s="117">
        <v>73048</v>
      </c>
      <c r="C161" s="122" t="s">
        <v>519</v>
      </c>
    </row>
    <row r="162" spans="1:3" ht="13" customHeight="1">
      <c r="A162" s="121" t="s">
        <v>516</v>
      </c>
      <c r="B162" s="117">
        <v>81306</v>
      </c>
      <c r="C162" s="122" t="s">
        <v>520</v>
      </c>
    </row>
    <row r="163" spans="1:3" ht="13" customHeight="1">
      <c r="A163" s="121" t="s">
        <v>521</v>
      </c>
      <c r="B163" s="117">
        <v>80908</v>
      </c>
      <c r="C163" s="122" t="s">
        <v>522</v>
      </c>
    </row>
    <row r="164" spans="1:3" ht="13" customHeight="1">
      <c r="A164" s="121" t="s">
        <v>523</v>
      </c>
      <c r="B164" s="117">
        <v>79101</v>
      </c>
      <c r="C164" s="122" t="s">
        <v>524</v>
      </c>
    </row>
    <row r="165" spans="1:3" ht="13" customHeight="1">
      <c r="A165" s="121" t="s">
        <v>525</v>
      </c>
      <c r="B165" s="117">
        <v>73049</v>
      </c>
      <c r="C165" s="122" t="s">
        <v>526</v>
      </c>
    </row>
    <row r="166" spans="1:3" ht="13" customHeight="1">
      <c r="A166" s="121" t="s">
        <v>527</v>
      </c>
      <c r="B166" s="117">
        <v>20130</v>
      </c>
      <c r="C166" s="122" t="s">
        <v>528</v>
      </c>
    </row>
    <row r="167" spans="1:3" ht="13" customHeight="1">
      <c r="A167" s="121" t="s">
        <v>527</v>
      </c>
      <c r="B167" s="117">
        <v>20190</v>
      </c>
      <c r="C167" s="122" t="s">
        <v>529</v>
      </c>
    </row>
    <row r="168" spans="1:3" ht="13" customHeight="1">
      <c r="A168" s="121" t="s">
        <v>530</v>
      </c>
      <c r="B168" s="117">
        <v>30010</v>
      </c>
      <c r="C168" s="122" t="s">
        <v>531</v>
      </c>
    </row>
    <row r="169" spans="1:3" ht="13" customHeight="1">
      <c r="A169" s="121" t="s">
        <v>530</v>
      </c>
      <c r="B169" s="117">
        <v>30011</v>
      </c>
      <c r="C169" s="122" t="s">
        <v>532</v>
      </c>
    </row>
    <row r="170" spans="1:3" ht="13" customHeight="1">
      <c r="A170" s="121" t="s">
        <v>540</v>
      </c>
      <c r="B170" s="117">
        <v>20141</v>
      </c>
      <c r="C170" s="122" t="s">
        <v>541</v>
      </c>
    </row>
    <row r="171" spans="1:3" ht="13" customHeight="1">
      <c r="A171" s="121" t="s">
        <v>542</v>
      </c>
      <c r="B171" s="117">
        <v>20142</v>
      </c>
      <c r="C171" s="122" t="s">
        <v>543</v>
      </c>
    </row>
    <row r="172" spans="1:3" ht="13" customHeight="1">
      <c r="A172" s="121" t="s">
        <v>544</v>
      </c>
      <c r="B172" s="117">
        <v>20143</v>
      </c>
      <c r="C172" s="122" t="s">
        <v>545</v>
      </c>
    </row>
    <row r="173" spans="1:3" ht="13" customHeight="1">
      <c r="A173" s="121" t="s">
        <v>546</v>
      </c>
      <c r="B173" s="117">
        <v>20144</v>
      </c>
      <c r="C173" s="122" t="s">
        <v>547</v>
      </c>
    </row>
    <row r="174" spans="1:3" ht="13" customHeight="1">
      <c r="A174" s="121" t="s">
        <v>548</v>
      </c>
      <c r="B174" s="117">
        <v>20145</v>
      </c>
      <c r="C174" s="122" t="s">
        <v>549</v>
      </c>
    </row>
    <row r="175" spans="1:3" ht="13" customHeight="1">
      <c r="A175" s="121" t="s">
        <v>540</v>
      </c>
      <c r="B175" s="117">
        <v>40002</v>
      </c>
      <c r="C175" s="122" t="s">
        <v>550</v>
      </c>
    </row>
    <row r="176" spans="1:3" ht="13" customHeight="1">
      <c r="A176" s="121" t="s">
        <v>542</v>
      </c>
      <c r="B176" s="117">
        <v>40003</v>
      </c>
      <c r="C176" s="122" t="s">
        <v>551</v>
      </c>
    </row>
    <row r="177" spans="1:3" ht="13" customHeight="1">
      <c r="A177" s="121" t="s">
        <v>544</v>
      </c>
      <c r="B177" s="117">
        <v>40004</v>
      </c>
      <c r="C177" s="122" t="s">
        <v>552</v>
      </c>
    </row>
    <row r="178" spans="1:3" ht="13" customHeight="1">
      <c r="A178" s="121" t="s">
        <v>546</v>
      </c>
      <c r="B178" s="117">
        <v>40005</v>
      </c>
      <c r="C178" s="122" t="s">
        <v>553</v>
      </c>
    </row>
    <row r="179" spans="1:3" ht="13" customHeight="1">
      <c r="A179" s="121" t="s">
        <v>548</v>
      </c>
      <c r="B179" s="117">
        <v>40006</v>
      </c>
      <c r="C179" s="122" t="s">
        <v>554</v>
      </c>
    </row>
    <row r="180" spans="1:3" ht="13" customHeight="1">
      <c r="A180" s="121" t="s">
        <v>555</v>
      </c>
      <c r="B180" s="117">
        <v>73037</v>
      </c>
      <c r="C180" s="122" t="s">
        <v>556</v>
      </c>
    </row>
    <row r="181" spans="1:3" ht="13" customHeight="1">
      <c r="A181" s="121" t="s">
        <v>555</v>
      </c>
      <c r="B181" s="117">
        <v>73056</v>
      </c>
      <c r="C181" s="122" t="s">
        <v>557</v>
      </c>
    </row>
    <row r="182" spans="1:3" ht="13" customHeight="1">
      <c r="A182" s="119" t="s">
        <v>558</v>
      </c>
      <c r="B182" s="117">
        <v>73038</v>
      </c>
      <c r="C182" s="120" t="s">
        <v>559</v>
      </c>
    </row>
    <row r="183" spans="1:3">
      <c r="A183" s="121" t="s">
        <v>560</v>
      </c>
      <c r="B183" s="117">
        <v>73039</v>
      </c>
      <c r="C183" s="122" t="s">
        <v>561</v>
      </c>
    </row>
    <row r="184" spans="1:3">
      <c r="A184" s="121" t="s">
        <v>562</v>
      </c>
      <c r="B184" s="117">
        <v>73041</v>
      </c>
      <c r="C184" s="122" t="s">
        <v>563</v>
      </c>
    </row>
    <row r="185" spans="1:3">
      <c r="A185" s="134" t="s">
        <v>564</v>
      </c>
      <c r="B185" s="135">
        <v>73042</v>
      </c>
      <c r="C185" s="136" t="s">
        <v>565</v>
      </c>
    </row>
    <row r="186" spans="1:3">
      <c r="A186" s="130" t="s">
        <v>588</v>
      </c>
      <c r="B186" s="137" t="s">
        <v>584</v>
      </c>
      <c r="C186" s="132" t="s">
        <v>589</v>
      </c>
    </row>
    <row r="187" spans="1:3">
      <c r="A187" s="138" t="s">
        <v>383</v>
      </c>
      <c r="B187" s="139">
        <v>73639</v>
      </c>
      <c r="C187" s="140" t="s">
        <v>609</v>
      </c>
    </row>
    <row r="188" spans="1:3">
      <c r="A188" s="138" t="s">
        <v>56</v>
      </c>
      <c r="B188" s="139">
        <v>73068</v>
      </c>
      <c r="C188" s="140" t="s">
        <v>610</v>
      </c>
    </row>
  </sheetData>
  <autoFilter ref="A2:C187" xr:uid="{00000000-0009-0000-0000-000002000000}"/>
  <mergeCells count="1">
    <mergeCell ref="A1:C1"/>
  </mergeCells>
  <printOptions horizontalCentered="1"/>
  <pageMargins left="7.874015748031496E-2" right="7.874015748031496E-2" top="0.23622047244094491" bottom="0.43307086614173229" header="0.23622047244094491" footer="0.27559055118110237"/>
  <pageSetup paperSize="9" scale="97" fitToHeight="7" orientation="portrait" r:id="rId1"/>
  <headerFooter alignWithMargins="0">
    <oddHeader>&amp;L&amp;"Calibri"&amp;10&amp;K000000 Official - Financial&amp;1#_x000D_</oddHeader>
    <oddFooter>&amp;C&amp;9&amp;P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2:M50"/>
  <sheetViews>
    <sheetView workbookViewId="0">
      <selection activeCell="D19" sqref="D19"/>
    </sheetView>
  </sheetViews>
  <sheetFormatPr defaultRowHeight="12.5"/>
  <cols>
    <col min="1" max="1" width="4" bestFit="1" customWidth="1"/>
    <col min="3" max="3" width="14" customWidth="1"/>
    <col min="4" max="4" width="14" style="28" customWidth="1"/>
    <col min="5" max="5" width="15" style="29" customWidth="1"/>
    <col min="6" max="6" width="13.54296875" customWidth="1"/>
    <col min="7" max="7" width="22.453125" customWidth="1"/>
    <col min="8" max="8" width="16.453125" customWidth="1"/>
    <col min="9" max="9" width="15" customWidth="1"/>
    <col min="10" max="10" width="9.7265625" customWidth="1"/>
    <col min="11" max="11" width="11.453125" customWidth="1"/>
    <col min="12" max="12" width="51.26953125" bestFit="1" customWidth="1"/>
  </cols>
  <sheetData>
    <row r="2" spans="1:13" ht="20">
      <c r="B2" s="196" t="s">
        <v>590</v>
      </c>
      <c r="C2" s="197"/>
      <c r="D2" s="197"/>
      <c r="E2" s="197"/>
      <c r="F2" s="197"/>
      <c r="G2" s="197"/>
      <c r="H2" s="197"/>
    </row>
    <row r="3" spans="1:13" ht="13" thickBot="1">
      <c r="F3" s="30"/>
    </row>
    <row r="4" spans="1:13" ht="13.5" thickBot="1">
      <c r="E4" s="198" t="s">
        <v>591</v>
      </c>
      <c r="F4" s="199"/>
      <c r="G4" s="200"/>
    </row>
    <row r="5" spans="1:13" ht="12.75" customHeight="1">
      <c r="E5" s="31" t="s">
        <v>592</v>
      </c>
      <c r="F5" s="201">
        <v>1000</v>
      </c>
      <c r="G5" s="202"/>
    </row>
    <row r="6" spans="1:13" ht="12.75" customHeight="1">
      <c r="E6" s="31" t="s">
        <v>593</v>
      </c>
      <c r="F6" s="189" t="s">
        <v>594</v>
      </c>
      <c r="G6" s="190"/>
      <c r="I6" s="32" t="s">
        <v>31</v>
      </c>
    </row>
    <row r="7" spans="1:13">
      <c r="E7" s="31" t="s">
        <v>595</v>
      </c>
      <c r="F7" s="189" t="s">
        <v>596</v>
      </c>
      <c r="G7" s="190"/>
      <c r="I7" s="32" t="s">
        <v>29</v>
      </c>
    </row>
    <row r="8" spans="1:13">
      <c r="E8" s="33" t="s">
        <v>597</v>
      </c>
      <c r="F8" s="191">
        <f ca="1">TODAY()</f>
        <v>46132</v>
      </c>
      <c r="G8" s="192"/>
      <c r="H8" t="s">
        <v>31</v>
      </c>
      <c r="I8" s="34">
        <f>SUMIF(B13:B50,H8,H13:H50)</f>
        <v>0</v>
      </c>
    </row>
    <row r="9" spans="1:13">
      <c r="B9" s="22"/>
      <c r="E9" s="33" t="s">
        <v>598</v>
      </c>
      <c r="F9" s="193">
        <f ca="1">TODAY()</f>
        <v>46132</v>
      </c>
      <c r="G9" s="192"/>
      <c r="H9" t="s">
        <v>29</v>
      </c>
      <c r="I9" s="34">
        <f>SUMIF(B13:B50,H9,H13:H50)</f>
        <v>0</v>
      </c>
    </row>
    <row r="10" spans="1:13" ht="13" thickBot="1">
      <c r="E10" s="35" t="s">
        <v>599</v>
      </c>
      <c r="F10" s="194"/>
      <c r="G10" s="195"/>
    </row>
    <row r="11" spans="1:13" ht="13" thickBot="1">
      <c r="F11" s="30"/>
    </row>
    <row r="12" spans="1:13" ht="13.5" thickBot="1">
      <c r="B12" s="36" t="s">
        <v>600</v>
      </c>
      <c r="C12" s="36" t="s">
        <v>601</v>
      </c>
      <c r="D12" s="37" t="s">
        <v>45</v>
      </c>
      <c r="E12" s="37" t="s">
        <v>602</v>
      </c>
      <c r="F12" s="37" t="s">
        <v>603</v>
      </c>
      <c r="G12" s="37" t="s">
        <v>604</v>
      </c>
      <c r="H12" s="38" t="s">
        <v>48</v>
      </c>
      <c r="I12" s="39" t="s">
        <v>592</v>
      </c>
      <c r="J12" s="40" t="s">
        <v>605</v>
      </c>
      <c r="K12" s="36" t="s">
        <v>606</v>
      </c>
      <c r="L12" s="36" t="s">
        <v>607</v>
      </c>
    </row>
    <row r="13" spans="1:13">
      <c r="A13">
        <v>12</v>
      </c>
      <c r="B13" s="47" t="str">
        <f>IF(OR(C13="",'FN18 SFT'!G23=""),"",'FN18 SFT'!G23)</f>
        <v/>
      </c>
      <c r="C13" s="48" t="str">
        <f>IF(OR(D13="",'FN18 SFT'!E23=""),"",'FN18 SFT'!C23)</f>
        <v/>
      </c>
      <c r="D13" s="41" t="str">
        <f>IF('FN18 SFT'!E23="","",'FN18 SFT'!E23)</f>
        <v/>
      </c>
      <c r="E13" s="42"/>
      <c r="F13" s="42"/>
      <c r="G13" s="42"/>
      <c r="H13" s="43" t="str">
        <f>IF(OR(B13="",'FN18 SFT'!H23=""),"",'FN18 SFT'!H23)</f>
        <v/>
      </c>
      <c r="I13" s="44"/>
      <c r="J13" s="45"/>
      <c r="K13" s="46"/>
      <c r="L13" s="48" t="str">
        <f>"FN18 "&amp;IF(OR(B13="",'FN18 SFT'!$B$7=""),"",'FN18 SFT'!#REF!)</f>
        <v xml:space="preserve">FN18 </v>
      </c>
      <c r="M13">
        <f t="shared" ref="M13:M33" si="0">LEN(L13)</f>
        <v>5</v>
      </c>
    </row>
    <row r="14" spans="1:13">
      <c r="A14">
        <v>12</v>
      </c>
      <c r="B14" s="47" t="str">
        <f>IF(OR(C14="",'FN18 SFT'!M23=""),"",'FN18 SFT'!M23)</f>
        <v/>
      </c>
      <c r="C14" s="48" t="str">
        <f>IF(OR(D14="",'FN18 SFT'!I23=""),"",'FN18 SFT'!I23)</f>
        <v/>
      </c>
      <c r="D14" s="41" t="str">
        <f>IF('FN18 SFT'!K23="","",'FN18 SFT'!K23)</f>
        <v/>
      </c>
      <c r="E14" s="42"/>
      <c r="F14" s="42"/>
      <c r="G14" s="42"/>
      <c r="H14" s="43" t="str">
        <f>IF(OR(B14="",'FN18 SFT'!N23=""),"",'FN18 SFT'!N23)</f>
        <v/>
      </c>
      <c r="I14" s="49"/>
      <c r="J14" s="50"/>
      <c r="K14" s="51"/>
      <c r="L14" s="48" t="str">
        <f>"FN18 "&amp;IF(OR(B14="",'FN18 SFT'!$B$7=""),"",'FN18 SFT'!#REF!)</f>
        <v xml:space="preserve">FN18 </v>
      </c>
      <c r="M14">
        <f t="shared" si="0"/>
        <v>5</v>
      </c>
    </row>
    <row r="15" spans="1:13">
      <c r="A15">
        <v>13</v>
      </c>
      <c r="B15" s="47" t="str">
        <f>IF(OR(C15="",'FN18 SFT'!G24=""),"",'FN18 SFT'!G24)</f>
        <v/>
      </c>
      <c r="C15" s="48" t="str">
        <f>IF(OR(D15="",'FN18 SFT'!E24=""),"",'FN18 SFT'!C24)</f>
        <v/>
      </c>
      <c r="D15" s="41" t="str">
        <f>IF('FN18 SFT'!E24="","",'FN18 SFT'!E24)</f>
        <v/>
      </c>
      <c r="E15" s="42"/>
      <c r="F15" s="42"/>
      <c r="G15" s="42"/>
      <c r="H15" s="43" t="str">
        <f>IF(OR(B15="",'FN18 SFT'!H24=""),"",'FN18 SFT'!H24)</f>
        <v/>
      </c>
      <c r="I15" s="49"/>
      <c r="J15" s="50"/>
      <c r="K15" s="51"/>
      <c r="L15" s="48" t="str">
        <f>"FN18 "&amp;IF(OR(B15="",'FN18 SFT'!$B$7=""),"",'FN18 SFT'!#REF!)</f>
        <v xml:space="preserve">FN18 </v>
      </c>
      <c r="M15">
        <f t="shared" si="0"/>
        <v>5</v>
      </c>
    </row>
    <row r="16" spans="1:13">
      <c r="A16">
        <v>13</v>
      </c>
      <c r="B16" s="47" t="str">
        <f>IF(OR(C16="",'FN18 SFT'!M24=""),"",'FN18 SFT'!M24)</f>
        <v/>
      </c>
      <c r="C16" s="48" t="str">
        <f>IF(OR(D16="",'FN18 SFT'!I24=""),"",'FN18 SFT'!I24)</f>
        <v/>
      </c>
      <c r="D16" s="41" t="str">
        <f>IF('FN18 SFT'!K24="","",'FN18 SFT'!K24)</f>
        <v/>
      </c>
      <c r="E16" s="42"/>
      <c r="F16" s="42"/>
      <c r="G16" s="42"/>
      <c r="H16" s="43" t="str">
        <f>IF(OR(B16="",'FN18 SFT'!N24=""),"",'FN18 SFT'!N24)</f>
        <v/>
      </c>
      <c r="I16" s="49"/>
      <c r="J16" s="50"/>
      <c r="K16" s="51"/>
      <c r="L16" s="48" t="str">
        <f>"FN18 "&amp;IF(OR(B16="",'FN18 SFT'!$B$7=""),"",'FN18 SFT'!#REF!)</f>
        <v xml:space="preserve">FN18 </v>
      </c>
      <c r="M16">
        <f t="shared" si="0"/>
        <v>5</v>
      </c>
    </row>
    <row r="17" spans="1:13">
      <c r="A17">
        <v>14</v>
      </c>
      <c r="B17" s="47" t="str">
        <f>IF(OR(C17="",'FN18 SFT'!G25=""),"",'FN18 SFT'!G25)</f>
        <v/>
      </c>
      <c r="C17" s="48" t="str">
        <f>IF(OR(D17="",'FN18 SFT'!B25=""),"",'FN18 SFT'!C25)</f>
        <v/>
      </c>
      <c r="D17" s="41" t="str">
        <f>IF('FN18 SFT'!E25="","",'FN18 SFT'!E25)</f>
        <v/>
      </c>
      <c r="E17" s="42"/>
      <c r="F17" s="42"/>
      <c r="G17" s="42"/>
      <c r="H17" s="43" t="str">
        <f>IF(OR(B17="",'FN18 SFT'!H25=""),"",'FN18 SFT'!H25)</f>
        <v/>
      </c>
      <c r="I17" s="49"/>
      <c r="J17" s="50"/>
      <c r="K17" s="51"/>
      <c r="L17" s="48" t="str">
        <f>"FN18 "&amp;IF(OR(B17="",'FN18 SFT'!$B$7=""),"",'FN18 SFT'!#REF!)</f>
        <v xml:space="preserve">FN18 </v>
      </c>
      <c r="M17">
        <f t="shared" si="0"/>
        <v>5</v>
      </c>
    </row>
    <row r="18" spans="1:13">
      <c r="A18">
        <v>14</v>
      </c>
      <c r="B18" s="47" t="str">
        <f>IF(OR(C18="",'FN18 SFT'!M25=""),"",'FN18 SFT'!M25)</f>
        <v/>
      </c>
      <c r="C18" s="48" t="str">
        <f>IF(OR(D18="",'FN18 SFT'!I25=""),"",'FN18 SFT'!I25)</f>
        <v/>
      </c>
      <c r="D18" s="41" t="str">
        <f>IF('FN18 SFT'!K25="","",'FN18 SFT'!K25)</f>
        <v/>
      </c>
      <c r="E18" s="42"/>
      <c r="F18" s="42"/>
      <c r="G18" s="42"/>
      <c r="H18" s="43" t="str">
        <f>IF(OR(B18="",'FN18 SFT'!N25=""),"",'FN18 SFT'!N25)</f>
        <v/>
      </c>
      <c r="I18" s="49"/>
      <c r="J18" s="50"/>
      <c r="K18" s="51"/>
      <c r="L18" s="48" t="str">
        <f>"FN18 "&amp;IF(OR(B18="",'FN18 SFT'!$B$7=""),"",'FN18 SFT'!#REF!)</f>
        <v xml:space="preserve">FN18 </v>
      </c>
      <c r="M18">
        <f t="shared" si="0"/>
        <v>5</v>
      </c>
    </row>
    <row r="19" spans="1:13">
      <c r="A19">
        <v>15</v>
      </c>
      <c r="B19" s="47" t="str">
        <f>IF(OR(C19="",'FN18 SFT'!G26=""),"",'FN18 SFT'!G26)</f>
        <v/>
      </c>
      <c r="C19" s="48" t="str">
        <f>IF(OR(D19="",'FN18 SFT'!B26=""),"",'FN18 SFT'!C26)</f>
        <v/>
      </c>
      <c r="D19" s="41" t="str">
        <f>IF('FN18 SFT'!E26="","",'FN18 SFT'!E26)</f>
        <v/>
      </c>
      <c r="E19" s="42"/>
      <c r="F19" s="42"/>
      <c r="G19" s="42"/>
      <c r="H19" s="43" t="str">
        <f>IF(OR(B19="",'FN18 SFT'!H26=""),"",'FN18 SFT'!H26)</f>
        <v/>
      </c>
      <c r="I19" s="49"/>
      <c r="J19" s="50"/>
      <c r="K19" s="51"/>
      <c r="L19" s="48" t="str">
        <f>"FN18 "&amp;IF(OR(B19="",'FN18 SFT'!$B$7=""),"",'FN18 SFT'!#REF!)</f>
        <v xml:space="preserve">FN18 </v>
      </c>
      <c r="M19">
        <f t="shared" si="0"/>
        <v>5</v>
      </c>
    </row>
    <row r="20" spans="1:13">
      <c r="A20">
        <v>15</v>
      </c>
      <c r="B20" s="47" t="str">
        <f>IF(OR(C20="",'FN18 SFT'!M26=""),"",'FN18 SFT'!M26)</f>
        <v/>
      </c>
      <c r="C20" s="48" t="str">
        <f>IF(OR(D20="",'FN18 SFT'!I26=""),"",'FN18 SFT'!I26)</f>
        <v/>
      </c>
      <c r="D20" s="41" t="str">
        <f>IF('FN18 SFT'!K26="","",'FN18 SFT'!K26)</f>
        <v/>
      </c>
      <c r="E20" s="42"/>
      <c r="F20" s="42"/>
      <c r="G20" s="42"/>
      <c r="H20" s="43" t="str">
        <f>IF(OR(B20="",'FN18 SFT'!N26=""),"",'FN18 SFT'!N26)</f>
        <v/>
      </c>
      <c r="I20" s="49"/>
      <c r="J20" s="50"/>
      <c r="K20" s="51"/>
      <c r="L20" s="48" t="str">
        <f>"FN18 "&amp;IF(OR(B20="",'FN18 SFT'!$B$7=""),"",'FN18 SFT'!#REF!)</f>
        <v xml:space="preserve">FN18 </v>
      </c>
      <c r="M20">
        <f t="shared" si="0"/>
        <v>5</v>
      </c>
    </row>
    <row r="21" spans="1:13">
      <c r="A21">
        <v>16</v>
      </c>
      <c r="B21" s="47" t="str">
        <f>IF(OR(C21="",'FN18 SFT'!G27=""),"",'FN18 SFT'!G27)</f>
        <v/>
      </c>
      <c r="C21" s="48" t="str">
        <f>IF(OR(D21="",'FN18 SFT'!B27=""),"",'FN18 SFT'!C27)</f>
        <v/>
      </c>
      <c r="D21" s="41" t="str">
        <f>IF('FN18 SFT'!E27="","",'FN18 SFT'!E27)</f>
        <v/>
      </c>
      <c r="E21" s="42"/>
      <c r="F21" s="42"/>
      <c r="G21" s="42"/>
      <c r="H21" s="43" t="str">
        <f>IF(OR(B21="",'FN18 SFT'!H27=""),"",'FN18 SFT'!H27)</f>
        <v/>
      </c>
      <c r="I21" s="49"/>
      <c r="J21" s="50"/>
      <c r="K21" s="51"/>
      <c r="L21" s="48" t="str">
        <f>"FN18 "&amp;IF(OR(B21="",'FN18 SFT'!$B$7=""),"",'FN18 SFT'!#REF!)</f>
        <v xml:space="preserve">FN18 </v>
      </c>
      <c r="M21">
        <f t="shared" si="0"/>
        <v>5</v>
      </c>
    </row>
    <row r="22" spans="1:13">
      <c r="A22">
        <v>16</v>
      </c>
      <c r="B22" s="47" t="str">
        <f>IF(OR(C22="",'FN18 SFT'!M27=""),"",'FN18 SFT'!M27)</f>
        <v/>
      </c>
      <c r="C22" s="48" t="str">
        <f>IF(OR(D22="",'FN18 SFT'!I27=""),"",'FN18 SFT'!I27)</f>
        <v/>
      </c>
      <c r="D22" s="41" t="str">
        <f>IF('FN18 SFT'!K27="","",'FN18 SFT'!K27)</f>
        <v/>
      </c>
      <c r="E22" s="42"/>
      <c r="F22" s="42"/>
      <c r="G22" s="42"/>
      <c r="H22" s="43" t="str">
        <f>IF(OR(B22="",'FN18 SFT'!N27=""),"",'FN18 SFT'!N27)</f>
        <v/>
      </c>
      <c r="I22" s="49"/>
      <c r="J22" s="50"/>
      <c r="K22" s="51"/>
      <c r="L22" s="48" t="str">
        <f>"FN18 "&amp;IF(OR(B22="",'FN18 SFT'!$B$7=""),"",'FN18 SFT'!#REF!)</f>
        <v xml:space="preserve">FN18 </v>
      </c>
      <c r="M22">
        <f t="shared" si="0"/>
        <v>5</v>
      </c>
    </row>
    <row r="23" spans="1:13">
      <c r="A23">
        <v>17</v>
      </c>
      <c r="B23" s="47" t="str">
        <f>IF(OR(C23="",'FN18 SFT'!G28=""),"",'FN18 SFT'!G28)</f>
        <v/>
      </c>
      <c r="C23" s="48" t="str">
        <f>IF(OR(D23="",'FN18 SFT'!B28=""),"",'FN18 SFT'!C28)</f>
        <v/>
      </c>
      <c r="D23" s="41" t="str">
        <f>IF('FN18 SFT'!E28="","",'FN18 SFT'!E28)</f>
        <v/>
      </c>
      <c r="E23" s="42"/>
      <c r="F23" s="42"/>
      <c r="G23" s="42"/>
      <c r="H23" s="43" t="str">
        <f>IF(OR(B23="",'FN18 SFT'!H28=""),"",'FN18 SFT'!H28)</f>
        <v/>
      </c>
      <c r="I23" s="49"/>
      <c r="J23" s="50"/>
      <c r="K23" s="51"/>
      <c r="L23" s="48" t="str">
        <f>"FN18 "&amp;IF(OR(B23="",'FN18 SFT'!$B$7=""),"",'FN18 SFT'!#REF!)</f>
        <v xml:space="preserve">FN18 </v>
      </c>
      <c r="M23">
        <f t="shared" si="0"/>
        <v>5</v>
      </c>
    </row>
    <row r="24" spans="1:13">
      <c r="A24">
        <v>17</v>
      </c>
      <c r="B24" s="47" t="str">
        <f>IF(OR(C24="",'FN18 SFT'!M28=""),"",'FN18 SFT'!M28)</f>
        <v/>
      </c>
      <c r="C24" s="48" t="str">
        <f>IF(OR(D24="",'FN18 SFT'!I28=""),"",'FN18 SFT'!I28)</f>
        <v/>
      </c>
      <c r="D24" s="41" t="str">
        <f>IF('FN18 SFT'!K28="","",'FN18 SFT'!K28)</f>
        <v/>
      </c>
      <c r="E24" s="42"/>
      <c r="F24" s="42"/>
      <c r="G24" s="42"/>
      <c r="H24" s="43" t="str">
        <f>IF(OR(B24="",'FN18 SFT'!N28=""),"",'FN18 SFT'!N28)</f>
        <v/>
      </c>
      <c r="I24" s="49"/>
      <c r="J24" s="50"/>
      <c r="K24" s="51"/>
      <c r="L24" s="48" t="str">
        <f>"FN18 "&amp;IF(OR(B24="",'FN18 SFT'!$B$7=""),"",'FN18 SFT'!#REF!)</f>
        <v xml:space="preserve">FN18 </v>
      </c>
      <c r="M24">
        <f t="shared" si="0"/>
        <v>5</v>
      </c>
    </row>
    <row r="25" spans="1:13">
      <c r="A25">
        <v>18</v>
      </c>
      <c r="B25" s="47" t="str">
        <f>IF(OR(C25="",'FN18 SFT'!G29=""),"",'FN18 SFT'!G29)</f>
        <v/>
      </c>
      <c r="C25" s="48" t="str">
        <f>IF(OR(D25="",'FN18 SFT'!B29=""),"",'FN18 SFT'!C29)</f>
        <v/>
      </c>
      <c r="D25" s="41" t="str">
        <f>IF('FN18 SFT'!E29="","",'FN18 SFT'!E29)</f>
        <v/>
      </c>
      <c r="E25" s="42"/>
      <c r="F25" s="42"/>
      <c r="G25" s="42"/>
      <c r="H25" s="43" t="str">
        <f>IF(OR(B25="",'FN18 SFT'!H29=""),"",'FN18 SFT'!H29)</f>
        <v/>
      </c>
      <c r="I25" s="49"/>
      <c r="J25" s="50"/>
      <c r="K25" s="51"/>
      <c r="L25" s="48" t="str">
        <f>"FN18 "&amp;IF(OR(B25="",'FN18 SFT'!$B$7=""),"",'FN18 SFT'!#REF!)</f>
        <v xml:space="preserve">FN18 </v>
      </c>
      <c r="M25">
        <f t="shared" si="0"/>
        <v>5</v>
      </c>
    </row>
    <row r="26" spans="1:13">
      <c r="A26">
        <v>18</v>
      </c>
      <c r="B26" s="47" t="str">
        <f>IF(OR(C26="",'FN18 SFT'!M29=""),"",'FN18 SFT'!M29)</f>
        <v/>
      </c>
      <c r="C26" s="48" t="str">
        <f>IF(OR(D26="",'FN18 SFT'!I29=""),"",'FN18 SFT'!I29)</f>
        <v/>
      </c>
      <c r="D26" s="41" t="str">
        <f>IF('FN18 SFT'!K29="","",'FN18 SFT'!K29)</f>
        <v/>
      </c>
      <c r="E26" s="42"/>
      <c r="F26" s="42"/>
      <c r="G26" s="42"/>
      <c r="H26" s="43" t="str">
        <f>IF(OR(B26="",'FN18 SFT'!N29=""),"",'FN18 SFT'!N29)</f>
        <v/>
      </c>
      <c r="I26" s="49"/>
      <c r="J26" s="50"/>
      <c r="K26" s="51"/>
      <c r="L26" s="48" t="str">
        <f>"FN18 "&amp;IF(OR(B26="",'FN18 SFT'!$B$7=""),"",'FN18 SFT'!#REF!)</f>
        <v xml:space="preserve">FN18 </v>
      </c>
      <c r="M26">
        <f t="shared" si="0"/>
        <v>5</v>
      </c>
    </row>
    <row r="27" spans="1:13">
      <c r="A27">
        <v>19</v>
      </c>
      <c r="B27" s="47" t="str">
        <f>IF(OR(C27="",'FN18 SFT'!G30=""),"",'FN18 SFT'!G30)</f>
        <v/>
      </c>
      <c r="C27" s="48" t="str">
        <f>IF(OR(D27="",'FN18 SFT'!B30=""),"",'FN18 SFT'!C30)</f>
        <v/>
      </c>
      <c r="D27" s="41" t="str">
        <f>IF('FN18 SFT'!E30="","",'FN18 SFT'!E30)</f>
        <v/>
      </c>
      <c r="E27" s="42"/>
      <c r="F27" s="42"/>
      <c r="G27" s="42"/>
      <c r="H27" s="43" t="str">
        <f>IF(OR(B27="",'FN18 SFT'!H30=""),"",'FN18 SFT'!H30)</f>
        <v/>
      </c>
      <c r="I27" s="49"/>
      <c r="J27" s="50"/>
      <c r="K27" s="51"/>
      <c r="L27" s="48" t="str">
        <f>"FN18 "&amp;IF(OR(B27="",'FN18 SFT'!$B$7=""),"",'FN18 SFT'!#REF!)</f>
        <v xml:space="preserve">FN18 </v>
      </c>
      <c r="M27">
        <f t="shared" si="0"/>
        <v>5</v>
      </c>
    </row>
    <row r="28" spans="1:13">
      <c r="A28">
        <v>19</v>
      </c>
      <c r="B28" s="47" t="str">
        <f>IF(OR(C28="",'FN18 SFT'!M30=""),"",'FN18 SFT'!M30)</f>
        <v/>
      </c>
      <c r="C28" s="48" t="str">
        <f>IF(OR(D28="",'FN18 SFT'!I30=""),"",'FN18 SFT'!I30)</f>
        <v/>
      </c>
      <c r="D28" s="41" t="str">
        <f>IF('FN18 SFT'!K30="","",'FN18 SFT'!K30)</f>
        <v/>
      </c>
      <c r="E28" s="42"/>
      <c r="F28" s="42"/>
      <c r="G28" s="42"/>
      <c r="H28" s="43" t="str">
        <f>IF(OR(B28="",'FN18 SFT'!N30=""),"",'FN18 SFT'!N30)</f>
        <v/>
      </c>
      <c r="I28" s="49"/>
      <c r="J28" s="50"/>
      <c r="K28" s="51"/>
      <c r="L28" s="48" t="str">
        <f>"FN18 "&amp;IF(OR(B28="",'FN18 SFT'!$B$7=""),"",'FN18 SFT'!#REF!)</f>
        <v xml:space="preserve">FN18 </v>
      </c>
      <c r="M28">
        <f t="shared" si="0"/>
        <v>5</v>
      </c>
    </row>
    <row r="29" spans="1:13">
      <c r="A29">
        <v>20</v>
      </c>
      <c r="B29" s="47" t="str">
        <f>IF(OR(C29="",'FN18 SFT'!G31=""),"",'FN18 SFT'!G31)</f>
        <v/>
      </c>
      <c r="C29" s="48" t="str">
        <f>IF(OR(D29="",'FN18 SFT'!B31=""),"",'FN18 SFT'!C31)</f>
        <v/>
      </c>
      <c r="D29" s="41" t="str">
        <f>IF('FN18 SFT'!E31="","",'FN18 SFT'!E31)</f>
        <v/>
      </c>
      <c r="E29" s="42"/>
      <c r="F29" s="42"/>
      <c r="G29" s="42"/>
      <c r="H29" s="43" t="str">
        <f>IF(OR(B29="",'FN18 SFT'!H31=""),"",'FN18 SFT'!H31)</f>
        <v/>
      </c>
      <c r="I29" s="49"/>
      <c r="J29" s="50"/>
      <c r="K29" s="51"/>
      <c r="L29" s="48" t="str">
        <f>"FN18 "&amp;IF(OR(B29="",'FN18 SFT'!$B$7=""),"",'FN18 SFT'!#REF!)</f>
        <v xml:space="preserve">FN18 </v>
      </c>
      <c r="M29">
        <f t="shared" si="0"/>
        <v>5</v>
      </c>
    </row>
    <row r="30" spans="1:13">
      <c r="A30">
        <v>20</v>
      </c>
      <c r="B30" s="47" t="str">
        <f>IF(OR(C30="",'FN18 SFT'!M31=""),"",'FN18 SFT'!M31)</f>
        <v/>
      </c>
      <c r="C30" s="48" t="str">
        <f>IF(OR(D30="",'FN18 SFT'!I31=""),"",'FN18 SFT'!I31)</f>
        <v/>
      </c>
      <c r="D30" s="41" t="str">
        <f>IF('FN18 SFT'!K31="","",'FN18 SFT'!K31)</f>
        <v/>
      </c>
      <c r="E30" s="42"/>
      <c r="F30" s="42"/>
      <c r="G30" s="42"/>
      <c r="H30" s="43" t="str">
        <f>IF(OR(B30="",'FN18 SFT'!N31=""),"",'FN18 SFT'!N31)</f>
        <v/>
      </c>
      <c r="I30" s="49"/>
      <c r="J30" s="50"/>
      <c r="K30" s="51"/>
      <c r="L30" s="48" t="str">
        <f>"FN18 "&amp;IF(OR(B30="",'FN18 SFT'!$B$7=""),"",'FN18 SFT'!#REF!)</f>
        <v xml:space="preserve">FN18 </v>
      </c>
      <c r="M30">
        <f t="shared" si="0"/>
        <v>5</v>
      </c>
    </row>
    <row r="31" spans="1:13">
      <c r="A31">
        <v>21</v>
      </c>
      <c r="B31" s="47" t="str">
        <f>IF(OR(C31="",'FN18 SFT'!G32=""),"",'FN18 SFT'!G32)</f>
        <v/>
      </c>
      <c r="C31" s="48" t="str">
        <f>IF(OR(D31="",'FN18 SFT'!B32=""),"",'FN18 SFT'!C32)</f>
        <v/>
      </c>
      <c r="D31" s="41" t="str">
        <f>IF('FN18 SFT'!E32="","",'FN18 SFT'!E32)</f>
        <v/>
      </c>
      <c r="E31" s="42"/>
      <c r="F31" s="42"/>
      <c r="G31" s="42"/>
      <c r="H31" s="43" t="str">
        <f>IF(OR(B31="",'FN18 SFT'!H32=""),"",'FN18 SFT'!H32)</f>
        <v/>
      </c>
      <c r="I31" s="49"/>
      <c r="J31" s="50"/>
      <c r="K31" s="51"/>
      <c r="L31" s="48" t="str">
        <f>"FN18 "&amp;IF(OR(B31="",'FN18 SFT'!$B$7=""),"",'FN18 SFT'!#REF!)</f>
        <v xml:space="preserve">FN18 </v>
      </c>
      <c r="M31">
        <f t="shared" si="0"/>
        <v>5</v>
      </c>
    </row>
    <row r="32" spans="1:13">
      <c r="A32">
        <v>21</v>
      </c>
      <c r="B32" s="47" t="str">
        <f>IF(OR(C32="",'FN18 SFT'!M32=""),"",'FN18 SFT'!M32)</f>
        <v/>
      </c>
      <c r="C32" s="48" t="str">
        <f>IF(OR(D32="",'FN18 SFT'!I32=""),"",'FN18 SFT'!I32)</f>
        <v/>
      </c>
      <c r="D32" s="41" t="str">
        <f>IF('FN18 SFT'!K32="","",'FN18 SFT'!K32)</f>
        <v/>
      </c>
      <c r="E32" s="42"/>
      <c r="F32" s="42"/>
      <c r="G32" s="42"/>
      <c r="H32" s="43" t="str">
        <f>IF(OR(B32="",'FN18 SFT'!N32=""),"",'FN18 SFT'!N32)</f>
        <v/>
      </c>
      <c r="I32" s="49"/>
      <c r="J32" s="50"/>
      <c r="K32" s="51"/>
      <c r="L32" s="48" t="str">
        <f>"FN18 "&amp;IF(OR(B32="",'FN18 SFT'!$B$7=""),"",'FN18 SFT'!#REF!)</f>
        <v xml:space="preserve">FN18 </v>
      </c>
      <c r="M32">
        <f t="shared" si="0"/>
        <v>5</v>
      </c>
    </row>
    <row r="33" spans="1:13">
      <c r="A33">
        <v>22</v>
      </c>
      <c r="B33" s="47" t="str">
        <f>IF(OR(C33="",'FN18 SFT'!G33=""),"",'FN18 SFT'!G33)</f>
        <v/>
      </c>
      <c r="C33" s="48" t="str">
        <f>IF(OR(D33="",'FN18 SFT'!B33=""),"",'FN18 SFT'!C33)</f>
        <v/>
      </c>
      <c r="D33" s="41" t="str">
        <f>IF('FN18 SFT'!E33="","",'FN18 SFT'!E33)</f>
        <v/>
      </c>
      <c r="E33" s="42"/>
      <c r="F33" s="42"/>
      <c r="G33" s="42"/>
      <c r="H33" s="43" t="str">
        <f>IF(OR(B33="",'FN18 SFT'!H33=""),"",'FN18 SFT'!H33)</f>
        <v/>
      </c>
      <c r="I33" s="49"/>
      <c r="J33" s="50"/>
      <c r="K33" s="51"/>
      <c r="L33" s="48" t="str">
        <f>"FN18 "&amp;IF(OR(B33="",'FN18 SFT'!$B$7=""),"",'FN18 SFT'!#REF!)</f>
        <v xml:space="preserve">FN18 </v>
      </c>
      <c r="M33">
        <f t="shared" si="0"/>
        <v>5</v>
      </c>
    </row>
    <row r="34" spans="1:13">
      <c r="A34">
        <v>22</v>
      </c>
      <c r="B34" s="47" t="str">
        <f>IF(OR(C34="",'FN18 SFT'!M33=""),"",'FN18 SFT'!M33)</f>
        <v/>
      </c>
      <c r="C34" s="48" t="str">
        <f>IF(OR(D34="",'FN18 SFT'!I33=""),"",'FN18 SFT'!I33)</f>
        <v/>
      </c>
      <c r="D34" s="41" t="str">
        <f>IF('FN18 SFT'!K33="","",'FN18 SFT'!K33)</f>
        <v/>
      </c>
      <c r="E34" s="42"/>
      <c r="F34" s="42"/>
      <c r="G34" s="42"/>
      <c r="H34" s="43" t="str">
        <f>IF(OR(B34="",'FN18 SFT'!N33=""),"",'FN18 SFT'!N33)</f>
        <v/>
      </c>
      <c r="I34" s="49"/>
      <c r="J34" s="50"/>
      <c r="K34" s="51"/>
      <c r="L34" s="48" t="str">
        <f>"FN18 "&amp;IF(OR(B34="",'FN18 SFT'!$B$7=""),"",'FN18 SFT'!#REF!)</f>
        <v xml:space="preserve">FN18 </v>
      </c>
    </row>
    <row r="35" spans="1:13">
      <c r="A35">
        <v>23</v>
      </c>
      <c r="B35" s="47" t="str">
        <f>IF(OR(C35="",'FN18 SFT'!G34=""),"",'FN18 SFT'!G34)</f>
        <v/>
      </c>
      <c r="C35" s="48" t="str">
        <f>IF(OR(D35="",'FN18 SFT'!B34=""),"",'FN18 SFT'!C34)</f>
        <v/>
      </c>
      <c r="D35" s="41" t="str">
        <f>IF('FN18 SFT'!E34="","",'FN18 SFT'!E34)</f>
        <v/>
      </c>
      <c r="E35" s="42"/>
      <c r="F35" s="42"/>
      <c r="G35" s="42"/>
      <c r="H35" s="43" t="str">
        <f>IF(OR(B35="",'FN18 SFT'!H34=""),"",'FN18 SFT'!H34)</f>
        <v/>
      </c>
      <c r="I35" s="49"/>
      <c r="J35" s="50"/>
      <c r="K35" s="51"/>
      <c r="L35" s="48" t="str">
        <f>"FN18 "&amp;IF(OR(B35="",'FN18 SFT'!$B$7=""),"",'FN18 SFT'!#REF!)</f>
        <v xml:space="preserve">FN18 </v>
      </c>
    </row>
    <row r="36" spans="1:13">
      <c r="A36">
        <v>23</v>
      </c>
      <c r="B36" s="47" t="str">
        <f>IF(OR(C36="",'FN18 SFT'!M34=""),"",'FN18 SFT'!M34)</f>
        <v/>
      </c>
      <c r="C36" s="48" t="str">
        <f>IF(OR(D36="",'FN18 SFT'!I34=""),"",'FN18 SFT'!I34)</f>
        <v/>
      </c>
      <c r="D36" s="41" t="str">
        <f>IF('FN18 SFT'!K34="","",'FN18 SFT'!K34)</f>
        <v/>
      </c>
      <c r="E36" s="42"/>
      <c r="F36" s="42"/>
      <c r="G36" s="42"/>
      <c r="H36" s="43" t="str">
        <f>IF(OR(B36="",'FN18 SFT'!N34=""),"",'FN18 SFT'!N34)</f>
        <v/>
      </c>
      <c r="I36" s="49"/>
      <c r="J36" s="50"/>
      <c r="K36" s="51"/>
      <c r="L36" s="48" t="str">
        <f>IF(OR(B36="",'FN18 SFT'!$B$7=""),"",'FN18 SFT'!#REF!)</f>
        <v/>
      </c>
    </row>
    <row r="37" spans="1:13">
      <c r="A37">
        <v>24</v>
      </c>
      <c r="B37" s="47" t="str">
        <f>IF(OR(C37="",'FN18 SFT'!G35=""),"",'FN18 SFT'!G35)</f>
        <v/>
      </c>
      <c r="C37" s="48" t="str">
        <f>IF(OR(D37="",'FN18 SFT'!B35=""),"",'FN18 SFT'!C35)</f>
        <v/>
      </c>
      <c r="D37" s="41" t="str">
        <f>IF('FN18 SFT'!E35="","",'FN18 SFT'!E35)</f>
        <v/>
      </c>
      <c r="E37" s="42"/>
      <c r="F37" s="42"/>
      <c r="G37" s="42"/>
      <c r="H37" s="43" t="str">
        <f>IF(OR(B37="",'FN18 SFT'!H35=""),"",'FN18 SFT'!H35)</f>
        <v/>
      </c>
      <c r="I37" s="49"/>
      <c r="J37" s="50"/>
      <c r="K37" s="51"/>
      <c r="L37" s="48" t="str">
        <f>IF(OR(B37="",'FN18 SFT'!$B$7=""),"",'FN18 SFT'!#REF!)</f>
        <v/>
      </c>
    </row>
    <row r="38" spans="1:13">
      <c r="A38">
        <v>24</v>
      </c>
      <c r="B38" s="47" t="str">
        <f>IF(OR(C38="",'FN18 SFT'!M35=""),"",'FN18 SFT'!M35)</f>
        <v/>
      </c>
      <c r="C38" s="48" t="str">
        <f>IF(OR(D38="",'FN18 SFT'!I35=""),"",'FN18 SFT'!I35)</f>
        <v/>
      </c>
      <c r="D38" s="41" t="str">
        <f>IF('FN18 SFT'!K35="","",'FN18 SFT'!K35)</f>
        <v/>
      </c>
      <c r="E38" s="42"/>
      <c r="F38" s="42"/>
      <c r="G38" s="42"/>
      <c r="H38" s="43" t="str">
        <f>IF(OR(B38="",'FN18 SFT'!N35=""),"",'FN18 SFT'!N35)</f>
        <v/>
      </c>
      <c r="I38" s="49"/>
      <c r="J38" s="50"/>
      <c r="K38" s="51"/>
      <c r="L38" s="48" t="str">
        <f>IF(OR(B38="",'FN18 SFT'!$B$7=""),"",'FN18 SFT'!#REF!)</f>
        <v/>
      </c>
    </row>
    <row r="39" spans="1:13">
      <c r="A39">
        <v>25</v>
      </c>
      <c r="B39" s="47" t="str">
        <f>IF(OR(C39="",'FN18 SFT'!G36=""),"",'FN18 SFT'!G36)</f>
        <v/>
      </c>
      <c r="C39" s="48" t="str">
        <f>IF(OR(D39="",'FN18 SFT'!B36=""),"",'FN18 SFT'!C36)</f>
        <v/>
      </c>
      <c r="D39" s="41" t="str">
        <f>IF('FN18 SFT'!E36="","",'FN18 SFT'!E36)</f>
        <v/>
      </c>
      <c r="E39" s="42"/>
      <c r="F39" s="42"/>
      <c r="G39" s="42"/>
      <c r="H39" s="43" t="str">
        <f>IF(OR(B39="",'FN18 SFT'!H36=""),"",'FN18 SFT'!H36)</f>
        <v/>
      </c>
      <c r="I39" s="49"/>
      <c r="J39" s="50"/>
      <c r="K39" s="51"/>
      <c r="L39" s="48" t="str">
        <f>IF(OR(B39="",'FN18 SFT'!$B$7=""),"",'FN18 SFT'!#REF!)</f>
        <v/>
      </c>
    </row>
    <row r="40" spans="1:13">
      <c r="A40">
        <v>25</v>
      </c>
      <c r="B40" s="47" t="str">
        <f>IF(OR(C40="",'FN18 SFT'!M36=""),"",'FN18 SFT'!M36)</f>
        <v/>
      </c>
      <c r="C40" s="48" t="str">
        <f>IF(OR(D40="",'FN18 SFT'!I36=""),"",'FN18 SFT'!I36)</f>
        <v/>
      </c>
      <c r="D40" s="41" t="str">
        <f>IF('FN18 SFT'!K36="","",'FN18 SFT'!K36)</f>
        <v/>
      </c>
      <c r="E40" s="42"/>
      <c r="F40" s="42"/>
      <c r="G40" s="42"/>
      <c r="H40" s="43" t="str">
        <f>IF(OR(B40="",'FN18 SFT'!N36=""),"",'FN18 SFT'!N36)</f>
        <v/>
      </c>
      <c r="I40" s="49"/>
      <c r="J40" s="50"/>
      <c r="K40" s="51"/>
      <c r="L40" s="48" t="str">
        <f>IF(OR(B40="",'FN18 SFT'!$B$7=""),"",'FN18 SFT'!#REF!)</f>
        <v/>
      </c>
    </row>
    <row r="41" spans="1:13">
      <c r="A41">
        <v>26</v>
      </c>
      <c r="B41" s="47" t="str">
        <f>IF(OR(C41="",'FN18 SFT'!G37=""),"",'FN18 SFT'!G37)</f>
        <v/>
      </c>
      <c r="C41" s="48" t="str">
        <f>IF(OR(D41="",'FN18 SFT'!B37=""),"",'FN18 SFT'!C37)</f>
        <v/>
      </c>
      <c r="D41" s="41" t="str">
        <f>IF('FN18 SFT'!E37="","",'FN18 SFT'!E37)</f>
        <v/>
      </c>
      <c r="E41" s="42"/>
      <c r="F41" s="42"/>
      <c r="G41" s="42"/>
      <c r="H41" s="43" t="str">
        <f>IF(OR(B41="",'FN18 SFT'!H37=""),"",'FN18 SFT'!H37)</f>
        <v/>
      </c>
      <c r="I41" s="49"/>
      <c r="J41" s="50"/>
      <c r="K41" s="51"/>
      <c r="L41" s="48" t="str">
        <f>IF(OR(B41="",'FN18 SFT'!$B$7=""),"",'FN18 SFT'!#REF!)</f>
        <v/>
      </c>
    </row>
    <row r="42" spans="1:13">
      <c r="A42">
        <v>26</v>
      </c>
      <c r="B42" s="47" t="str">
        <f>IF(OR(C42="",'FN18 SFT'!M37=""),"",'FN18 SFT'!M37)</f>
        <v/>
      </c>
      <c r="C42" s="48" t="str">
        <f>IF(OR(D42="",'FN18 SFT'!I37=""),"",'FN18 SFT'!I37)</f>
        <v/>
      </c>
      <c r="D42" s="41" t="str">
        <f>IF('FN18 SFT'!K37="","",'FN18 SFT'!K37)</f>
        <v/>
      </c>
      <c r="E42" s="42"/>
      <c r="F42" s="42"/>
      <c r="G42" s="42"/>
      <c r="H42" s="43" t="str">
        <f>IF(OR(B42="",'FN18 SFT'!N37=""),"",'FN18 SFT'!N37)</f>
        <v/>
      </c>
      <c r="I42" s="49"/>
      <c r="J42" s="50"/>
      <c r="K42" s="51"/>
      <c r="L42" s="48" t="str">
        <f>IF(OR(B42="",'FN18 SFT'!$B$7=""),"",'FN18 SFT'!#REF!)</f>
        <v/>
      </c>
    </row>
    <row r="43" spans="1:13">
      <c r="A43">
        <v>27</v>
      </c>
      <c r="B43" s="47" t="str">
        <f>IF(OR(C43="",'FN18 SFT'!G38=""),"",'FN18 SFT'!G38)</f>
        <v/>
      </c>
      <c r="C43" s="48" t="str">
        <f>IF(OR(D43="",'FN18 SFT'!B38=""),"",'FN18 SFT'!C38)</f>
        <v/>
      </c>
      <c r="D43" s="41" t="str">
        <f>IF('FN18 SFT'!E38="","",'FN18 SFT'!E38)</f>
        <v/>
      </c>
      <c r="E43" s="42"/>
      <c r="F43" s="42"/>
      <c r="G43" s="42"/>
      <c r="H43" s="43" t="str">
        <f>IF(OR(B43="",'FN18 SFT'!H38=""),"",'FN18 SFT'!H38)</f>
        <v/>
      </c>
      <c r="I43" s="49"/>
      <c r="J43" s="50"/>
      <c r="K43" s="51"/>
      <c r="L43" s="48" t="str">
        <f>IF(OR(B43="",'FN18 SFT'!$B$7=""),"",'FN18 SFT'!#REF!)</f>
        <v/>
      </c>
    </row>
    <row r="44" spans="1:13">
      <c r="A44">
        <v>27</v>
      </c>
      <c r="B44" s="47" t="str">
        <f>IF(OR(C44="",'FN18 SFT'!M38=""),"",'FN18 SFT'!M38)</f>
        <v/>
      </c>
      <c r="C44" s="48" t="str">
        <f>IF(OR(D44="",'FN18 SFT'!I38=""),"",'FN18 SFT'!I38)</f>
        <v/>
      </c>
      <c r="D44" s="41" t="str">
        <f>IF('FN18 SFT'!K38="","",'FN18 SFT'!K38)</f>
        <v/>
      </c>
      <c r="E44" s="42"/>
      <c r="F44" s="42"/>
      <c r="G44" s="42"/>
      <c r="H44" s="43" t="str">
        <f>IF(OR(B44="",'FN18 SFT'!N38=""),"",'FN18 SFT'!N38)</f>
        <v/>
      </c>
      <c r="I44" s="49"/>
      <c r="J44" s="50"/>
      <c r="K44" s="51"/>
      <c r="L44" s="48" t="str">
        <f>IF(OR(B44="",'FN18 SFT'!$B$7=""),"",'FN18 SFT'!#REF!)</f>
        <v/>
      </c>
    </row>
    <row r="45" spans="1:13">
      <c r="A45">
        <v>28</v>
      </c>
      <c r="B45" s="47" t="str">
        <f>IF(OR(C45="",'FN18 SFT'!G41=""),"",'FN18 SFT'!G41)</f>
        <v/>
      </c>
      <c r="C45" s="48" t="str">
        <f>IF(OR(D45="",'FN18 SFT'!B41=""),"",'FN18 SFT'!C41)</f>
        <v/>
      </c>
      <c r="D45" s="41" t="str">
        <f>IF('FN18 SFT'!E41="","",'FN18 SFT'!E41)</f>
        <v/>
      </c>
      <c r="E45" s="42"/>
      <c r="F45" s="42"/>
      <c r="G45" s="42"/>
      <c r="H45" s="43" t="str">
        <f>IF(OR(B45="",'FN18 SFT'!H41=""),"",'FN18 SFT'!H41)</f>
        <v/>
      </c>
      <c r="I45" s="49"/>
      <c r="J45" s="50"/>
      <c r="K45" s="51"/>
      <c r="L45" s="48" t="str">
        <f>IF(OR(B45="",'FN18 SFT'!$B$7=""),"",'FN18 SFT'!#REF!)</f>
        <v/>
      </c>
    </row>
    <row r="46" spans="1:13">
      <c r="A46">
        <v>28</v>
      </c>
      <c r="B46" s="47" t="str">
        <f>IF(OR(C46="",'FN18 SFT'!M41=""),"",'FN18 SFT'!M41)</f>
        <v/>
      </c>
      <c r="C46" s="48" t="str">
        <f>IF(OR(D46="",'FN18 SFT'!I41=""),"",'FN18 SFT'!I41)</f>
        <v/>
      </c>
      <c r="D46" s="41" t="str">
        <f>IF('FN18 SFT'!K41="","",'FN18 SFT'!K41)</f>
        <v/>
      </c>
      <c r="E46" s="42"/>
      <c r="F46" s="42"/>
      <c r="G46" s="42"/>
      <c r="H46" s="43" t="str">
        <f>IF(OR(B46="",'FN18 SFT'!N41=""),"",'FN18 SFT'!N41)</f>
        <v/>
      </c>
      <c r="I46" s="49"/>
      <c r="J46" s="50"/>
      <c r="K46" s="51"/>
      <c r="L46" s="48" t="str">
        <f>IF(OR(B46="",'FN18 SFT'!$B$7=""),"",'FN18 SFT'!#REF!)</f>
        <v/>
      </c>
    </row>
    <row r="47" spans="1:13">
      <c r="A47">
        <v>29</v>
      </c>
      <c r="B47" s="47" t="e">
        <f>IF(OR(C47="",'FN18 SFT'!#REF!=""),"",'FN18 SFT'!#REF!)</f>
        <v>#REF!</v>
      </c>
      <c r="C47" s="48" t="e">
        <f>IF(OR(D47="",'FN18 SFT'!#REF!=""),"",'FN18 SFT'!#REF!)</f>
        <v>#REF!</v>
      </c>
      <c r="D47" s="41" t="e">
        <f>IF('FN18 SFT'!#REF!="","",'FN18 SFT'!#REF!)</f>
        <v>#REF!</v>
      </c>
      <c r="E47" s="42"/>
      <c r="F47" s="42"/>
      <c r="G47" s="42"/>
      <c r="H47" s="43" t="e">
        <f>IF(OR(B47="",'FN18 SFT'!#REF!=""),"",'FN18 SFT'!#REF!)</f>
        <v>#REF!</v>
      </c>
      <c r="I47" s="49"/>
      <c r="J47" s="50"/>
      <c r="K47" s="51"/>
      <c r="L47" s="48" t="e">
        <f>IF(OR(B47="",'FN18 SFT'!$B$7=""),"",'FN18 SFT'!#REF!)</f>
        <v>#REF!</v>
      </c>
    </row>
    <row r="48" spans="1:13">
      <c r="A48">
        <v>29</v>
      </c>
      <c r="B48" s="47" t="e">
        <f>IF(OR(C48="",'FN18 SFT'!#REF!=""),"",'FN18 SFT'!#REF!)</f>
        <v>#REF!</v>
      </c>
      <c r="C48" s="48" t="e">
        <f>IF(OR(D48="",'FN18 SFT'!#REF!=""),"",'FN18 SFT'!#REF!)</f>
        <v>#REF!</v>
      </c>
      <c r="D48" s="41" t="e">
        <f>IF('FN18 SFT'!#REF!="","",'FN18 SFT'!#REF!)</f>
        <v>#REF!</v>
      </c>
      <c r="E48" s="42"/>
      <c r="F48" s="42"/>
      <c r="G48" s="42"/>
      <c r="H48" s="43" t="e">
        <f>IF(OR(B48="",'FN18 SFT'!#REF!=""),"",'FN18 SFT'!#REF!)</f>
        <v>#REF!</v>
      </c>
      <c r="I48" s="49"/>
      <c r="J48" s="50"/>
      <c r="K48" s="51"/>
      <c r="L48" s="48" t="e">
        <f>IF(OR(B48="",'FN18 SFT'!$B$7=""),"",'FN18 SFT'!#REF!)</f>
        <v>#REF!</v>
      </c>
    </row>
    <row r="49" spans="1:12">
      <c r="A49">
        <v>30</v>
      </c>
      <c r="B49" s="47" t="e">
        <f>IF(OR(C49="",'FN18 SFT'!#REF!=""),"",'FN18 SFT'!#REF!)</f>
        <v>#REF!</v>
      </c>
      <c r="C49" s="48" t="e">
        <f>IF(OR(D49="",'FN18 SFT'!#REF!=""),"",'FN18 SFT'!#REF!)</f>
        <v>#REF!</v>
      </c>
      <c r="D49" s="41" t="e">
        <f>IF('FN18 SFT'!#REF!="","",'FN18 SFT'!#REF!)</f>
        <v>#REF!</v>
      </c>
      <c r="E49" s="42"/>
      <c r="F49" s="42"/>
      <c r="G49" s="42"/>
      <c r="H49" s="43" t="e">
        <f>IF(OR(B49="",'FN18 SFT'!#REF!=""),"",'FN18 SFT'!#REF!)</f>
        <v>#REF!</v>
      </c>
      <c r="I49" s="49"/>
      <c r="J49" s="50"/>
      <c r="K49" s="51"/>
      <c r="L49" s="48" t="e">
        <f>IF(OR(B49="",'FN18 SFT'!$B$7=""),"",'FN18 SFT'!#REF!)</f>
        <v>#REF!</v>
      </c>
    </row>
    <row r="50" spans="1:12">
      <c r="A50">
        <v>30</v>
      </c>
      <c r="B50" s="47" t="e">
        <f>IF(OR(C50="",'FN18 SFT'!#REF!=""),"",'FN18 SFT'!#REF!)</f>
        <v>#REF!</v>
      </c>
      <c r="C50" s="48" t="e">
        <f>IF(OR(D50="",'FN18 SFT'!#REF!=""),"",'FN18 SFT'!#REF!)</f>
        <v>#REF!</v>
      </c>
      <c r="D50" s="41" t="e">
        <f>IF('FN18 SFT'!#REF!="","",'FN18 SFT'!#REF!)</f>
        <v>#REF!</v>
      </c>
      <c r="E50" s="42"/>
      <c r="F50" s="42"/>
      <c r="G50" s="42"/>
      <c r="H50" s="43" t="e">
        <f>IF(OR(B50="",'FN18 SFT'!#REF!=""),"",'FN18 SFT'!#REF!)</f>
        <v>#REF!</v>
      </c>
      <c r="I50" s="49"/>
      <c r="J50" s="50"/>
      <c r="K50" s="51"/>
      <c r="L50" s="48" t="e">
        <f>IF(OR(B50="",'FN18 SFT'!$B$7=""),"",'FN18 SFT'!#REF!)</f>
        <v>#REF!</v>
      </c>
    </row>
  </sheetData>
  <mergeCells count="8">
    <mergeCell ref="F7:G7"/>
    <mergeCell ref="F8:G8"/>
    <mergeCell ref="F9:G9"/>
    <mergeCell ref="F10:G10"/>
    <mergeCell ref="B2:H2"/>
    <mergeCell ref="E4:G4"/>
    <mergeCell ref="F5:G5"/>
    <mergeCell ref="F6:G6"/>
  </mergeCells>
  <conditionalFormatting sqref="A1:XFD1048576">
    <cfRule type="cellIs" dxfId="0" priority="1" operator="equal">
      <formula>0</formula>
    </cfRule>
  </conditionalFormatting>
  <dataValidations disablePrompts="1" count="1">
    <dataValidation type="list" allowBlank="1" showInputMessage="1" showErrorMessage="1" sqref="B64681:B65536" xr:uid="{00000000-0002-0000-0300-000000000000}">
      <formula1>$I$6:$I$7</formula1>
    </dataValidation>
  </dataValidations>
  <pageMargins left="0.7" right="0.7" top="0.75" bottom="0.75" header="0.3" footer="0.3"/>
  <pageSetup paperSize="9" orientation="portrait" verticalDpi="0" r:id="rId1"/>
  <headerFooter>
    <oddHeader>&amp;L&amp;"Calibri"&amp;10&amp;K000000 Official - Financial&amp;1#_x000D_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71D50579EAA14B81685FD185C86BBC" ma:contentTypeVersion="7" ma:contentTypeDescription="Create a new document." ma:contentTypeScope="" ma:versionID="462bc24e9948b17a477623c09b438ec4">
  <xsd:schema xmlns:xsd="http://www.w3.org/2001/XMLSchema" xmlns:xs="http://www.w3.org/2001/XMLSchema" xmlns:p="http://schemas.microsoft.com/office/2006/metadata/properties" xmlns:ns2="fb987fa5-fcff-4848-96d6-8f23839f51e0" xmlns:ns3="07cb0ae7-4148-4484-a5b9-1e8e812e7102" xmlns:ns4="ed518b10-9f98-4d58-9e1e-f240cc79fee3" targetNamespace="http://schemas.microsoft.com/office/2006/metadata/properties" ma:root="true" ma:fieldsID="1f90072bb102a7ac2537eda27ff27b57" ns2:_="" ns3:_="" ns4:_="">
    <xsd:import namespace="fb987fa5-fcff-4848-96d6-8f23839f51e0"/>
    <xsd:import namespace="07cb0ae7-4148-4484-a5b9-1e8e812e7102"/>
    <xsd:import namespace="ed518b10-9f98-4d58-9e1e-f240cc79fee3"/>
    <xsd:element name="properties">
      <xsd:complexType>
        <xsd:sequence>
          <xsd:element name="documentManagement">
            <xsd:complexType>
              <xsd:all>
                <xsd:element ref="ns2:Academy_x0020_Conversions" minOccurs="0"/>
                <xsd:element ref="ns2:Budgets_x0020_and_x0020_DSG" minOccurs="0"/>
                <xsd:element ref="ns2:Closedown" minOccurs="0"/>
                <xsd:element ref="ns3:Financial_x0020_Year" minOccurs="0"/>
                <xsd:element ref="ns3:FSO" minOccurs="0"/>
                <xsd:element ref="ns3:Month" minOccurs="0"/>
                <xsd:element ref="ns2:Recoupment" minOccurs="0"/>
                <xsd:element ref="ns2:Returns" minOccurs="0"/>
                <xsd:element ref="ns2:School_x0020_Name" minOccurs="0"/>
                <xsd:element ref="ns2:School_x0020_Type_x0020_1" minOccurs="0"/>
                <xsd:element ref="ns2:School_x0020_Type_x0020_2" minOccurs="0"/>
                <xsd:element ref="ns2:School_x0020_Type_x0020_3" minOccurs="0"/>
                <xsd:element ref="ns2:School_x0020_Type_x0020_4" minOccurs="0"/>
                <xsd:element ref="ns4:MediaServiceMetadata" minOccurs="0"/>
                <xsd:element ref="ns4:MediaServiceFastMetadata" minOccurs="0"/>
                <xsd:element ref="ns4:MediaServiceObjectDetectorVersions" minOccurs="0"/>
                <xsd:element ref="ns2:SharedWithUsers" minOccurs="0"/>
                <xsd:element ref="ns2:SharedWithDetail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987fa5-fcff-4848-96d6-8f23839f51e0" elementFormDefault="qualified">
    <xsd:import namespace="http://schemas.microsoft.com/office/2006/documentManagement/types"/>
    <xsd:import namespace="http://schemas.microsoft.com/office/infopath/2007/PartnerControls"/>
    <xsd:element name="Academy_x0020_Conversions" ma:index="8" nillable="true" ma:displayName="Academy Conversions" ma:format="Dropdown" ma:internalName="Academy_x0020_Conversions">
      <xsd:simpleType>
        <xsd:restriction base="dms:Choice">
          <xsd:enumeration value="All"/>
          <xsd:enumeration value="Balance on Conversions"/>
          <xsd:enumeration value="Cabinet Sign Offs"/>
          <xsd:enumeration value="DfE ESFA Info"/>
          <xsd:enumeration value="Legal CTAs"/>
          <xsd:enumeration value="School Info Sent"/>
        </xsd:restriction>
      </xsd:simpleType>
    </xsd:element>
    <xsd:element name="Budgets_x0020_and_x0020_DSG" ma:index="9" nillable="true" ma:displayName="Budgets and DSG" ma:format="Dropdown" ma:internalName="Budgets_x0020_and_x0020_DSG">
      <xsd:simpleType>
        <xsd:restriction base="dms:Choice">
          <xsd:enumeration value="All"/>
          <xsd:enumeration value="DSG Guides"/>
          <xsd:enumeration value="DSG Reconciliations"/>
          <xsd:enumeration value="DSG Recoupments"/>
          <xsd:enumeration value="APTs"/>
        </xsd:restriction>
      </xsd:simpleType>
    </xsd:element>
    <xsd:element name="Closedown" ma:index="10" nillable="true" ma:displayName="Closedown" ma:format="Dropdown" ma:internalName="Closedown">
      <xsd:simpleType>
        <xsd:restriction base="dms:Choice">
          <xsd:enumeration value="All"/>
          <xsd:enumeration value="Audit"/>
          <xsd:enumeration value="DSG Blocks"/>
          <xsd:enumeration value="DSG Note"/>
          <xsd:enumeration value="EY Final Estimate"/>
          <xsd:enumeration value="Final Monitoring Sheet"/>
          <xsd:enumeration value="Statement of Accounts"/>
          <xsd:enumeration value="Year End Journals"/>
        </xsd:restriction>
      </xsd:simpleType>
    </xsd:element>
    <xsd:element name="Recoupment" ma:index="14" nillable="true" ma:displayName="Recoupment" ma:format="Dropdown" ma:internalName="Recoupment">
      <xsd:simpleType>
        <xsd:restriction base="dms:Choice">
          <xsd:enumeration value="All"/>
          <xsd:enumeration value="LAC"/>
          <xsd:enumeration value="Welsh"/>
          <xsd:enumeration value="Schools"/>
          <xsd:enumeration value="High Needs"/>
        </xsd:restriction>
      </xsd:simpleType>
    </xsd:element>
    <xsd:element name="Returns" ma:index="15" nillable="true" ma:displayName="Returns" ma:format="Dropdown" ma:internalName="Returns">
      <xsd:simpleType>
        <xsd:restriction base="dms:Choice">
          <xsd:enumeration value="All"/>
          <xsd:enumeration value="CFR"/>
          <xsd:enumeration value="GBPs"/>
          <xsd:enumeration value="SFVs"/>
          <xsd:enumeration value="FN12s"/>
          <xsd:enumeration value="Rev &amp; Cap Swap"/>
        </xsd:restriction>
      </xsd:simpleType>
    </xsd:element>
    <xsd:element name="School_x0020_Name" ma:index="16" nillable="true" ma:displayName="School Name" ma:internalName="School_x0020_Name">
      <xsd:simpleType>
        <xsd:restriction base="dms:Text">
          <xsd:maxLength value="255"/>
        </xsd:restriction>
      </xsd:simpleType>
    </xsd:element>
    <xsd:element name="School_x0020_Type_x0020_1" ma:index="17" nillable="true" ma:displayName="School Type 1" ma:format="Dropdown" ma:internalName="School_x0020_Type_x0020_1">
      <xsd:simpleType>
        <xsd:restriction base="dms:Choice">
          <xsd:enumeration value="All"/>
          <xsd:enumeration value="Academy or Free School"/>
          <xsd:enumeration value="Maintained"/>
          <xsd:enumeration value="Independent"/>
          <xsd:enumeration value="Education Other"/>
        </xsd:restriction>
      </xsd:simpleType>
    </xsd:element>
    <xsd:element name="School_x0020_Type_x0020_2" ma:index="18" nillable="true" ma:displayName="School Type 2" ma:format="Dropdown" ma:internalName="School_x0020_Type_x0020_2">
      <xsd:simpleType>
        <xsd:restriction base="dms:Choice">
          <xsd:enumeration value="AP"/>
          <xsd:enumeration value="Mainstream"/>
          <xsd:enumeration value="Special"/>
          <xsd:enumeration value="Special Centre"/>
          <xsd:enumeration value="Early Years"/>
        </xsd:restriction>
      </xsd:simpleType>
    </xsd:element>
    <xsd:element name="School_x0020_Type_x0020_3" ma:index="19" nillable="true" ma:displayName="School Type 3" ma:format="Dropdown" ma:internalName="School_x0020_Type_x0020_3">
      <xsd:simpleType>
        <xsd:restriction base="dms:Choice">
          <xsd:enumeration value="Primary"/>
          <xsd:enumeration value="Secondary"/>
        </xsd:restriction>
      </xsd:simpleType>
    </xsd:element>
    <xsd:element name="School_x0020_Type_x0020_4" ma:index="20" nillable="true" ma:displayName="School Type 4" ma:format="Dropdown" ma:internalName="School_x0020_Type_x0020_4">
      <xsd:simpleType>
        <xsd:restriction base="dms:Choice">
          <xsd:enumeration value="All"/>
          <xsd:enumeration value="Central"/>
          <xsd:enumeration value="Cheque Book"/>
        </xsd:restriction>
      </xsd:simple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cb0ae7-4148-4484-a5b9-1e8e812e7102" elementFormDefault="qualified">
    <xsd:import namespace="http://schemas.microsoft.com/office/2006/documentManagement/types"/>
    <xsd:import namespace="http://schemas.microsoft.com/office/infopath/2007/PartnerControls"/>
    <xsd:element name="Financial_x0020_Year" ma:index="11" nillable="true" ma:displayName="Financial Year" ma:format="Dropdown" ma:internalName="Financial_x0020_Year">
      <xsd:simpleType>
        <xsd:union memberTypes="dms:Text">
          <xsd:simpleType>
            <xsd:restriction base="dms:Choice">
              <xsd:enumeration value="2029-2030"/>
              <xsd:enumeration value="2028-2029"/>
              <xsd:enumeration value="2027-2028"/>
              <xsd:enumeration value="2026-2027"/>
              <xsd:enumeration value="2025-2026"/>
              <xsd:enumeration value="2024-2025"/>
              <xsd:enumeration value="2023-2024"/>
              <xsd:enumeration value="2022-2023"/>
              <xsd:enumeration value="2021-2022"/>
              <xsd:enumeration value="2020-2021"/>
              <xsd:enumeration value="2019-2020"/>
              <xsd:enumeration value="2018-2019"/>
              <xsd:enumeration value="2017-2018"/>
              <xsd:enumeration value="2016-2017"/>
            </xsd:restriction>
          </xsd:simpleType>
        </xsd:union>
      </xsd:simpleType>
    </xsd:element>
    <xsd:element name="FSO" ma:index="12" nillable="true" ma:displayName="FSO" ma:list="UserInfo" ma:SharePointGroup="0" ma:internalName="FSO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onth" ma:index="13" nillable="true" ma:displayName="Month" ma:default="" ma:format="Dropdown" ma:internalName="Month">
      <xsd:simpleType>
        <xsd:restriction base="dms:Choice">
          <xsd:enumeration value="January"/>
          <xsd:enumeration value="February"/>
          <xsd:enumeration value="March"/>
          <xsd:enumeration value="April"/>
          <xsd:enumeration value="May"/>
          <xsd:enumeration value="June"/>
          <xsd:enumeration value="July"/>
          <xsd:enumeration value="August"/>
          <xsd:enumeration value="September"/>
          <xsd:enumeration value="October"/>
          <xsd:enumeration value="November"/>
          <xsd:enumeration value="Choice 12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518b10-9f98-4d58-9e1e-f240cc79fe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nancial_x0020_Year xmlns="07cb0ae7-4148-4484-a5b9-1e8e812e7102" xsi:nil="true"/>
    <Month xmlns="07cb0ae7-4148-4484-a5b9-1e8e812e7102" xsi:nil="true"/>
    <Closedown xmlns="fb987fa5-fcff-4848-96d6-8f23839f51e0" xsi:nil="true"/>
    <FSO xmlns="07cb0ae7-4148-4484-a5b9-1e8e812e7102">
      <UserInfo>
        <DisplayName/>
        <AccountId xsi:nil="true"/>
        <AccountType/>
      </UserInfo>
    </FSO>
    <Budgets_x0020_and_x0020_DSG xmlns="fb987fa5-fcff-4848-96d6-8f23839f51e0" xsi:nil="true"/>
    <School_x0020_Name xmlns="fb987fa5-fcff-4848-96d6-8f23839f51e0" xsi:nil="true"/>
    <School_x0020_Type_x0020_4 xmlns="fb987fa5-fcff-4848-96d6-8f23839f51e0" xsi:nil="true"/>
    <School_x0020_Type_x0020_3 xmlns="fb987fa5-fcff-4848-96d6-8f23839f51e0" xsi:nil="true"/>
    <School_x0020_Type_x0020_2 xmlns="fb987fa5-fcff-4848-96d6-8f23839f51e0" xsi:nil="true"/>
    <Academy_x0020_Conversions xmlns="fb987fa5-fcff-4848-96d6-8f23839f51e0" xsi:nil="true"/>
    <Recoupment xmlns="fb987fa5-fcff-4848-96d6-8f23839f51e0" xsi:nil="true"/>
    <School_x0020_Type_x0020_1 xmlns="fb987fa5-fcff-4848-96d6-8f23839f51e0" xsi:nil="true"/>
    <Returns xmlns="fb987fa5-fcff-4848-96d6-8f23839f51e0" xsi:nil="true"/>
    <SharedWithUsers xmlns="fb987fa5-fcff-4848-96d6-8f23839f51e0">
      <UserInfo>
        <DisplayName>DUBERLEY, Irina</DisplayName>
        <AccountId>29</AccountId>
        <AccountType/>
      </UserInfo>
      <UserInfo>
        <DisplayName>CLISSOLD, Stacey</DisplayName>
        <AccountId>40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FD73C5-28C7-4E01-8B57-F10EA27063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987fa5-fcff-4848-96d6-8f23839f51e0"/>
    <ds:schemaRef ds:uri="07cb0ae7-4148-4484-a5b9-1e8e812e7102"/>
    <ds:schemaRef ds:uri="ed518b10-9f98-4d58-9e1e-f240cc79fe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A551A1-8424-4A63-8262-71976955CE4F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  <ds:schemaRef ds:uri="http://schemas.openxmlformats.org/package/2006/metadata/core-properties"/>
    <ds:schemaRef ds:uri="fb987fa5-fcff-4848-96d6-8f23839f51e0"/>
    <ds:schemaRef ds:uri="07cb0ae7-4148-4484-a5b9-1e8e812e7102"/>
    <ds:schemaRef ds:uri="http://www.w3.org/XML/1998/namespace"/>
    <ds:schemaRef ds:uri="http://schemas.microsoft.com/office/infopath/2007/PartnerControls"/>
    <ds:schemaRef ds:uri="ed518b10-9f98-4d58-9e1e-f240cc79fee3"/>
  </ds:schemaRefs>
</ds:datastoreItem>
</file>

<file path=customXml/itemProps3.xml><?xml version="1.0" encoding="utf-8"?>
<ds:datastoreItem xmlns:ds="http://schemas.openxmlformats.org/officeDocument/2006/customXml" ds:itemID="{365ED902-00B7-42F9-88FB-B2CEE22E1C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Guidance</vt:lpstr>
      <vt:lpstr>FN18 SFT</vt:lpstr>
      <vt:lpstr>Look Up</vt:lpstr>
      <vt:lpstr>2.CFR Structure</vt:lpstr>
      <vt:lpstr>Journal</vt:lpstr>
      <vt:lpstr>Dates</vt:lpstr>
      <vt:lpstr>DATES2013</vt:lpstr>
      <vt:lpstr>GLcodes</vt:lpstr>
      <vt:lpstr>LEDGER2013</vt:lpstr>
      <vt:lpstr>LEDGER2013UP</vt:lpstr>
      <vt:lpstr>Periods</vt:lpstr>
      <vt:lpstr>'2.CFR Structure'!Print_Area</vt:lpstr>
      <vt:lpstr>'FN18 SFT'!Print_Area</vt:lpstr>
      <vt:lpstr>'2.CFR Structure'!Print_Titles</vt:lpstr>
      <vt:lpstr>Schools</vt:lpstr>
    </vt:vector>
  </TitlesOfParts>
  <Manager/>
  <Company>Ruardean School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The Headteacher</dc:creator>
  <cp:keywords/>
  <dc:description/>
  <cp:lastModifiedBy>JONES, Fraser</cp:lastModifiedBy>
  <cp:revision/>
  <dcterms:created xsi:type="dcterms:W3CDTF">2008-03-26T12:28:18Z</dcterms:created>
  <dcterms:modified xsi:type="dcterms:W3CDTF">2026-04-20T14:02:31Z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0x0101009671D50579EAA14B81685FD185C86BBC</vt:lpwstr>
  </property>
  <property fmtid="{D5CDD505-2E9C-101B-9397-08002B2CF9AE}" pid="3" name="Order">
    <vt:r8>200</vt:r8>
  </property>
  <property fmtid="{D5CDD505-2E9C-101B-9397-08002B2CF9AE}" pid="4" name="MSIP_Label_04ac1526-9c6d-4857-86e4-a9ff5134728c_Enabled">
    <vt:lpwstr>true</vt:lpwstr>
  </property>
  <property fmtid="{D5CDD505-2E9C-101B-9397-08002B2CF9AE}" pid="5" name="MSIP_Label_04ac1526-9c6d-4857-86e4-a9ff5134728c_SetDate">
    <vt:lpwstr>2024-09-17T11:12:41Z</vt:lpwstr>
  </property>
  <property fmtid="{D5CDD505-2E9C-101B-9397-08002B2CF9AE}" pid="6" name="MSIP_Label_04ac1526-9c6d-4857-86e4-a9ff5134728c_Method">
    <vt:lpwstr>Standard</vt:lpwstr>
  </property>
  <property fmtid="{D5CDD505-2E9C-101B-9397-08002B2CF9AE}" pid="7" name="MSIP_Label_04ac1526-9c6d-4857-86e4-a9ff5134728c_Name">
    <vt:lpwstr>Of-Financial</vt:lpwstr>
  </property>
  <property fmtid="{D5CDD505-2E9C-101B-9397-08002B2CF9AE}" pid="8" name="MSIP_Label_04ac1526-9c6d-4857-86e4-a9ff5134728c_SiteId">
    <vt:lpwstr>5faec754-64e3-4014-9bcc-e72fc73ba312</vt:lpwstr>
  </property>
  <property fmtid="{D5CDD505-2E9C-101B-9397-08002B2CF9AE}" pid="9" name="MSIP_Label_04ac1526-9c6d-4857-86e4-a9ff5134728c_ActionId">
    <vt:lpwstr>9740385f-1fec-41fd-87f8-380b8064f664</vt:lpwstr>
  </property>
  <property fmtid="{D5CDD505-2E9C-101B-9397-08002B2CF9AE}" pid="10" name="MSIP_Label_04ac1526-9c6d-4857-86e4-a9ff5134728c_ContentBits">
    <vt:lpwstr>1</vt:lpwstr>
  </property>
  <property fmtid="{D5CDD505-2E9C-101B-9397-08002B2CF9AE}" pid="11" name="SharedWithUsers">
    <vt:lpwstr>29;#DUBERLEY, Irina;#40;#CLISSOLD, Stacey</vt:lpwstr>
  </property>
</Properties>
</file>