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VRSHIR160\iduberley$\Downloads\"/>
    </mc:Choice>
  </mc:AlternateContent>
  <xr:revisionPtr revIDLastSave="0" documentId="8_{0F9A00C7-4C53-43DD-80FD-58412690DBBB}" xr6:coauthVersionLast="47" xr6:coauthVersionMax="47" xr10:uidLastSave="{00000000-0000-0000-0000-000000000000}"/>
  <workbookProtection workbookAlgorithmName="SHA-512" workbookHashValue="TUmgh6JsnVkIrulbq2aH9goM4NRks9KiIu6PIJwILmHxkxAZq5HXFtCkg5oCnx0OXNhJ77DOb8FWkkTFc9uEuw==" workbookSaltValue="pVGVrQuoiy3KGzD4UoRkGA==" workbookSpinCount="100000" lockStructure="1"/>
  <bookViews>
    <workbookView xWindow="29355" yWindow="1020" windowWidth="21165" windowHeight="14760" xr2:uid="{9AD2E71F-EC8E-4CDB-8DE8-0176291DF064}"/>
  </bookViews>
  <sheets>
    <sheet name="Calculator" sheetId="4" r:id="rId1"/>
    <sheet name="UIFSM Final " sheetId="15" state="hidden" r:id="rId2"/>
    <sheet name="School Info" sheetId="3" state="hidden" r:id="rId3"/>
  </sheets>
  <definedNames>
    <definedName name="_xlnm._FilterDatabase" localSheetId="2" hidden="1">'School Info'!$O$1:$P$301</definedName>
    <definedName name="_xlnm._FilterDatabase" localSheetId="1" hidden="1">'UIFSM Final '!$BH$15:$BJ$158</definedName>
    <definedName name="_xlnm.Print_Area" localSheetId="0">Calculator!$A$1:$U$62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P11" i="4"/>
  <c r="G11" i="4"/>
  <c r="AC1" i="4" l="1"/>
  <c r="B6" i="4" s="1"/>
  <c r="Y1" i="4"/>
  <c r="D8" i="4" l="1"/>
  <c r="AA1" i="4" s="1"/>
  <c r="J16" i="4"/>
  <c r="A16" i="4"/>
  <c r="A24" i="4"/>
  <c r="A48" i="4"/>
  <c r="S16" i="4"/>
  <c r="D16" i="4"/>
  <c r="F56" i="4"/>
  <c r="A56" i="4"/>
  <c r="K48" i="4"/>
  <c r="J32" i="4"/>
  <c r="A32" i="4"/>
  <c r="J24" i="4"/>
  <c r="G24" i="4"/>
  <c r="D24" i="4"/>
  <c r="P48" i="4"/>
  <c r="U48" i="4"/>
  <c r="M24" i="4"/>
  <c r="M16" i="4"/>
  <c r="A69" i="4" l="1"/>
  <c r="F48" i="4"/>
  <c r="G16" i="4"/>
  <c r="P16" i="4"/>
  <c r="D32" i="4" s="1"/>
  <c r="G32" i="4" s="1"/>
  <c r="AB1" i="4"/>
</calcChain>
</file>

<file path=xl/sharedStrings.xml><?xml version="1.0" encoding="utf-8"?>
<sst xmlns="http://schemas.openxmlformats.org/spreadsheetml/2006/main" count="2548" uniqueCount="507">
  <si>
    <t>URN</t>
  </si>
  <si>
    <t>LAEstab</t>
  </si>
  <si>
    <t>LA</t>
  </si>
  <si>
    <t>Local Authority</t>
  </si>
  <si>
    <t>Estab</t>
  </si>
  <si>
    <t>School Name</t>
  </si>
  <si>
    <t>School Type</t>
  </si>
  <si>
    <t>Gloucestershire</t>
  </si>
  <si>
    <t>Widden Primary School</t>
  </si>
  <si>
    <t>Community School</t>
  </si>
  <si>
    <t>Brockworth Primary Academy</t>
  </si>
  <si>
    <t>Academy Sponsor Led</t>
  </si>
  <si>
    <t>Linden Primary School</t>
  </si>
  <si>
    <t>Hatherley Infant School</t>
  </si>
  <si>
    <t>Offa's Mead Academy</t>
  </si>
  <si>
    <t>Calton Primary School</t>
  </si>
  <si>
    <t>Dursley Church of England Primary Academy</t>
  </si>
  <si>
    <t>Waterwells Primary Academy</t>
  </si>
  <si>
    <t>Harewood Infant School</t>
  </si>
  <si>
    <t>Hillview Primary School</t>
  </si>
  <si>
    <t>Longlevens Infant School</t>
  </si>
  <si>
    <t>Dinglewell Infant School</t>
  </si>
  <si>
    <t>Ashchurch Primary School</t>
  </si>
  <si>
    <t>Avening Primary School</t>
  </si>
  <si>
    <t>Blakeney Primary School</t>
  </si>
  <si>
    <t>Berkeley Primary School</t>
  </si>
  <si>
    <t>Eastcombe Primary School</t>
  </si>
  <si>
    <t>Bledington Primary School</t>
  </si>
  <si>
    <t>Bourton-on-the-Water Primary School</t>
  </si>
  <si>
    <t>Academy Converter</t>
  </si>
  <si>
    <t>Leighterton Primary School</t>
  </si>
  <si>
    <t>Chalford Hill Primary School</t>
  </si>
  <si>
    <t>Churcham Primary School</t>
  </si>
  <si>
    <t>Churchdown Parton Manor Infant School</t>
  </si>
  <si>
    <t>Birdlip Primary School</t>
  </si>
  <si>
    <t>Forest View Primary School</t>
  </si>
  <si>
    <t>Drybrook Primary School</t>
  </si>
  <si>
    <t>Woodside Primary School</t>
  </si>
  <si>
    <t>St White's Primary School</t>
  </si>
  <si>
    <t>Soudley School</t>
  </si>
  <si>
    <t>Steam Mills Primary School</t>
  </si>
  <si>
    <t>Eastington Primary School</t>
  </si>
  <si>
    <t>Gotherington Primary School</t>
  </si>
  <si>
    <t>Sharpness Primary School</t>
  </si>
  <si>
    <t>Kemble Primary School</t>
  </si>
  <si>
    <t>Kingswood Primary School</t>
  </si>
  <si>
    <t>Lydbrook Primary School</t>
  </si>
  <si>
    <t>Mickleton Primary School</t>
  </si>
  <si>
    <t>Sheepscombe Primary School</t>
  </si>
  <si>
    <t>Slimbridge Primary School</t>
  </si>
  <si>
    <t>Tredington Community Primary School</t>
  </si>
  <si>
    <t>Stow-on-the-Wold Primary School</t>
  </si>
  <si>
    <t>Stroud Valley Community Primary School</t>
  </si>
  <si>
    <t>Uplands Community Primary School</t>
  </si>
  <si>
    <t>Thrupp School</t>
  </si>
  <si>
    <t>Twyning School</t>
  </si>
  <si>
    <t>Walmore Hill Primary School</t>
  </si>
  <si>
    <t>Berry Hill Primary School</t>
  </si>
  <si>
    <t>Foundation School</t>
  </si>
  <si>
    <t>Coalway Community Infant School</t>
  </si>
  <si>
    <t>Ellwood Primary School</t>
  </si>
  <si>
    <t>Parkend Primary School</t>
  </si>
  <si>
    <t>Pillowell Community Primary School</t>
  </si>
  <si>
    <t>Yorkley Primary School</t>
  </si>
  <si>
    <t>Whiteshill Primary School</t>
  </si>
  <si>
    <t>Gretton Primary School</t>
  </si>
  <si>
    <t>Woolaston Primary School</t>
  </si>
  <si>
    <t>Cashes Green Primary School</t>
  </si>
  <si>
    <t>Northway Infant School</t>
  </si>
  <si>
    <t>Rodborough Community Primary School</t>
  </si>
  <si>
    <t>Mitton Manor Primary School</t>
  </si>
  <si>
    <t>The Croft Primary School</t>
  </si>
  <si>
    <t>Castle Hill Primary School</t>
  </si>
  <si>
    <t>Callowell Primary School</t>
  </si>
  <si>
    <t>Foxmoor Primary School</t>
  </si>
  <si>
    <t>Gastrells Community Primary School</t>
  </si>
  <si>
    <t>Cam Woodfield Infant School</t>
  </si>
  <si>
    <t>Chesterton Primary School</t>
  </si>
  <si>
    <t>Woodmancote School</t>
  </si>
  <si>
    <t>Glenfall Community Primary School</t>
  </si>
  <si>
    <t>Cam Everlands Primary School</t>
  </si>
  <si>
    <t>Churchdown Village Infant School</t>
  </si>
  <si>
    <t>Innsworth Infant School</t>
  </si>
  <si>
    <t>Dunalley Primary School</t>
  </si>
  <si>
    <t>Gloucester Road Primary School</t>
  </si>
  <si>
    <t>Greatfield Park Primary School</t>
  </si>
  <si>
    <t>Naunton Park Primary School</t>
  </si>
  <si>
    <t>Rowanfield Infant School</t>
  </si>
  <si>
    <t>Lakeside Primary School</t>
  </si>
  <si>
    <t>Springbank Primary Academy</t>
  </si>
  <si>
    <t>Benhall Infant School</t>
  </si>
  <si>
    <t>Beech Green Primary School</t>
  </si>
  <si>
    <t>Abbeymead Primary School</t>
  </si>
  <si>
    <t>Coney Hill Community Primary School</t>
  </si>
  <si>
    <t>Gardners Lane Primary School</t>
  </si>
  <si>
    <t>Hesters Way Primary School</t>
  </si>
  <si>
    <t>Meadowside Primary School</t>
  </si>
  <si>
    <t>The John Moore Primary School</t>
  </si>
  <si>
    <t>Grangefield Primary School</t>
  </si>
  <si>
    <t>Hope Brook CofE Primary School</t>
  </si>
  <si>
    <t>Voluntary Controlled School</t>
  </si>
  <si>
    <t>Coopers Edge School</t>
  </si>
  <si>
    <t>Finlay Community School</t>
  </si>
  <si>
    <t>St Paul's Church of England Primary School</t>
  </si>
  <si>
    <t>Kingsholm Church of England Primary School</t>
  </si>
  <si>
    <t>Hempsted Church of England Primary School</t>
  </si>
  <si>
    <t>Cold Aston Church of England Primary School</t>
  </si>
  <si>
    <t>Aylburton Church of England Primary School</t>
  </si>
  <si>
    <t>Bibury Church of England Primary School</t>
  </si>
  <si>
    <t>Bisley Blue Coat Church of England Primary School</t>
  </si>
  <si>
    <t>Blockley Church of England Primary School</t>
  </si>
  <si>
    <t>Watermoor Church of England Primary School</t>
  </si>
  <si>
    <t>Stratton Church of England Primary School</t>
  </si>
  <si>
    <t>Coberley Church of England Primary School</t>
  </si>
  <si>
    <t>Deerhurst and Apperley Church of England Primary School</t>
  </si>
  <si>
    <t>English Bicknor Church of England Primary School</t>
  </si>
  <si>
    <t>Fairford Church of England Primary School</t>
  </si>
  <si>
    <t>Stone with Woodford Church of England Primary School</t>
  </si>
  <si>
    <t>Haresfield Church of England Primary School</t>
  </si>
  <si>
    <t>Hartpury Church of England Primary School</t>
  </si>
  <si>
    <t>Hatherop Church of England Primary School</t>
  </si>
  <si>
    <t>Kempsford Church of England Primary School</t>
  </si>
  <si>
    <t>Littledean Church of England Primary School</t>
  </si>
  <si>
    <t>Longborough Church of England Primary School</t>
  </si>
  <si>
    <t>Meysey Hampton Church of England Primary School</t>
  </si>
  <si>
    <t>Nailsworth Church of England Primary School</t>
  </si>
  <si>
    <t>Clearwell Church of England Primary School</t>
  </si>
  <si>
    <t>Redbrook Church of England Primary School</t>
  </si>
  <si>
    <t>Northleach Church of England Primary School</t>
  </si>
  <si>
    <t>Norton Church of England Primary School</t>
  </si>
  <si>
    <t>Pauntley Church of England Primary School</t>
  </si>
  <si>
    <t>Randwick Church of England Primary School</t>
  </si>
  <si>
    <t>Redmarley Church of England Primary School</t>
  </si>
  <si>
    <t>Ruardean Church of England Primary School</t>
  </si>
  <si>
    <t>Sherborne Church of England Primary School</t>
  </si>
  <si>
    <t>Shurdington Church of England Primary School</t>
  </si>
  <si>
    <t>Ann Edwards Church of England Primary School</t>
  </si>
  <si>
    <t>Southrop Church of England Primary School</t>
  </si>
  <si>
    <t>Swell Church of England Primary School</t>
  </si>
  <si>
    <t>Temple Guiting Church of England School</t>
  </si>
  <si>
    <t>Tewkesbury Church of England Primary School</t>
  </si>
  <si>
    <t>Tutshill Church of England Primary School</t>
  </si>
  <si>
    <t>Uley Church of England Primary School</t>
  </si>
  <si>
    <t>Upton St Leonards Church of England Primary School</t>
  </si>
  <si>
    <t>Bream Church of England Primary School</t>
  </si>
  <si>
    <t>Whitminster Endowed Church of England Primary School</t>
  </si>
  <si>
    <t>Willersey Church of England Primary School</t>
  </si>
  <si>
    <t>Highnam CofE Primary Academy</t>
  </si>
  <si>
    <t>Ashleworth Church of England Primary School</t>
  </si>
  <si>
    <t>Down Ampney Church of England Primary School</t>
  </si>
  <si>
    <t>Siddington Church of England Primary School</t>
  </si>
  <si>
    <t>Holy Trinity Church of England Primary School</t>
  </si>
  <si>
    <t>Leckhampton Church of England Primary School</t>
  </si>
  <si>
    <t>St James' Church of England Primary School</t>
  </si>
  <si>
    <t>St John's Church of England Primary School</t>
  </si>
  <si>
    <t>Oak Hill Church of England Primary School</t>
  </si>
  <si>
    <t>Lakefield CofE Primary School</t>
  </si>
  <si>
    <t>Ampney Crucis Church of England Primary School</t>
  </si>
  <si>
    <t>Voluntary Aided School</t>
  </si>
  <si>
    <t>Oakridge Parochial School</t>
  </si>
  <si>
    <t>Cam Hopton Church of England Primary School</t>
  </si>
  <si>
    <t>Bussage Church of England Primary School</t>
  </si>
  <si>
    <t>Holy Apostles' Church of England Primary School</t>
  </si>
  <si>
    <t>St Andrew's Church of England Primary School</t>
  </si>
  <si>
    <t>Powell's Church of England Primary School</t>
  </si>
  <si>
    <t>Cranham Church of England Primary School</t>
  </si>
  <si>
    <t>Ann Cam Church of England Primary School</t>
  </si>
  <si>
    <t>Horsley Church of England Primary School</t>
  </si>
  <si>
    <t>Huntley Church of England Primary School</t>
  </si>
  <si>
    <t>St Lawrence Church of England Primary School</t>
  </si>
  <si>
    <t>Leonard Stanley Church of England Primary School</t>
  </si>
  <si>
    <t>Amberley Parochial School</t>
  </si>
  <si>
    <t>Brimscombe Church of England (VA) Primary School</t>
  </si>
  <si>
    <t>Miserden Church of England Primary School</t>
  </si>
  <si>
    <t>Mitcheldean Endowed Primary School</t>
  </si>
  <si>
    <t>Newnham St Peter's Church of England Primary School</t>
  </si>
  <si>
    <t>St Briavels Parochial Church of England Primary School</t>
  </si>
  <si>
    <t>Sapperton Church of England Primary School</t>
  </si>
  <si>
    <t>St Matthew's Church of England Primary School</t>
  </si>
  <si>
    <t>Westbury-on-Severn Church of England Primary School</t>
  </si>
  <si>
    <t>Withington Church of England Primary School</t>
  </si>
  <si>
    <t>Woodchester Endowed Church of England Aided Primary School</t>
  </si>
  <si>
    <t>St Catharine's Catholic Primary School</t>
  </si>
  <si>
    <t>St Joseph's Catholic Primary School</t>
  </si>
  <si>
    <t>The Rosary Catholic Primary School</t>
  </si>
  <si>
    <t>St Mary's Catholic Primary School</t>
  </si>
  <si>
    <t>St Thomas More Catholic Primary School</t>
  </si>
  <si>
    <t>St Mary's Church of England Infant School</t>
  </si>
  <si>
    <t>Barnwood Church of England Primary School</t>
  </si>
  <si>
    <t>Staunton and Corse Church of England Primary School</t>
  </si>
  <si>
    <t>Hillesley Church of England Primary School</t>
  </si>
  <si>
    <t>Winchcombe Abbey Church of England Primary School</t>
  </si>
  <si>
    <t>St Peter's Catholic Primary School</t>
  </si>
  <si>
    <t>King's Stanley CofE Primary School</t>
  </si>
  <si>
    <t>Kingsway Primary School</t>
  </si>
  <si>
    <t>Isbourne Valley School</t>
  </si>
  <si>
    <t>Cirencester Primary School</t>
  </si>
  <si>
    <t>The Catholic School of Saint Gregory the Great</t>
  </si>
  <si>
    <t>Blue Coat CofE Primary School</t>
  </si>
  <si>
    <t>Andoversford Primary School</t>
  </si>
  <si>
    <t>Tirlebrook Primary School</t>
  </si>
  <si>
    <t>The British School</t>
  </si>
  <si>
    <t>Warden Hill Primary School</t>
  </si>
  <si>
    <t>Glebe Infants' School</t>
  </si>
  <si>
    <t>St David's Church of England Primary School</t>
  </si>
  <si>
    <t>Swindon Village Primary School</t>
  </si>
  <si>
    <t>Christ Church CofE Primary School</t>
  </si>
  <si>
    <t>Severnbanks Primary School</t>
  </si>
  <si>
    <t>Heron Primary School</t>
  </si>
  <si>
    <t>Oakwood Primary School</t>
  </si>
  <si>
    <t>Free Schools</t>
  </si>
  <si>
    <t>The Ridge Academy</t>
  </si>
  <si>
    <t>Academy Special Sponsor Led</t>
  </si>
  <si>
    <t>Bettridge School</t>
  </si>
  <si>
    <t>Community Special School</t>
  </si>
  <si>
    <t>The Shrubberies School</t>
  </si>
  <si>
    <t>Paternoster School</t>
  </si>
  <si>
    <t>Alderman Knight School</t>
  </si>
  <si>
    <t>Battledown Centre for Children and Families</t>
  </si>
  <si>
    <t>Belmont School</t>
  </si>
  <si>
    <t>The Milestone School</t>
  </si>
  <si>
    <t>Heart of the Forest Community Special School</t>
  </si>
  <si>
    <t>School LA Number</t>
  </si>
  <si>
    <t>DfE No</t>
  </si>
  <si>
    <t>DfE No (shortened)</t>
  </si>
  <si>
    <t>Type</t>
  </si>
  <si>
    <t>Type 2</t>
  </si>
  <si>
    <t>EstablishmentTypeGroup (name)</t>
  </si>
  <si>
    <t>TypeOfEstablishment (name)</t>
  </si>
  <si>
    <t>Planned Conversion Date</t>
  </si>
  <si>
    <t>Sponsored Academy</t>
  </si>
  <si>
    <t>Bank Account School/Academy</t>
  </si>
  <si>
    <t>Vendor Number</t>
  </si>
  <si>
    <t>Primary</t>
  </si>
  <si>
    <t>Special schools</t>
  </si>
  <si>
    <t>Academies</t>
  </si>
  <si>
    <t>Archway School</t>
  </si>
  <si>
    <t>Balcarras School</t>
  </si>
  <si>
    <t>A</t>
  </si>
  <si>
    <t>Cam Woodfield Junior School</t>
  </si>
  <si>
    <t>Carrant Brook Junior School</t>
  </si>
  <si>
    <t>Charlton Kings Junior School</t>
  </si>
  <si>
    <t>Pupil Referral Unit</t>
  </si>
  <si>
    <t>Chipping Campden School</t>
  </si>
  <si>
    <t>Chosen Hill School</t>
  </si>
  <si>
    <t>Churchdown School</t>
  </si>
  <si>
    <t>Cirencester Kingshill School</t>
  </si>
  <si>
    <t>Cleeve School</t>
  </si>
  <si>
    <t>Coalway Junior School</t>
  </si>
  <si>
    <t>Dene Magna School</t>
  </si>
  <si>
    <t>Dinglewell Junior School</t>
  </si>
  <si>
    <t>Farmor's School</t>
  </si>
  <si>
    <t>Field Court Junior School</t>
  </si>
  <si>
    <t>Gloucester Academy</t>
  </si>
  <si>
    <t>Gloucestershire Hospital Education Service</t>
  </si>
  <si>
    <t>Harewood Junior School</t>
  </si>
  <si>
    <t>Innsworth Junior School</t>
  </si>
  <si>
    <t>Longlevens Junior School</t>
  </si>
  <si>
    <t>D</t>
  </si>
  <si>
    <t>Maidenhill School</t>
  </si>
  <si>
    <t>Marling School</t>
  </si>
  <si>
    <t>Newent Community School and Sixth Form Centre</t>
  </si>
  <si>
    <t>Park Junior School</t>
  </si>
  <si>
    <t>Pate's Grammar School</t>
  </si>
  <si>
    <t>Peak Academy</t>
  </si>
  <si>
    <t>Picklenash Junior School</t>
  </si>
  <si>
    <t>Pittville School</t>
  </si>
  <si>
    <t>Rednock School</t>
  </si>
  <si>
    <t>Ribston Hall High School</t>
  </si>
  <si>
    <t>Rowanfield Junior School</t>
  </si>
  <si>
    <t>Severn Vale School</t>
  </si>
  <si>
    <t>Sir Thomas Rich's School</t>
  </si>
  <si>
    <t>Sir William Romney's School</t>
  </si>
  <si>
    <t>Stroud High School</t>
  </si>
  <si>
    <t>The Crypt School</t>
  </si>
  <si>
    <t>The Dean Academy</t>
  </si>
  <si>
    <t>Thomas Keble School</t>
  </si>
  <si>
    <t>Tredworth Junior School</t>
  </si>
  <si>
    <t>Winchcombe School</t>
  </si>
  <si>
    <t>CFR Reference</t>
  </si>
  <si>
    <t>CFR Line</t>
  </si>
  <si>
    <t>I 18</t>
  </si>
  <si>
    <t>Additional Grant for Schools</t>
  </si>
  <si>
    <t>CFR Coding</t>
  </si>
  <si>
    <t>EstablishmentName</t>
  </si>
  <si>
    <t>Cirencester Deer Park School</t>
  </si>
  <si>
    <t>The Cotswold Academy</t>
  </si>
  <si>
    <t>St Peter's Catholic High School and Sixth Form Centre</t>
  </si>
  <si>
    <t>All Saints' Academy, Cheltenham</t>
  </si>
  <si>
    <t>Katharine Lady Berkeley's School</t>
  </si>
  <si>
    <t>Cheltenham Bournside School and Sixth Form Centre</t>
  </si>
  <si>
    <t>Churchdown Parton Manor Junior School</t>
  </si>
  <si>
    <t>Churchdown Village Junior School</t>
  </si>
  <si>
    <t>Minchinhampton Primary Academy</t>
  </si>
  <si>
    <t>Prestbury St Mary's Church of England Junior School</t>
  </si>
  <si>
    <t>Primrose Hill Church of England Primary Academy</t>
  </si>
  <si>
    <t>Field Court Church of England Infant Academy</t>
  </si>
  <si>
    <t>St Mark's Church of England Junior School</t>
  </si>
  <si>
    <t>Hunts Grove Primary Academy</t>
  </si>
  <si>
    <t>Abbey View</t>
  </si>
  <si>
    <t xml:space="preserve"> </t>
  </si>
  <si>
    <t>School Details</t>
  </si>
  <si>
    <t>Allocation and Payments</t>
  </si>
  <si>
    <t>Pupil Data Used for Calculating the Allocations</t>
  </si>
  <si>
    <t>Non-Maintained Special School</t>
  </si>
  <si>
    <t>EFA</t>
  </si>
  <si>
    <t>GCC</t>
  </si>
  <si>
    <t>Total</t>
  </si>
  <si>
    <t>GCC + AP census allocation</t>
  </si>
  <si>
    <t>Ledger Code</t>
  </si>
  <si>
    <t>B</t>
  </si>
  <si>
    <t>E</t>
  </si>
  <si>
    <t>The Rissington School</t>
  </si>
  <si>
    <t>Stonehouse Park Infant School</t>
  </si>
  <si>
    <t>Longney Church of England Primary Academy</t>
  </si>
  <si>
    <t>North Cerney Church of England Primary Academy</t>
  </si>
  <si>
    <t>St James and Ebrington Church of England Primary School</t>
  </si>
  <si>
    <t>Academy / Mainitained School</t>
  </si>
  <si>
    <t>Elmbridge Primary School</t>
  </si>
  <si>
    <t>Yes</t>
  </si>
  <si>
    <t>Central School Cost Centre</t>
  </si>
  <si>
    <t>G</t>
  </si>
  <si>
    <t>H</t>
  </si>
  <si>
    <t>K</t>
  </si>
  <si>
    <t>J</t>
  </si>
  <si>
    <t>Charlton Kings Infants' School</t>
  </si>
  <si>
    <t>AP census allocation: C/C 101330/GL/c 73032</t>
  </si>
  <si>
    <t>Robinswood Primary Academy</t>
  </si>
  <si>
    <t>The Coopers Edge Trust</t>
  </si>
  <si>
    <t>Child and Family Learning Trust</t>
  </si>
  <si>
    <t>The South Gloucester Learning Trust</t>
  </si>
  <si>
    <t>Trusts (name)</t>
  </si>
  <si>
    <t>Community school</t>
  </si>
  <si>
    <t>Foundation school</t>
  </si>
  <si>
    <t>Voluntary controlled school</t>
  </si>
  <si>
    <t>Voluntary aided school</t>
  </si>
  <si>
    <t>Community special school</t>
  </si>
  <si>
    <t>Pupil referral unit</t>
  </si>
  <si>
    <t>Bishops Cleeve Primary Academy</t>
  </si>
  <si>
    <t>Clearwater Church of England Primary Academy</t>
  </si>
  <si>
    <t>Coaley Church of England Primary Academy</t>
  </si>
  <si>
    <t>Five Acres High School</t>
  </si>
  <si>
    <t>Henley Bank High School</t>
  </si>
  <si>
    <t>Longford Park Primary Academy</t>
  </si>
  <si>
    <t>SGS Berkeley Green UTC</t>
  </si>
  <si>
    <t>St John's C of E Academy</t>
  </si>
  <si>
    <t>Free schools alternative provision</t>
  </si>
  <si>
    <t>Academy sponsor led</t>
  </si>
  <si>
    <t>Academy converter</t>
  </si>
  <si>
    <t>Free schools</t>
  </si>
  <si>
    <t>Academy special sponsor led</t>
  </si>
  <si>
    <t>University technical college</t>
  </si>
  <si>
    <t>CCT LEARNING</t>
  </si>
  <si>
    <t>ALL SAINTS' ACADEMY, CHELTENHAM</t>
  </si>
  <si>
    <t>COTSWOLD BEACON ACADEMY TRUST</t>
  </si>
  <si>
    <t>GLOUCESTERSHIRE LEARNING ALLIANCE</t>
  </si>
  <si>
    <t>BLOCKLEY EDUCATIONAL ACADEMY</t>
  </si>
  <si>
    <t>BOURTON-ON-THE-WATER PRIMARY ACADEMY</t>
  </si>
  <si>
    <t>CHARLTON KINGS INFANTS' SCHOOL</t>
  </si>
  <si>
    <t>CHARLTON KINGS JUNIOR SCHOOL</t>
  </si>
  <si>
    <t>CHELTENHAM BOURNSIDE SCHOOL AND SIXTH FORM CENTRE</t>
  </si>
  <si>
    <t>CHIPPING CAMPDEN SCHOOL</t>
  </si>
  <si>
    <t>CHOSEN HILL SCHOOL</t>
  </si>
  <si>
    <t>CHURCHDOWN SCHOOL</t>
  </si>
  <si>
    <t>CORINIUM EDUCATION TRUST</t>
  </si>
  <si>
    <t>CIRENCESTER KINGSHILL SCHOOL</t>
  </si>
  <si>
    <t>THE DIOCESE OF GLOUCESTER ACADEMIES TRUST</t>
  </si>
  <si>
    <t>CLEEVE SCHOOL</t>
  </si>
  <si>
    <t>FARMOR'S SCHOOL</t>
  </si>
  <si>
    <t>FIELD COURT JUNIOR SCHOOL</t>
  </si>
  <si>
    <t>GREENSHAW LEARNING TRUST</t>
  </si>
  <si>
    <t>GOTHERINGTON PRIMARY SCHOOL</t>
  </si>
  <si>
    <t>KATHARINE LADY BERKELEY'S SCHOOL</t>
  </si>
  <si>
    <t>MITTON MANOR PRIMARY ACADEMY</t>
  </si>
  <si>
    <t>NEWENT COMMUNITY SCHOOL AND SIXTH FORM CENTRE</t>
  </si>
  <si>
    <t>PATE'S GRAMMAR SCHOOL</t>
  </si>
  <si>
    <t>RIBSTON HALL HIGH SCHOOL ACADEMY TRUST</t>
  </si>
  <si>
    <t>SEVERN VALE SCHOOL</t>
  </si>
  <si>
    <t>SOUTH GLOUCESTERSHIRE AND STROUD ACADEMY TRUST</t>
  </si>
  <si>
    <t>SIR THOMAS RICH'S SCHOOL</t>
  </si>
  <si>
    <t>ST MARY'S CATHOLIC PRIMARY SCHOOL, CHURCHDOWN</t>
  </si>
  <si>
    <t>ST PETER'S CATHOLIC HIGH SCHOOL &amp; SIXTH FORM CENTRE</t>
  </si>
  <si>
    <t>STONE WITH WOODFORD C OF E PRIMARY SCHOOL</t>
  </si>
  <si>
    <t>STROUD HIGH SCHOOL</t>
  </si>
  <si>
    <t>THE COTSWOLD SCHOOL ACADEMY TRUST</t>
  </si>
  <si>
    <t>THE CRYPT SCHOOL</t>
  </si>
  <si>
    <t>THE ATHELSTAN TRUST</t>
  </si>
  <si>
    <t>THOMAS KEBLE SCHOOL</t>
  </si>
  <si>
    <t>TREDWORTH INFANT AND NURSERY ACADEMY</t>
  </si>
  <si>
    <t>WYEDEAN SCHOOL AND SIXTH FORM CENTRE</t>
  </si>
  <si>
    <t>Denmark Road High School</t>
  </si>
  <si>
    <t>Holmleigh Park High School</t>
  </si>
  <si>
    <t>Tredworth Infant and Nursery Academy</t>
  </si>
  <si>
    <t>Secondary</t>
  </si>
  <si>
    <t>Academy special converter</t>
  </si>
  <si>
    <t>DENMARK ROAD HIGH SCHOOL</t>
  </si>
  <si>
    <t>SAND ACADEMIES TRUST</t>
  </si>
  <si>
    <t>Barnwood Park School</t>
  </si>
  <si>
    <t>North Nibley CofE Primary School</t>
  </si>
  <si>
    <t>Local authority maintained schools</t>
  </si>
  <si>
    <t>FOREST OF DEAN TRUST</t>
  </si>
  <si>
    <t>PRIMARY QUEST MULTI-ACADEMY TRUST</t>
  </si>
  <si>
    <t>VENDOR</t>
  </si>
  <si>
    <t>IRINA formula to check the payments</t>
  </si>
  <si>
    <t>Tibberton Community Primary School and Early Years</t>
  </si>
  <si>
    <t>Total Eligible Pupils</t>
  </si>
  <si>
    <t>Total Eligible Infant pupils (Col AC + Col AD)</t>
  </si>
  <si>
    <t>R = P + Q</t>
  </si>
  <si>
    <t>Total Eligible Infant pupils</t>
  </si>
  <si>
    <t>Number of infants used in final allocation calculation (R x O) rounded to nearest half pupil</t>
  </si>
  <si>
    <t>S = R * O</t>
  </si>
  <si>
    <t>Q = (F + L) / 2 NOTE NO8</t>
  </si>
  <si>
    <t>T</t>
  </si>
  <si>
    <t>Lydney Church of England Community School</t>
  </si>
  <si>
    <t>Wyedean School and Sixth Form Centre</t>
  </si>
  <si>
    <t>SEVERN FEDERATION ACADEMY TRUST</t>
  </si>
  <si>
    <t>THE BALCARRAS TRUST</t>
  </si>
  <si>
    <t>Local Authority Code</t>
  </si>
  <si>
    <t>Local Authority Name</t>
  </si>
  <si>
    <t>Maintained School</t>
  </si>
  <si>
    <t xml:space="preserve">L </t>
  </si>
  <si>
    <t>U</t>
  </si>
  <si>
    <t>V</t>
  </si>
  <si>
    <t>T2</t>
  </si>
  <si>
    <t>T3</t>
  </si>
  <si>
    <t>Great Oldbury Primary Academy</t>
  </si>
  <si>
    <t>The High School Leckhampton</t>
  </si>
  <si>
    <t>Not applicable</t>
  </si>
  <si>
    <t>Final  payment for 2021/22                V =  T2 + T3 Additional Funding</t>
  </si>
  <si>
    <t xml:space="preserve">C/C </t>
  </si>
  <si>
    <t>School No</t>
  </si>
  <si>
    <t>Brook Academy</t>
  </si>
  <si>
    <t>Rodmarton Primary School</t>
  </si>
  <si>
    <t>SGS Forest High School</t>
  </si>
  <si>
    <t>Free schools special</t>
  </si>
  <si>
    <t>NORTH COTSWOLD SCHOOLS FEDERATION MAT</t>
  </si>
  <si>
    <t>REACH SOUTH ACADEMY TRUST</t>
  </si>
  <si>
    <t>Unique Reference Number (URN)</t>
  </si>
  <si>
    <t>Local Authority Establishment Number (LAEstab)</t>
  </si>
  <si>
    <t>Establishment Number</t>
  </si>
  <si>
    <t>Additional Funding for Daily Meal Rate Uplift to £2.41 from 1st April 2023</t>
  </si>
  <si>
    <t>X = T2 + W</t>
  </si>
  <si>
    <t>P</t>
  </si>
  <si>
    <t>Grange Primary Academy</t>
  </si>
  <si>
    <t>Hardwicke Parochial Primary Academy</t>
  </si>
  <si>
    <t>Moat Primary Academy</t>
  </si>
  <si>
    <t>Queen Margaret Primary Academy</t>
  </si>
  <si>
    <t>Sladewood Academy</t>
  </si>
  <si>
    <t>St James' Church of England Junior School</t>
  </si>
  <si>
    <t>St Mary's Church of England Primary School</t>
  </si>
  <si>
    <t>Tewkesbury Academy</t>
  </si>
  <si>
    <t>The Altus School</t>
  </si>
  <si>
    <t>Willow Primary Academy</t>
  </si>
  <si>
    <t>CABOT LEARNING FEDERATION</t>
  </si>
  <si>
    <t>LITTLE WAY CATHOLIC EDUCATIONAL TRUST</t>
  </si>
  <si>
    <t>Total June / July 2024 payment (Col M + Col O)</t>
  </si>
  <si>
    <t>https://www.gov.uk/government/publications/universal-infant-free-school-meals-uifsm-2024-to-2025</t>
  </si>
  <si>
    <t>Alternative Provision</t>
  </si>
  <si>
    <t>difference</t>
  </si>
  <si>
    <t>Bromesberrow St Mary's Church of England Primary School</t>
  </si>
  <si>
    <t>LIFT SCHOOLS</t>
  </si>
  <si>
    <t>Academy / Maintained School (as at 1st May 2025)</t>
  </si>
  <si>
    <t>School Type (taken from GIAS as at 1st May 2025)</t>
  </si>
  <si>
    <t>Provisional payment made in June / July 2024 (£)</t>
  </si>
  <si>
    <t>Universal infant free school meals (UIFSM): 2025 to 2026 - GOV.UK</t>
  </si>
  <si>
    <t>Universal infant free school meals (UIFSM )- provisional revenue allocations for academic year 2025 to 2026 (maintained schools)</t>
  </si>
  <si>
    <t>Final allocation for 2024-25 (£)</t>
  </si>
  <si>
    <t>Meals taken by Reception pupils from October 2024 census</t>
  </si>
  <si>
    <t>October 2024 Census Data</t>
  </si>
  <si>
    <t>Meals taken by Reception FSM pupils from October 2024 census</t>
  </si>
  <si>
    <t>Meals taken by Year 1 and Year 2 pupils from October 2024 census</t>
  </si>
  <si>
    <t>Meals taken by Year 1 and Year 2 FSM pupils from October 2024 census</t>
  </si>
  <si>
    <t xml:space="preserve">Total Eligible Meals taken by Year 1 and Year 2 pupils from October 2024 census </t>
  </si>
  <si>
    <t>Total Eligible Meals taken by Reception pupils from October 2024 census</t>
  </si>
  <si>
    <t>Meals taken by Reception pupils from January 2025 census</t>
  </si>
  <si>
    <t>Meals taken by Reception FSM pupils from January 2025 census</t>
  </si>
  <si>
    <t>January 2025 Census Data</t>
  </si>
  <si>
    <t xml:space="preserve">Total Eligible Meals taken by Reception pupils from January 2025 census </t>
  </si>
  <si>
    <t>Meals taken by Year 1 and Year 2 pupils from January 2025 census</t>
  </si>
  <si>
    <t>Meals taken by Year 1 and Year 2 FSM pupils from January 2025 census</t>
  </si>
  <si>
    <t xml:space="preserve">Total Eligible Meals taken by Year 1 and Year 2 pupils from January 2025 census </t>
  </si>
  <si>
    <t>Total Eligible Meals taken by Reception pupils used in 2024-25 final allocation calculation</t>
  </si>
  <si>
    <t>Total Eligible Meals taken by Year 1 and Year 2 pupils used in 2024-25 final allocation calculation</t>
  </si>
  <si>
    <t xml:space="preserve">Total Eligible Meals taken by Infant pupils used in 2024-25 final allocation calculation </t>
  </si>
  <si>
    <t>Final Allocation 2024-25</t>
  </si>
  <si>
    <t>Final payment for 2024/25 JUNE 2025</t>
  </si>
  <si>
    <t>Provisional revenue payment for 2025-26 (£) JUNE 2025 7/12</t>
  </si>
  <si>
    <t>For the academic year 2025 to 2026, we will make a provisional allocation to schools that is the total number of eligible meals taken in 2024 to 2025 multiplied by £2.61 x 190 days and by seven-twelfths.</t>
  </si>
  <si>
    <t>Universal infant free school meals (UIFSM): conditions of grant 2025 to 2026 - GOV.UK</t>
  </si>
  <si>
    <t>A payment will be allocated to account for the seven-twelfths provisional allocation being paid at a rate of £2.53, bringing it in line with the uplifted rate of £2.58 and will be delivered alongside the final allocation for 2024 to 2025 in June/July 2025.</t>
  </si>
  <si>
    <t>UNIVERSAL INFANT FREE SCHOOL MEALS (UIFSM) - FINAL REVENUE PAYMENTS FOR ACADEMIC YEAR 2024/2025, PLUS PROVISIONAL REVENUE ALLOCATIONS FOR ACADEMIC YEAR 2025/2026</t>
  </si>
  <si>
    <t>Reception pupils from October 2024 census</t>
  </si>
  <si>
    <t>Reception FSM pupils from October 2024 census</t>
  </si>
  <si>
    <t xml:space="preserve">Total Eligible Meals taken by Reception pupils from October 2024 census </t>
  </si>
  <si>
    <t>Year 1 and Year 2 pupils from October 2024 census</t>
  </si>
  <si>
    <t>Year 1 and Year 2 FSM pupils from October 2024 census</t>
  </si>
  <si>
    <t>Reception pupils from January 2025 census</t>
  </si>
  <si>
    <t>Reception FSM pupils from January 2025 census</t>
  </si>
  <si>
    <t>Total Eligible Meals taken by Reception pupils from January 2025 census</t>
  </si>
  <si>
    <t>Total Eligible Meals taken by Year 1 and Year 2 pupils from January 2025 census</t>
  </si>
  <si>
    <t>Provisional payment made in June / July 2024</t>
  </si>
  <si>
    <t>W= ((S x £2.61 x 190 days) / 12) x 7</t>
  </si>
  <si>
    <r>
      <t>Provisional revenue payment for 2025/26 using a rate of £2.61 per meal (7/12</t>
    </r>
    <r>
      <rPr>
        <b/>
        <sz val="8"/>
        <color theme="1"/>
        <rFont val="Arial"/>
        <family val="2"/>
      </rPr>
      <t>ths</t>
    </r>
    <r>
      <rPr>
        <b/>
        <sz val="11"/>
        <color theme="1"/>
        <rFont val="Arial"/>
        <family val="2"/>
      </rPr>
      <t>)</t>
    </r>
  </si>
  <si>
    <t>June / July 2025 final payment for 2024-25                  T2 =   U - T</t>
  </si>
  <si>
    <t>Final allocation for 2024/25:                                (Total Eligible Meals taken by Year 1 and Year 2 pupils used in 2024-25 final allocation)  x £2.58 x 190 days                                            (not including Small Schools Transitional Funding)</t>
  </si>
  <si>
    <t>Universal infant free school meals (UIFSM): 2024 to 2025 - GOV.UK</t>
  </si>
  <si>
    <t xml:space="preserve">Total June / July 2024 + June / July 2025payment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</si>
</sst>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0.0"/>
    <numFmt numFmtId="167" formatCode="#,##0.0"/>
  </numFmts>
  <fonts count="4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72"/>
      <name val="MS Sans Serif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rgb="FFFF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B0C0C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 applyAlignment="0">
      <alignment vertical="top" wrapText="1"/>
      <protection locked="0"/>
    </xf>
    <xf numFmtId="0" fontId="5" fillId="0" borderId="0"/>
    <xf numFmtId="0" fontId="2" fillId="0" borderId="0" applyAlignment="0">
      <alignment vertical="top" wrapText="1"/>
      <protection locked="0"/>
    </xf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5" fillId="0" borderId="0"/>
    <xf numFmtId="44" fontId="1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69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8" fontId="6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indent="7"/>
    </xf>
    <xf numFmtId="0" fontId="9" fillId="2" borderId="0" xfId="0" applyFont="1" applyFill="1"/>
    <xf numFmtId="6" fontId="9" fillId="2" borderId="0" xfId="0" applyNumberFormat="1" applyFont="1" applyFill="1" applyAlignment="1">
      <alignment horizontal="left" indent="5"/>
    </xf>
    <xf numFmtId="0" fontId="9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indent="3"/>
    </xf>
    <xf numFmtId="38" fontId="9" fillId="2" borderId="0" xfId="0" applyNumberFormat="1" applyFont="1" applyFill="1" applyAlignment="1">
      <alignment horizontal="left" indent="6"/>
    </xf>
    <xf numFmtId="38" fontId="9" fillId="2" borderId="0" xfId="0" applyNumberFormat="1" applyFont="1" applyFill="1" applyAlignment="1">
      <alignment horizontal="left" indent="11"/>
    </xf>
    <xf numFmtId="0" fontId="9" fillId="6" borderId="0" xfId="0" applyFont="1" applyFill="1"/>
    <xf numFmtId="6" fontId="9" fillId="6" borderId="0" xfId="0" applyNumberFormat="1" applyFont="1" applyFill="1" applyAlignment="1">
      <alignment horizontal="left" indent="6"/>
    </xf>
    <xf numFmtId="0" fontId="0" fillId="2" borderId="0" xfId="0" applyFill="1" applyAlignment="1">
      <alignment horizontal="left" indent="5"/>
    </xf>
    <xf numFmtId="0" fontId="10" fillId="2" borderId="0" xfId="0" applyFont="1" applyFill="1"/>
    <xf numFmtId="6" fontId="6" fillId="2" borderId="4" xfId="0" applyNumberFormat="1" applyFont="1" applyFill="1" applyBorder="1" applyAlignment="1">
      <alignment horizontal="left" indent="5"/>
    </xf>
    <xf numFmtId="0" fontId="6" fillId="2" borderId="4" xfId="0" applyFont="1" applyFill="1" applyBorder="1" applyAlignment="1">
      <alignment horizontal="left" indent="2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left" indent="3"/>
    </xf>
    <xf numFmtId="0" fontId="0" fillId="2" borderId="0" xfId="0" applyFill="1" applyAlignment="1">
      <alignment horizontal="left" indent="3"/>
    </xf>
    <xf numFmtId="38" fontId="6" fillId="2" borderId="4" xfId="0" applyNumberFormat="1" applyFont="1" applyFill="1" applyBorder="1" applyAlignment="1">
      <alignment horizontal="left" indent="6"/>
    </xf>
    <xf numFmtId="38" fontId="6" fillId="2" borderId="4" xfId="0" applyNumberFormat="1" applyFont="1" applyFill="1" applyBorder="1" applyAlignment="1">
      <alignment horizontal="left" indent="11"/>
    </xf>
    <xf numFmtId="0" fontId="0" fillId="2" borderId="0" xfId="0" applyFill="1" applyAlignment="1">
      <alignment horizontal="left"/>
    </xf>
    <xf numFmtId="0" fontId="6" fillId="2" borderId="4" xfId="0" applyFont="1" applyFill="1" applyBorder="1" applyAlignment="1">
      <alignment horizontal="left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/>
    <xf numFmtId="0" fontId="11" fillId="0" borderId="0" xfId="0" applyFont="1" applyAlignment="1">
      <alignment horizontal="right" indent="4"/>
    </xf>
    <xf numFmtId="166" fontId="11" fillId="0" borderId="0" xfId="0" applyNumberFormat="1" applyFont="1" applyAlignment="1">
      <alignment horizontal="right" indent="4"/>
    </xf>
    <xf numFmtId="166" fontId="14" fillId="0" borderId="0" xfId="0" applyNumberFormat="1" applyFont="1" applyAlignment="1">
      <alignment horizontal="right" indent="4"/>
    </xf>
    <xf numFmtId="0" fontId="1" fillId="0" borderId="0" xfId="0" applyFont="1"/>
    <xf numFmtId="165" fontId="9" fillId="0" borderId="0" xfId="0" applyNumberFormat="1" applyFont="1"/>
    <xf numFmtId="0" fontId="9" fillId="0" borderId="3" xfId="0" applyFont="1" applyBorder="1" applyAlignment="1">
      <alignment horizontal="right" wrapText="1"/>
    </xf>
    <xf numFmtId="0" fontId="0" fillId="0" borderId="3" xfId="0" applyBorder="1"/>
    <xf numFmtId="0" fontId="9" fillId="0" borderId="14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164" fontId="1" fillId="0" borderId="14" xfId="0" applyNumberFormat="1" applyFont="1" applyBorder="1" applyAlignment="1">
      <alignment horizontal="right" indent="3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indent="3"/>
    </xf>
    <xf numFmtId="0" fontId="9" fillId="0" borderId="0" xfId="0" applyFont="1"/>
    <xf numFmtId="164" fontId="9" fillId="0" borderId="0" xfId="0" applyNumberFormat="1" applyFont="1"/>
    <xf numFmtId="0" fontId="1" fillId="0" borderId="14" xfId="0" applyFont="1" applyBorder="1" applyAlignment="1">
      <alignment horizontal="right"/>
    </xf>
    <xf numFmtId="3" fontId="9" fillId="0" borderId="0" xfId="0" applyNumberFormat="1" applyFont="1" applyAlignment="1">
      <alignment horizontal="right" indent="4"/>
    </xf>
    <xf numFmtId="1" fontId="1" fillId="0" borderId="0" xfId="0" applyNumberFormat="1" applyFont="1" applyAlignment="1">
      <alignment horizontal="right" indent="4"/>
    </xf>
    <xf numFmtId="166" fontId="1" fillId="0" borderId="0" xfId="0" applyNumberFormat="1" applyFont="1" applyAlignment="1">
      <alignment horizontal="right" indent="4"/>
    </xf>
    <xf numFmtId="166" fontId="1" fillId="0" borderId="21" xfId="0" applyNumberFormat="1" applyFont="1" applyBorder="1" applyAlignment="1">
      <alignment horizontal="right" indent="4"/>
    </xf>
    <xf numFmtId="0" fontId="9" fillId="0" borderId="1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right" indent="3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 indent="3"/>
    </xf>
    <xf numFmtId="0" fontId="9" fillId="0" borderId="3" xfId="0" applyFont="1" applyBorder="1"/>
    <xf numFmtId="0" fontId="1" fillId="0" borderId="15" xfId="0" applyFont="1" applyBorder="1" applyAlignment="1">
      <alignment horizontal="right"/>
    </xf>
    <xf numFmtId="3" fontId="9" fillId="0" borderId="3" xfId="0" applyNumberFormat="1" applyFont="1" applyBorder="1" applyAlignment="1">
      <alignment horizontal="right" indent="4"/>
    </xf>
    <xf numFmtId="1" fontId="1" fillId="0" borderId="3" xfId="0" applyNumberFormat="1" applyFont="1" applyBorder="1" applyAlignment="1">
      <alignment horizontal="right" indent="4"/>
    </xf>
    <xf numFmtId="166" fontId="1" fillId="0" borderId="3" xfId="0" applyNumberFormat="1" applyFont="1" applyBorder="1" applyAlignment="1">
      <alignment horizontal="right" indent="4"/>
    </xf>
    <xf numFmtId="166" fontId="1" fillId="0" borderId="22" xfId="0" applyNumberFormat="1" applyFont="1" applyBorder="1" applyAlignment="1">
      <alignment horizontal="right" indent="4"/>
    </xf>
    <xf numFmtId="38" fontId="6" fillId="9" borderId="4" xfId="0" applyNumberFormat="1" applyFont="1" applyFill="1" applyBorder="1" applyAlignment="1">
      <alignment horizontal="center"/>
    </xf>
    <xf numFmtId="38" fontId="0" fillId="2" borderId="0" xfId="0" applyNumberFormat="1" applyFill="1" applyAlignment="1">
      <alignment horizontal="left" indent="5"/>
    </xf>
    <xf numFmtId="38" fontId="9" fillId="2" borderId="0" xfId="0" applyNumberFormat="1" applyFont="1" applyFill="1"/>
    <xf numFmtId="38" fontId="10" fillId="9" borderId="4" xfId="0" applyNumberFormat="1" applyFont="1" applyFill="1" applyBorder="1" applyAlignment="1">
      <alignment horizontal="left" indent="5"/>
    </xf>
    <xf numFmtId="38" fontId="6" fillId="9" borderId="4" xfId="0" applyNumberFormat="1" applyFont="1" applyFill="1" applyBorder="1" applyAlignment="1">
      <alignment horizontal="left" indent="11"/>
    </xf>
    <xf numFmtId="0" fontId="9" fillId="10" borderId="0" xfId="0" applyFont="1" applyFill="1"/>
    <xf numFmtId="6" fontId="9" fillId="10" borderId="0" xfId="0" applyNumberFormat="1" applyFont="1" applyFill="1" applyAlignment="1">
      <alignment horizontal="left" indent="5"/>
    </xf>
    <xf numFmtId="0" fontId="9" fillId="10" borderId="0" xfId="0" applyFont="1" applyFill="1" applyAlignment="1">
      <alignment horizontal="left" indent="2"/>
    </xf>
    <xf numFmtId="0" fontId="9" fillId="10" borderId="0" xfId="0" applyFont="1" applyFill="1" applyAlignment="1">
      <alignment horizontal="left" indent="3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" fontId="0" fillId="0" borderId="0" xfId="0" applyNumberFormat="1"/>
    <xf numFmtId="0" fontId="9" fillId="8" borderId="0" xfId="0" applyFont="1" applyFill="1"/>
    <xf numFmtId="0" fontId="18" fillId="6" borderId="54" xfId="0" applyFont="1" applyFill="1" applyBorder="1"/>
    <xf numFmtId="0" fontId="0" fillId="2" borderId="54" xfId="0" applyFill="1" applyBorder="1"/>
    <xf numFmtId="0" fontId="22" fillId="0" borderId="0" xfId="0" applyFont="1"/>
    <xf numFmtId="49" fontId="0" fillId="0" borderId="0" xfId="0" applyNumberFormat="1"/>
    <xf numFmtId="0" fontId="0" fillId="0" borderId="55" xfId="0" applyBorder="1"/>
    <xf numFmtId="0" fontId="0" fillId="0" borderId="56" xfId="0" applyBorder="1"/>
    <xf numFmtId="2" fontId="24" fillId="0" borderId="1" xfId="0" applyNumberFormat="1" applyFont="1" applyBorder="1" applyAlignment="1">
      <alignment vertical="top"/>
    </xf>
    <xf numFmtId="2" fontId="23" fillId="0" borderId="1" xfId="0" applyNumberFormat="1" applyFont="1" applyBorder="1" applyAlignment="1">
      <alignment vertical="top"/>
    </xf>
    <xf numFmtId="2" fontId="12" fillId="0" borderId="1" xfId="0" applyNumberFormat="1" applyFont="1" applyBorder="1" applyAlignment="1">
      <alignment vertical="top"/>
    </xf>
    <xf numFmtId="2" fontId="24" fillId="0" borderId="20" xfId="0" applyNumberFormat="1" applyFont="1" applyBorder="1" applyAlignment="1">
      <alignment vertical="top"/>
    </xf>
    <xf numFmtId="0" fontId="10" fillId="0" borderId="1" xfId="0" applyFont="1" applyBorder="1"/>
    <xf numFmtId="166" fontId="25" fillId="0" borderId="2" xfId="0" applyNumberFormat="1" applyFont="1" applyBorder="1" applyAlignment="1">
      <alignment horizontal="center" vertical="top" wrapText="1"/>
    </xf>
    <xf numFmtId="0" fontId="10" fillId="0" borderId="20" xfId="0" applyFont="1" applyBorder="1"/>
    <xf numFmtId="2" fontId="25" fillId="0" borderId="1" xfId="0" applyNumberFormat="1" applyFont="1" applyBorder="1" applyAlignment="1">
      <alignment vertical="top"/>
    </xf>
    <xf numFmtId="166" fontId="25" fillId="0" borderId="18" xfId="0" applyNumberFormat="1" applyFont="1" applyBorder="1" applyAlignment="1">
      <alignment horizontal="center" vertical="top" wrapText="1"/>
    </xf>
    <xf numFmtId="0" fontId="25" fillId="2" borderId="15" xfId="1" applyFont="1" applyFill="1" applyBorder="1" applyAlignment="1">
      <protection locked="0"/>
    </xf>
    <xf numFmtId="0" fontId="25" fillId="2" borderId="3" xfId="1" applyFont="1" applyFill="1" applyBorder="1" applyAlignment="1">
      <protection locked="0"/>
    </xf>
    <xf numFmtId="0" fontId="25" fillId="0" borderId="3" xfId="1" applyFont="1" applyBorder="1" applyAlignment="1">
      <protection locked="0"/>
    </xf>
    <xf numFmtId="0" fontId="25" fillId="0" borderId="22" xfId="1" applyFont="1" applyBorder="1" applyAlignment="1">
      <protection locked="0"/>
    </xf>
    <xf numFmtId="0" fontId="24" fillId="0" borderId="3" xfId="0" applyFont="1" applyBorder="1" applyAlignment="1">
      <alignment horizontal="right" wrapText="1"/>
    </xf>
    <xf numFmtId="0" fontId="24" fillId="0" borderId="22" xfId="0" applyFont="1" applyBorder="1" applyAlignment="1">
      <alignment horizontal="right" wrapText="1"/>
    </xf>
    <xf numFmtId="0" fontId="10" fillId="0" borderId="22" xfId="0" applyFont="1" applyBorder="1"/>
    <xf numFmtId="0" fontId="24" fillId="0" borderId="18" xfId="0" applyFont="1" applyBorder="1" applyAlignment="1">
      <alignment horizontal="right" wrapText="1"/>
    </xf>
    <xf numFmtId="0" fontId="1" fillId="0" borderId="21" xfId="0" applyFont="1" applyBorder="1" applyAlignment="1">
      <alignment horizontal="right"/>
    </xf>
    <xf numFmtId="3" fontId="9" fillId="0" borderId="14" xfId="0" applyNumberFormat="1" applyFont="1" applyBorder="1" applyAlignment="1">
      <alignment horizontal="right" indent="4"/>
    </xf>
    <xf numFmtId="0" fontId="0" fillId="0" borderId="21" xfId="0" applyBorder="1"/>
    <xf numFmtId="0" fontId="9" fillId="0" borderId="22" xfId="0" applyFont="1" applyBorder="1" applyAlignment="1">
      <alignment horizontal="right" wrapText="1"/>
    </xf>
    <xf numFmtId="165" fontId="0" fillId="2" borderId="0" xfId="0" applyNumberFormat="1" applyFill="1"/>
    <xf numFmtId="9" fontId="0" fillId="12" borderId="0" xfId="0" applyNumberFormat="1" applyFill="1"/>
    <xf numFmtId="0" fontId="27" fillId="0" borderId="0" xfId="0" applyFont="1"/>
    <xf numFmtId="0" fontId="26" fillId="0" borderId="0" xfId="0" applyFont="1"/>
    <xf numFmtId="1" fontId="1" fillId="0" borderId="21" xfId="0" applyNumberFormat="1" applyFont="1" applyBorder="1" applyAlignment="1">
      <alignment horizontal="right" indent="4"/>
    </xf>
    <xf numFmtId="164" fontId="1" fillId="0" borderId="21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center" vertical="center"/>
      <protection hidden="1"/>
    </xf>
    <xf numFmtId="10" fontId="1" fillId="0" borderId="0" xfId="0" applyNumberFormat="1" applyFont="1" applyAlignment="1">
      <alignment horizontal="right" indent="4"/>
    </xf>
    <xf numFmtId="166" fontId="1" fillId="0" borderId="14" xfId="0" applyNumberFormat="1" applyFont="1" applyBorder="1" applyAlignment="1">
      <alignment horizontal="right" indent="4"/>
    </xf>
    <xf numFmtId="8" fontId="0" fillId="0" borderId="0" xfId="0" applyNumberFormat="1"/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57" xfId="0" applyFont="1" applyBorder="1" applyAlignment="1">
      <alignment horizontal="center" vertical="center" wrapText="1"/>
    </xf>
    <xf numFmtId="3" fontId="0" fillId="0" borderId="57" xfId="0" applyNumberFormat="1" applyBorder="1" applyAlignment="1">
      <alignment vertical="center"/>
    </xf>
    <xf numFmtId="4" fontId="9" fillId="0" borderId="3" xfId="0" applyNumberFormat="1" applyFont="1" applyBorder="1" applyAlignment="1">
      <alignment horizontal="right" wrapText="1"/>
    </xf>
    <xf numFmtId="0" fontId="0" fillId="11" borderId="55" xfId="0" applyFill="1" applyBorder="1"/>
    <xf numFmtId="0" fontId="0" fillId="11" borderId="56" xfId="0" applyFill="1" applyBorder="1"/>
    <xf numFmtId="0" fontId="0" fillId="10" borderId="0" xfId="0" applyFill="1" applyAlignment="1">
      <alignment horizontal="center" vertical="center"/>
    </xf>
    <xf numFmtId="1" fontId="0" fillId="2" borderId="0" xfId="0" applyNumberFormat="1" applyFill="1"/>
    <xf numFmtId="0" fontId="34" fillId="0" borderId="0" xfId="0" applyFont="1" applyAlignment="1">
      <alignment vertical="center"/>
    </xf>
    <xf numFmtId="0" fontId="34" fillId="0" borderId="57" xfId="0" applyFont="1" applyBorder="1" applyAlignment="1">
      <alignment horizontal="left" vertical="center"/>
    </xf>
    <xf numFmtId="0" fontId="34" fillId="0" borderId="57" xfId="0" applyFont="1" applyBorder="1" applyAlignment="1">
      <alignment vertical="center"/>
    </xf>
    <xf numFmtId="0" fontId="30" fillId="9" borderId="57" xfId="0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67" fontId="0" fillId="0" borderId="57" xfId="0" applyNumberFormat="1" applyBorder="1" applyAlignment="1">
      <alignment vertical="center"/>
    </xf>
    <xf numFmtId="3" fontId="34" fillId="9" borderId="57" xfId="0" applyNumberFormat="1" applyFont="1" applyFill="1" applyBorder="1" applyAlignment="1">
      <alignment vertical="center"/>
    </xf>
    <xf numFmtId="0" fontId="35" fillId="0" borderId="0" xfId="9"/>
    <xf numFmtId="6" fontId="10" fillId="6" borderId="0" xfId="0" applyNumberFormat="1" applyFont="1" applyFill="1"/>
    <xf numFmtId="6" fontId="10" fillId="0" borderId="0" xfId="0" applyNumberFormat="1" applyFont="1"/>
    <xf numFmtId="0" fontId="10" fillId="0" borderId="0" xfId="0" applyFont="1"/>
    <xf numFmtId="2" fontId="24" fillId="9" borderId="1" xfId="0" applyNumberFormat="1" applyFont="1" applyFill="1" applyBorder="1" applyAlignment="1">
      <alignment vertical="top"/>
    </xf>
    <xf numFmtId="0" fontId="10" fillId="9" borderId="1" xfId="0" applyFont="1" applyFill="1" applyBorder="1"/>
    <xf numFmtId="165" fontId="0" fillId="0" borderId="0" xfId="0" applyNumberFormat="1"/>
    <xf numFmtId="164" fontId="0" fillId="0" borderId="0" xfId="0" applyNumberFormat="1"/>
    <xf numFmtId="164" fontId="9" fillId="0" borderId="0" xfId="2" applyNumberFormat="1" applyFont="1" applyAlignment="1">
      <alignment horizontal="right" indent="4"/>
    </xf>
    <xf numFmtId="164" fontId="38" fillId="0" borderId="0" xfId="0" applyNumberFormat="1" applyFont="1"/>
    <xf numFmtId="0" fontId="9" fillId="10" borderId="14" xfId="2" applyFont="1" applyFill="1" applyBorder="1" applyAlignment="1">
      <alignment horizontal="left"/>
    </xf>
    <xf numFmtId="0" fontId="9" fillId="10" borderId="0" xfId="2" applyFont="1" applyFill="1" applyAlignment="1">
      <alignment horizontal="left"/>
    </xf>
    <xf numFmtId="165" fontId="0" fillId="2" borderId="15" xfId="0" applyNumberFormat="1" applyFill="1" applyBorder="1"/>
    <xf numFmtId="164" fontId="0" fillId="2" borderId="3" xfId="0" applyNumberFormat="1" applyFill="1" applyBorder="1"/>
    <xf numFmtId="3" fontId="34" fillId="6" borderId="57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right"/>
    </xf>
    <xf numFmtId="14" fontId="0" fillId="11" borderId="55" xfId="0" applyNumberFormat="1" applyFill="1" applyBorder="1"/>
    <xf numFmtId="14" fontId="0" fillId="0" borderId="55" xfId="0" applyNumberFormat="1" applyBorder="1"/>
    <xf numFmtId="0" fontId="0" fillId="0" borderId="57" xfId="0" applyBorder="1" applyAlignment="1">
      <alignment horizontal="left" vertical="center"/>
    </xf>
    <xf numFmtId="0" fontId="0" fillId="0" borderId="57" xfId="0" applyBorder="1" applyAlignment="1">
      <alignment vertical="center"/>
    </xf>
    <xf numFmtId="4" fontId="0" fillId="0" borderId="57" xfId="0" applyNumberFormat="1" applyBorder="1" applyAlignment="1">
      <alignment vertical="center"/>
    </xf>
    <xf numFmtId="165" fontId="6" fillId="2" borderId="4" xfId="0" applyNumberFormat="1" applyFont="1" applyFill="1" applyBorder="1" applyAlignment="1">
      <alignment horizontal="center"/>
    </xf>
    <xf numFmtId="8" fontId="10" fillId="6" borderId="0" xfId="0" applyNumberFormat="1" applyFont="1" applyFill="1"/>
    <xf numFmtId="8" fontId="10" fillId="0" borderId="0" xfId="0" applyNumberFormat="1" applyFont="1"/>
    <xf numFmtId="0" fontId="30" fillId="6" borderId="57" xfId="0" applyFont="1" applyFill="1" applyBorder="1" applyAlignment="1">
      <alignment horizontal="center" vertical="center" wrapText="1"/>
    </xf>
    <xf numFmtId="0" fontId="41" fillId="0" borderId="0" xfId="0" applyFont="1"/>
    <xf numFmtId="165" fontId="1" fillId="6" borderId="0" xfId="0" applyNumberFormat="1" applyFont="1" applyFill="1" applyAlignment="1">
      <alignment horizontal="right"/>
    </xf>
    <xf numFmtId="4" fontId="0" fillId="6" borderId="57" xfId="0" applyNumberFormat="1" applyFill="1" applyBorder="1" applyAlignment="1">
      <alignment vertical="center"/>
    </xf>
    <xf numFmtId="0" fontId="1" fillId="6" borderId="0" xfId="0" applyFont="1" applyFill="1" applyAlignment="1">
      <alignment horizontal="right"/>
    </xf>
    <xf numFmtId="0" fontId="0" fillId="6" borderId="0" xfId="0" applyFill="1"/>
    <xf numFmtId="165" fontId="0" fillId="6" borderId="0" xfId="0" applyNumberFormat="1" applyFill="1"/>
    <xf numFmtId="4" fontId="20" fillId="6" borderId="57" xfId="0" applyNumberFormat="1" applyFont="1" applyFill="1" applyBorder="1" applyAlignment="1">
      <alignment vertical="center"/>
    </xf>
    <xf numFmtId="0" fontId="20" fillId="0" borderId="57" xfId="0" applyFont="1" applyBorder="1" applyAlignment="1">
      <alignment horizontal="left" vertical="center"/>
    </xf>
    <xf numFmtId="0" fontId="20" fillId="0" borderId="57" xfId="0" applyFont="1" applyBorder="1" applyAlignment="1">
      <alignment vertical="center"/>
    </xf>
    <xf numFmtId="4" fontId="20" fillId="0" borderId="57" xfId="0" applyNumberFormat="1" applyFont="1" applyBorder="1" applyAlignment="1">
      <alignment vertical="center"/>
    </xf>
    <xf numFmtId="164" fontId="1" fillId="0" borderId="0" xfId="0" applyNumberFormat="1" applyFont="1"/>
    <xf numFmtId="3" fontId="20" fillId="0" borderId="57" xfId="0" applyNumberFormat="1" applyFont="1" applyBorder="1" applyAlignment="1">
      <alignment vertical="center"/>
    </xf>
    <xf numFmtId="0" fontId="20" fillId="0" borderId="21" xfId="0" applyFont="1" applyBorder="1"/>
    <xf numFmtId="167" fontId="20" fillId="0" borderId="57" xfId="0" applyNumberFormat="1" applyFont="1" applyBorder="1" applyAlignment="1">
      <alignment vertical="center"/>
    </xf>
    <xf numFmtId="165" fontId="20" fillId="0" borderId="0" xfId="0" applyNumberFormat="1" applyFont="1"/>
    <xf numFmtId="3" fontId="34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165" fontId="9" fillId="6" borderId="0" xfId="0" applyNumberFormat="1" applyFont="1" applyFill="1" applyAlignment="1">
      <alignment horizontal="left" indent="6"/>
    </xf>
    <xf numFmtId="165" fontId="0" fillId="2" borderId="54" xfId="0" applyNumberFormat="1" applyFill="1" applyBorder="1"/>
    <xf numFmtId="165" fontId="24" fillId="13" borderId="1" xfId="0" applyNumberFormat="1" applyFont="1" applyFill="1" applyBorder="1" applyAlignment="1">
      <alignment vertical="top"/>
    </xf>
    <xf numFmtId="165" fontId="9" fillId="13" borderId="3" xfId="0" applyNumberFormat="1" applyFont="1" applyFill="1" applyBorder="1" applyAlignment="1">
      <alignment horizontal="center" wrapText="1"/>
    </xf>
    <xf numFmtId="165" fontId="1" fillId="13" borderId="0" xfId="0" applyNumberFormat="1" applyFont="1" applyFill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9" fillId="2" borderId="0" xfId="0" applyNumberFormat="1" applyFont="1" applyFill="1" applyAlignment="1">
      <alignment horizontal="left" indent="3"/>
    </xf>
    <xf numFmtId="165" fontId="9" fillId="10" borderId="0" xfId="0" applyNumberFormat="1" applyFont="1" applyFill="1" applyAlignment="1">
      <alignment horizontal="left" indent="3"/>
    </xf>
    <xf numFmtId="165" fontId="6" fillId="2" borderId="4" xfId="0" applyNumberFormat="1" applyFont="1" applyFill="1" applyBorder="1" applyAlignment="1">
      <alignment horizontal="left" indent="3"/>
    </xf>
    <xf numFmtId="165" fontId="0" fillId="2" borderId="0" xfId="0" applyNumberFormat="1" applyFill="1" applyAlignment="1">
      <alignment horizontal="left"/>
    </xf>
    <xf numFmtId="0" fontId="9" fillId="6" borderId="3" xfId="0" applyFont="1" applyFill="1" applyBorder="1" applyAlignment="1">
      <alignment horizontal="right" wrapText="1"/>
    </xf>
    <xf numFmtId="164" fontId="1" fillId="6" borderId="0" xfId="0" applyNumberFormat="1" applyFont="1" applyFill="1" applyAlignment="1">
      <alignment horizontal="right" indent="3"/>
    </xf>
    <xf numFmtId="164" fontId="1" fillId="6" borderId="3" xfId="0" applyNumberFormat="1" applyFont="1" applyFill="1" applyBorder="1" applyAlignment="1">
      <alignment horizontal="right" indent="3"/>
    </xf>
    <xf numFmtId="6" fontId="9" fillId="6" borderId="0" xfId="0" applyNumberFormat="1" applyFont="1" applyFill="1" applyAlignment="1">
      <alignment horizontal="left" indent="5"/>
    </xf>
    <xf numFmtId="6" fontId="6" fillId="6" borderId="4" xfId="0" applyNumberFormat="1" applyFont="1" applyFill="1" applyBorder="1" applyAlignment="1">
      <alignment horizontal="left" indent="5"/>
    </xf>
    <xf numFmtId="0" fontId="0" fillId="6" borderId="0" xfId="0" applyFill="1" applyAlignment="1">
      <alignment horizontal="left"/>
    </xf>
    <xf numFmtId="0" fontId="0" fillId="6" borderId="54" xfId="0" applyFill="1" applyBorder="1"/>
    <xf numFmtId="2" fontId="23" fillId="6" borderId="1" xfId="0" applyNumberFormat="1" applyFont="1" applyFill="1" applyBorder="1" applyAlignment="1">
      <alignment horizontal="center" vertical="center" wrapText="1"/>
    </xf>
    <xf numFmtId="165" fontId="6" fillId="6" borderId="4" xfId="0" applyNumberFormat="1" applyFont="1" applyFill="1" applyBorder="1" applyAlignment="1">
      <alignment horizontal="center"/>
    </xf>
    <xf numFmtId="165" fontId="6" fillId="6" borderId="4" xfId="0" applyNumberFormat="1" applyFont="1" applyFill="1" applyBorder="1" applyAlignment="1">
      <alignment horizontal="left" indent="6"/>
    </xf>
    <xf numFmtId="8" fontId="9" fillId="6" borderId="0" xfId="0" applyNumberFormat="1" applyFont="1" applyFill="1" applyAlignment="1">
      <alignment horizontal="left" indent="5"/>
    </xf>
    <xf numFmtId="8" fontId="0" fillId="6" borderId="0" xfId="0" applyNumberFormat="1" applyFill="1" applyAlignment="1">
      <alignment horizontal="left"/>
    </xf>
    <xf numFmtId="8" fontId="6" fillId="6" borderId="4" xfId="0" applyNumberFormat="1" applyFont="1" applyFill="1" applyBorder="1" applyAlignment="1">
      <alignment horizontal="left" indent="5"/>
    </xf>
    <xf numFmtId="8" fontId="0" fillId="6" borderId="0" xfId="0" applyNumberFormat="1" applyFill="1"/>
    <xf numFmtId="8" fontId="0" fillId="6" borderId="54" xfId="0" applyNumberFormat="1" applyFill="1" applyBorder="1"/>
    <xf numFmtId="44" fontId="9" fillId="6" borderId="3" xfId="8" applyFont="1" applyFill="1" applyBorder="1" applyAlignment="1">
      <alignment horizontal="right" wrapText="1"/>
    </xf>
    <xf numFmtId="3" fontId="39" fillId="6" borderId="57" xfId="0" applyNumberFormat="1" applyFont="1" applyFill="1" applyBorder="1" applyAlignment="1">
      <alignment vertical="center"/>
    </xf>
    <xf numFmtId="164" fontId="38" fillId="6" borderId="0" xfId="0" applyNumberFormat="1" applyFont="1" applyFill="1" applyAlignment="1">
      <alignment horizontal="left" indent="10"/>
    </xf>
    <xf numFmtId="164" fontId="9" fillId="6" borderId="0" xfId="0" applyNumberFormat="1" applyFont="1" applyFill="1" applyAlignment="1">
      <alignment horizontal="left" indent="10"/>
    </xf>
    <xf numFmtId="165" fontId="9" fillId="6" borderId="0" xfId="2" applyNumberFormat="1" applyFont="1" applyFill="1" applyAlignment="1">
      <alignment horizontal="right" indent="4"/>
    </xf>
    <xf numFmtId="164" fontId="9" fillId="6" borderId="3" xfId="0" applyNumberFormat="1" applyFont="1" applyFill="1" applyBorder="1" applyAlignment="1">
      <alignment horizontal="left" indent="10"/>
    </xf>
    <xf numFmtId="6" fontId="6" fillId="6" borderId="4" xfId="0" applyNumberFormat="1" applyFont="1" applyFill="1" applyBorder="1" applyAlignment="1">
      <alignment horizontal="left" indent="6"/>
    </xf>
    <xf numFmtId="165" fontId="24" fillId="6" borderId="18" xfId="0" applyNumberFormat="1" applyFont="1" applyFill="1" applyBorder="1" applyAlignment="1">
      <alignment horizontal="center" vertical="top" wrapText="1"/>
    </xf>
    <xf numFmtId="165" fontId="9" fillId="6" borderId="3" xfId="0" applyNumberFormat="1" applyFont="1" applyFill="1" applyBorder="1" applyAlignment="1">
      <alignment horizontal="right" wrapText="1"/>
    </xf>
    <xf numFmtId="165" fontId="9" fillId="6" borderId="21" xfId="0" applyNumberFormat="1" applyFont="1" applyFill="1" applyBorder="1" applyAlignment="1">
      <alignment horizontal="left" indent="10"/>
    </xf>
    <xf numFmtId="165" fontId="38" fillId="6" borderId="21" xfId="0" applyNumberFormat="1" applyFont="1" applyFill="1" applyBorder="1" applyAlignment="1">
      <alignment horizontal="left" indent="10"/>
    </xf>
    <xf numFmtId="165" fontId="34" fillId="6" borderId="57" xfId="0" applyNumberFormat="1" applyFont="1" applyFill="1" applyBorder="1" applyAlignment="1">
      <alignment vertical="center"/>
    </xf>
    <xf numFmtId="165" fontId="9" fillId="6" borderId="0" xfId="0" applyNumberFormat="1" applyFont="1" applyFill="1" applyAlignment="1">
      <alignment horizontal="left" indent="10"/>
    </xf>
    <xf numFmtId="165" fontId="9" fillId="6" borderId="22" xfId="0" applyNumberFormat="1" applyFont="1" applyFill="1" applyBorder="1" applyAlignment="1">
      <alignment horizontal="left" indent="10"/>
    </xf>
    <xf numFmtId="165" fontId="6" fillId="6" borderId="4" xfId="0" applyNumberFormat="1" applyFont="1" applyFill="1" applyBorder="1" applyAlignment="1">
      <alignment horizontal="left" indent="5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  <protection hidden="1"/>
    </xf>
    <xf numFmtId="6" fontId="11" fillId="0" borderId="0" xfId="0" applyNumberFormat="1" applyFont="1" applyAlignment="1" applyProtection="1">
      <alignment horizontal="center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6" fontId="11" fillId="0" borderId="43" xfId="0" applyNumberFormat="1" applyFont="1" applyBorder="1" applyAlignment="1" applyProtection="1">
      <alignment horizontal="center"/>
      <protection hidden="1"/>
    </xf>
    <xf numFmtId="6" fontId="11" fillId="0" borderId="44" xfId="0" applyNumberFormat="1" applyFont="1" applyBorder="1" applyAlignment="1" applyProtection="1">
      <alignment horizontal="center"/>
      <protection hidden="1"/>
    </xf>
    <xf numFmtId="6" fontId="11" fillId="0" borderId="10" xfId="0" applyNumberFormat="1" applyFont="1" applyBorder="1" applyAlignment="1" applyProtection="1">
      <alignment horizontal="center"/>
      <protection hidden="1"/>
    </xf>
    <xf numFmtId="0" fontId="0" fillId="0" borderId="50" xfId="0" applyBorder="1" applyAlignment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  <protection hidden="1"/>
    </xf>
    <xf numFmtId="0" fontId="33" fillId="0" borderId="0" xfId="0" applyFont="1" applyAlignment="1">
      <alignment horizontal="center" vertical="center" wrapText="1"/>
    </xf>
    <xf numFmtId="6" fontId="37" fillId="0" borderId="0" xfId="0" applyNumberFormat="1" applyFont="1" applyAlignment="1" applyProtection="1">
      <alignment horizontal="center"/>
      <protection hidden="1"/>
    </xf>
    <xf numFmtId="6" fontId="11" fillId="0" borderId="53" xfId="0" applyNumberFormat="1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7" borderId="10" xfId="0" applyFont="1" applyFill="1" applyBorder="1" applyAlignment="1" applyProtection="1">
      <alignment horizontal="center" vertical="center" wrapText="1"/>
      <protection hidden="1"/>
    </xf>
    <xf numFmtId="0" fontId="12" fillId="7" borderId="8" xfId="0" applyFont="1" applyFill="1" applyBorder="1" applyAlignment="1" applyProtection="1">
      <alignment horizontal="center" vertical="center" wrapText="1"/>
      <protection hidden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7" borderId="29" xfId="0" applyFont="1" applyFill="1" applyBorder="1" applyAlignment="1" applyProtection="1">
      <alignment horizontal="center" vertical="center" wrapText="1"/>
      <protection hidden="1"/>
    </xf>
    <xf numFmtId="0" fontId="12" fillId="7" borderId="32" xfId="0" applyFont="1" applyFill="1" applyBorder="1" applyAlignment="1" applyProtection="1">
      <alignment horizontal="center" vertical="center" wrapText="1"/>
      <protection hidden="1"/>
    </xf>
    <xf numFmtId="0" fontId="12" fillId="7" borderId="40" xfId="0" applyFont="1" applyFill="1" applyBorder="1" applyAlignment="1" applyProtection="1">
      <alignment horizontal="center" vertical="center" wrapText="1"/>
      <protection hidden="1"/>
    </xf>
    <xf numFmtId="0" fontId="12" fillId="7" borderId="30" xfId="0" applyFont="1" applyFill="1" applyBorder="1" applyAlignment="1" applyProtection="1">
      <alignment horizontal="center" vertical="center" wrapText="1"/>
      <protection hidden="1"/>
    </xf>
    <xf numFmtId="0" fontId="12" fillId="7" borderId="33" xfId="0" applyFont="1" applyFill="1" applyBorder="1" applyAlignment="1" applyProtection="1">
      <alignment horizontal="center" vertical="center" wrapText="1"/>
      <protection hidden="1"/>
    </xf>
    <xf numFmtId="0" fontId="12" fillId="7" borderId="41" xfId="0" applyFont="1" applyFill="1" applyBorder="1" applyAlignment="1" applyProtection="1">
      <alignment horizontal="center" vertical="center" wrapText="1"/>
      <protection hidden="1"/>
    </xf>
    <xf numFmtId="0" fontId="12" fillId="7" borderId="31" xfId="0" applyFont="1" applyFill="1" applyBorder="1" applyAlignment="1" applyProtection="1">
      <alignment horizontal="center" vertical="center" wrapText="1"/>
      <protection hidden="1"/>
    </xf>
    <xf numFmtId="0" fontId="12" fillId="7" borderId="34" xfId="0" applyFont="1" applyFill="1" applyBorder="1" applyAlignment="1" applyProtection="1">
      <alignment horizontal="center" vertical="center" wrapText="1"/>
      <protection hidden="1"/>
    </xf>
    <xf numFmtId="0" fontId="12" fillId="7" borderId="4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2" fillId="15" borderId="0" xfId="0" applyFont="1" applyFill="1" applyAlignment="1">
      <alignment horizontal="left" vertical="center" wrapText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2" fillId="7" borderId="52" xfId="0" applyFont="1" applyFill="1" applyBorder="1" applyAlignment="1" applyProtection="1">
      <alignment horizontal="center" vertical="center" wrapText="1"/>
      <protection hidden="1"/>
    </xf>
    <xf numFmtId="0" fontId="0" fillId="7" borderId="49" xfId="0" applyFill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hidden="1"/>
    </xf>
    <xf numFmtId="0" fontId="8" fillId="4" borderId="45" xfId="0" applyFont="1" applyFill="1" applyBorder="1" applyAlignment="1" applyProtection="1">
      <alignment horizontal="center" vertical="center" wrapText="1"/>
      <protection hidden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2" fillId="7" borderId="14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6" xfId="0" applyFont="1" applyFill="1" applyBorder="1" applyAlignment="1" applyProtection="1">
      <alignment horizontal="center" vertical="center" wrapText="1"/>
      <protection hidden="1"/>
    </xf>
    <xf numFmtId="6" fontId="13" fillId="7" borderId="43" xfId="0" applyNumberFormat="1" applyFont="1" applyFill="1" applyBorder="1" applyAlignment="1" applyProtection="1">
      <alignment horizontal="center"/>
      <protection hidden="1"/>
    </xf>
    <xf numFmtId="6" fontId="13" fillId="7" borderId="44" xfId="0" applyNumberFormat="1" applyFont="1" applyFill="1" applyBorder="1" applyAlignment="1" applyProtection="1">
      <alignment horizontal="center"/>
      <protection hidden="1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9" fillId="4" borderId="45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  <protection hidden="1"/>
    </xf>
    <xf numFmtId="0" fontId="8" fillId="4" borderId="27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2" fillId="0" borderId="32" xfId="0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14" borderId="45" xfId="0" applyFont="1" applyFill="1" applyBorder="1" applyAlignment="1" applyProtection="1">
      <alignment horizontal="center" vertical="center" wrapText="1"/>
      <protection hidden="1"/>
    </xf>
    <xf numFmtId="0" fontId="10" fillId="14" borderId="46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12" fillId="7" borderId="48" xfId="0" applyFont="1" applyFill="1" applyBorder="1" applyAlignment="1" applyProtection="1">
      <alignment horizontal="center" vertical="center" wrapText="1"/>
      <protection hidden="1"/>
    </xf>
    <xf numFmtId="0" fontId="12" fillId="7" borderId="49" xfId="0" applyFont="1" applyFill="1" applyBorder="1" applyAlignment="1" applyProtection="1">
      <alignment horizontal="center" vertical="center" wrapText="1"/>
      <protection hidden="1"/>
    </xf>
    <xf numFmtId="0" fontId="12" fillId="7" borderId="50" xfId="0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41" xfId="0" applyFont="1" applyBorder="1" applyAlignment="1" applyProtection="1">
      <alignment horizontal="center" vertical="center" wrapText="1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2" fillId="7" borderId="9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7" borderId="2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3" fillId="4" borderId="23" xfId="1" applyFont="1" applyFill="1" applyBorder="1" applyAlignment="1" applyProtection="1">
      <alignment horizontal="center" vertical="center" wrapText="1"/>
    </xf>
    <xf numFmtId="0" fontId="3" fillId="4" borderId="24" xfId="1" applyFont="1" applyFill="1" applyBorder="1" applyAlignment="1" applyProtection="1">
      <alignment horizontal="center" vertical="center" wrapText="1"/>
    </xf>
    <xf numFmtId="0" fontId="3" fillId="4" borderId="25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0" xfId="1" applyFont="1" applyFill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26" xfId="1" applyFont="1" applyFill="1" applyBorder="1" applyAlignment="1" applyProtection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 wrapText="1"/>
    </xf>
    <xf numFmtId="0" fontId="3" fillId="4" borderId="28" xfId="1" applyFont="1" applyFill="1" applyBorder="1" applyAlignment="1" applyProtection="1">
      <alignment horizontal="center" vertical="center" wrapText="1"/>
    </xf>
    <xf numFmtId="0" fontId="13" fillId="5" borderId="36" xfId="1" applyFont="1" applyFill="1" applyBorder="1" applyAlignment="1" applyProtection="1">
      <alignment horizontal="center" vertical="center" wrapText="1"/>
      <protection hidden="1"/>
    </xf>
    <xf numFmtId="0" fontId="13" fillId="5" borderId="24" xfId="1" applyFont="1" applyFill="1" applyBorder="1" applyAlignment="1" applyProtection="1">
      <alignment horizontal="center" vertical="center" wrapText="1"/>
      <protection hidden="1"/>
    </xf>
    <xf numFmtId="0" fontId="13" fillId="5" borderId="25" xfId="1" applyFont="1" applyFill="1" applyBorder="1" applyAlignment="1" applyProtection="1">
      <alignment horizontal="center" vertical="center" wrapText="1"/>
      <protection hidden="1"/>
    </xf>
    <xf numFmtId="0" fontId="13" fillId="5" borderId="15" xfId="1" applyFont="1" applyFill="1" applyBorder="1" applyAlignment="1" applyProtection="1">
      <alignment horizontal="center" vertical="center" wrapText="1"/>
      <protection hidden="1"/>
    </xf>
    <xf numFmtId="0" fontId="13" fillId="5" borderId="3" xfId="1" applyFont="1" applyFill="1" applyBorder="1" applyAlignment="1" applyProtection="1">
      <alignment horizontal="center" vertical="center" wrapText="1"/>
      <protection hidden="1"/>
    </xf>
    <xf numFmtId="0" fontId="13" fillId="5" borderId="17" xfId="1" applyFont="1" applyFill="1" applyBorder="1" applyAlignment="1" applyProtection="1">
      <alignment horizontal="center" vertical="center" wrapText="1"/>
      <protection hidden="1"/>
    </xf>
    <xf numFmtId="0" fontId="8" fillId="5" borderId="10" xfId="1" applyFont="1" applyFill="1" applyBorder="1" applyAlignment="1" applyProtection="1">
      <alignment horizontal="center" vertical="center" wrapText="1"/>
      <protection hidden="1"/>
    </xf>
    <xf numFmtId="0" fontId="8" fillId="5" borderId="8" xfId="1" applyFont="1" applyFill="1" applyBorder="1" applyAlignment="1" applyProtection="1">
      <alignment horizontal="center" vertical="center" wrapText="1"/>
      <protection hidden="1"/>
    </xf>
    <xf numFmtId="0" fontId="8" fillId="5" borderId="11" xfId="1" applyFont="1" applyFill="1" applyBorder="1" applyAlignment="1" applyProtection="1">
      <alignment horizontal="center" vertical="center" wrapText="1"/>
      <protection hidden="1"/>
    </xf>
    <xf numFmtId="0" fontId="8" fillId="4" borderId="45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0" fontId="8" fillId="4" borderId="47" xfId="0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4" fillId="3" borderId="35" xfId="1" applyFont="1" applyFill="1" applyBorder="1" applyAlignment="1">
      <alignment horizontal="center" vertical="center" wrapText="1"/>
      <protection locked="0"/>
    </xf>
    <xf numFmtId="0" fontId="4" fillId="3" borderId="30" xfId="1" applyFont="1" applyFill="1" applyBorder="1" applyAlignment="1">
      <alignment horizontal="center" vertical="center" wrapText="1"/>
      <protection locked="0"/>
    </xf>
    <xf numFmtId="0" fontId="4" fillId="3" borderId="37" xfId="1" applyFont="1" applyFill="1" applyBorder="1" applyAlignment="1">
      <alignment horizontal="center" vertical="center" wrapText="1"/>
      <protection locked="0"/>
    </xf>
    <xf numFmtId="0" fontId="12" fillId="5" borderId="38" xfId="1" applyFont="1" applyFill="1" applyBorder="1" applyAlignment="1" applyProtection="1">
      <alignment horizontal="center" vertical="center" wrapText="1"/>
    </xf>
    <xf numFmtId="0" fontId="12" fillId="5" borderId="39" xfId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0">
    <cellStyle name="Comma 2 2" xfId="4" xr:uid="{00000000-0005-0000-0000-000001000000}"/>
    <cellStyle name="Comma 3 3" xfId="5" xr:uid="{00000000-0005-0000-0000-000002000000}"/>
    <cellStyle name="Currency" xfId="8" builtinId="4"/>
    <cellStyle name="Hyperlink" xfId="9" builtinId="8"/>
    <cellStyle name="Normal" xfId="0" builtinId="0"/>
    <cellStyle name="Normal 11" xfId="6" xr:uid="{00000000-0005-0000-0000-000005000000}"/>
    <cellStyle name="Normal 2" xfId="1" xr:uid="{00000000-0005-0000-0000-000006000000}"/>
    <cellStyle name="Normal 2 2" xfId="3" xr:uid="{00000000-0005-0000-0000-000007000000}"/>
    <cellStyle name="Normal 3" xfId="2" xr:uid="{00000000-0005-0000-0000-000008000000}"/>
    <cellStyle name="Normal 3 2" xfId="7" xr:uid="{00000000-0005-0000-0000-000009000000}"/>
  </cellStyles>
  <dxfs count="2"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234</xdr:row>
      <xdr:rowOff>0</xdr:rowOff>
    </xdr:from>
    <xdr:to>
      <xdr:col>7</xdr:col>
      <xdr:colOff>1780302</xdr:colOff>
      <xdr:row>237</xdr:row>
      <xdr:rowOff>180881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0E38F8-D57D-4CAD-93CB-99B12F95F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46158150"/>
          <a:ext cx="6980952" cy="7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234</xdr:row>
      <xdr:rowOff>0</xdr:rowOff>
    </xdr:from>
    <xdr:to>
      <xdr:col>13</xdr:col>
      <xdr:colOff>323075</xdr:colOff>
      <xdr:row>239</xdr:row>
      <xdr:rowOff>161786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7D86D-8FB7-4760-A12B-6B32D5E5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3775" y="46158150"/>
          <a:ext cx="6200000" cy="1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universal-infant-free-school-meals-uifsm-2025-to-2026" TargetMode="External"/><Relationship Id="rId2" Type="http://schemas.openxmlformats.org/officeDocument/2006/relationships/hyperlink" Target="https://www.gov.uk/government/publications/universal-infant-free-school-meals-uifsm-2025-to-2026/universal-infant-free-school-meals-uifsm-conditions-of-grant-2025-to-2026" TargetMode="External"/><Relationship Id="rId1" Type="http://schemas.openxmlformats.org/officeDocument/2006/relationships/hyperlink" Target="https://www.gov.uk/government/publications/universal-infant-free-school-meals-uifsm-2024-to-2025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universal-infant-free-school-meals-uifsm-2024-to-2025" TargetMode="External"/><Relationship Id="rId1" Type="http://schemas.openxmlformats.org/officeDocument/2006/relationships/hyperlink" Target="https://www.gov.uk/government/publications/universal-infant-free-school-meals-uifsm-2025-to-2026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75"/>
  <sheetViews>
    <sheetView showGridLines="0" tabSelected="1" zoomScale="93" zoomScaleNormal="93" workbookViewId="0">
      <selection activeCell="A6" sqref="A6:A8"/>
    </sheetView>
  </sheetViews>
  <sheetFormatPr defaultRowHeight="15" x14ac:dyDescent="0.25"/>
  <cols>
    <col min="1" max="1" width="10.7109375" bestFit="1" customWidth="1"/>
    <col min="5" max="5" width="9.140625" customWidth="1"/>
    <col min="7" max="7" width="9.5703125" bestFit="1" customWidth="1"/>
    <col min="11" max="16" width="9.140625" customWidth="1"/>
    <col min="18" max="18" width="11.28515625" customWidth="1"/>
    <col min="24" max="27" width="9.140625" hidden="1" customWidth="1"/>
    <col min="28" max="28" width="14.7109375" hidden="1" customWidth="1"/>
    <col min="29" max="32" width="9.140625" hidden="1" customWidth="1"/>
    <col min="33" max="34" width="9.140625" customWidth="1"/>
    <col min="35" max="35" width="2.85546875" customWidth="1"/>
    <col min="36" max="36" width="4.28515625" customWidth="1"/>
    <col min="37" max="37" width="2.85546875" customWidth="1"/>
  </cols>
  <sheetData>
    <row r="1" spans="1:29" ht="21" customHeight="1" x14ac:dyDescent="0.25">
      <c r="A1" s="324" t="s">
        <v>490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6"/>
      <c r="Y1" t="str">
        <f>IFERROR(INDEX('School Info'!D:D,MATCH(Calculator!A6,'School Info'!A:A,FALSE),1),"")</f>
        <v/>
      </c>
      <c r="Z1" t="s">
        <v>223</v>
      </c>
      <c r="AA1" t="str">
        <f>LEFT(D8,4)</f>
        <v/>
      </c>
      <c r="AB1">
        <f>IF(D8="",1,IF(AA1="Acad",1,0))</f>
        <v>1</v>
      </c>
      <c r="AC1">
        <f>IFERROR(INDEX('School Info'!G:G,MATCH(Calculator!A6,'School Info'!A:A,FALSE),1),0)</f>
        <v>0</v>
      </c>
    </row>
    <row r="2" spans="1:29" ht="15" customHeight="1" x14ac:dyDescent="0.25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9"/>
    </row>
    <row r="3" spans="1:29" ht="15" customHeight="1" x14ac:dyDescent="0.25">
      <c r="A3" s="327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9"/>
      <c r="Y3" s="106"/>
    </row>
    <row r="4" spans="1:29" ht="15.75" customHeight="1" thickBot="1" x14ac:dyDescent="0.3">
      <c r="A4" s="330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2"/>
    </row>
    <row r="5" spans="1:29" ht="15.75" thickBot="1" x14ac:dyDescent="0.3"/>
    <row r="6" spans="1:29" ht="15" customHeight="1" x14ac:dyDescent="0.25">
      <c r="A6" s="346"/>
      <c r="B6" s="333" t="str">
        <f>IFERROR(IF(A6="","Schools/Academies: Please enter your 3 digit LA number in the yellow cell.   AP schools: Please enter your 4 digit DfE number",IF(AC1="Secondary","Secondary Schools do not qualify for this grant",INDEX('School Info'!B:B,MATCH(Calculator!A6,'School Info'!A:A,FALSE),1))),"LA number not recognisable please try again")</f>
        <v>Schools/Academies: Please enter your 3 digit LA number in the yellow cell.   AP schools: Please enter your 4 digit DfE number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5"/>
    </row>
    <row r="7" spans="1:29" ht="15" customHeight="1" x14ac:dyDescent="0.25">
      <c r="A7" s="347"/>
      <c r="B7" s="336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</row>
    <row r="8" spans="1:29" ht="21.75" customHeight="1" thickBot="1" x14ac:dyDescent="0.3">
      <c r="A8" s="348"/>
      <c r="B8" s="349" t="s">
        <v>6</v>
      </c>
      <c r="C8" s="350"/>
      <c r="D8" s="339" t="str">
        <f>IF(A6="","",IF(IFERROR(INDEX(#REF!,MATCH(Calculator!$Y$1,#REF!,FALSE),1),"")="",INDEX('School Info'!I:I,MATCH(Calculator!A6,'School Info'!A:A,FALSE),1),IFERROR(INDEX(#REF!,MATCH(Calculator!$Y$1,#REF!,FALSE),1),"")))</f>
        <v/>
      </c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1"/>
    </row>
    <row r="9" spans="1:29" ht="15" customHeight="1" thickBot="1" x14ac:dyDescent="0.3"/>
    <row r="10" spans="1:29" ht="21.75" customHeight="1" thickBot="1" x14ac:dyDescent="0.3">
      <c r="A10" s="342" t="s">
        <v>303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4"/>
    </row>
    <row r="11" spans="1:29" x14ac:dyDescent="0.25">
      <c r="A11" s="220" t="s">
        <v>238</v>
      </c>
      <c r="B11" s="221"/>
      <c r="C11" s="222"/>
      <c r="D11" s="239" t="s">
        <v>310</v>
      </c>
      <c r="E11" s="221"/>
      <c r="F11" s="222"/>
      <c r="G11" s="308" t="str">
        <f>"C = (A-B)"</f>
        <v>C = (A-B)</v>
      </c>
      <c r="H11" s="309"/>
      <c r="I11" s="322"/>
      <c r="J11" s="239" t="s">
        <v>258</v>
      </c>
      <c r="K11" s="221"/>
      <c r="L11" s="222"/>
      <c r="M11" s="239" t="s">
        <v>311</v>
      </c>
      <c r="N11" s="221"/>
      <c r="O11" s="222"/>
      <c r="P11" s="308" t="str">
        <f>"F = D - E"</f>
        <v>F = D - E</v>
      </c>
      <c r="Q11" s="309"/>
      <c r="R11" s="322"/>
      <c r="S11" s="239" t="s">
        <v>321</v>
      </c>
      <c r="T11" s="221"/>
      <c r="U11" s="345"/>
    </row>
    <row r="12" spans="1:29" ht="15" customHeight="1" x14ac:dyDescent="0.25">
      <c r="A12" s="298" t="s">
        <v>491</v>
      </c>
      <c r="B12" s="299"/>
      <c r="C12" s="299"/>
      <c r="D12" s="299" t="s">
        <v>492</v>
      </c>
      <c r="E12" s="299"/>
      <c r="F12" s="299"/>
      <c r="G12" s="241" t="s">
        <v>493</v>
      </c>
      <c r="H12" s="241"/>
      <c r="I12" s="241"/>
      <c r="J12" s="299" t="s">
        <v>494</v>
      </c>
      <c r="K12" s="299"/>
      <c r="L12" s="299"/>
      <c r="M12" s="299" t="s">
        <v>495</v>
      </c>
      <c r="N12" s="299"/>
      <c r="O12" s="299"/>
      <c r="P12" s="241" t="s">
        <v>472</v>
      </c>
      <c r="Q12" s="241"/>
      <c r="R12" s="241"/>
      <c r="S12" s="299" t="s">
        <v>496</v>
      </c>
      <c r="T12" s="299"/>
      <c r="U12" s="315"/>
    </row>
    <row r="13" spans="1:29" x14ac:dyDescent="0.25">
      <c r="A13" s="300"/>
      <c r="B13" s="301"/>
      <c r="C13" s="301"/>
      <c r="D13" s="301"/>
      <c r="E13" s="301"/>
      <c r="F13" s="301"/>
      <c r="G13" s="244"/>
      <c r="H13" s="244"/>
      <c r="I13" s="244"/>
      <c r="J13" s="301"/>
      <c r="K13" s="301"/>
      <c r="L13" s="301"/>
      <c r="M13" s="301"/>
      <c r="N13" s="301"/>
      <c r="O13" s="301"/>
      <c r="P13" s="244"/>
      <c r="Q13" s="244"/>
      <c r="R13" s="244"/>
      <c r="S13" s="301"/>
      <c r="T13" s="301"/>
      <c r="U13" s="316"/>
    </row>
    <row r="14" spans="1:29" x14ac:dyDescent="0.25">
      <c r="A14" s="300"/>
      <c r="B14" s="301"/>
      <c r="C14" s="301"/>
      <c r="D14" s="301"/>
      <c r="E14" s="301"/>
      <c r="F14" s="301"/>
      <c r="G14" s="244"/>
      <c r="H14" s="244"/>
      <c r="I14" s="244"/>
      <c r="J14" s="301"/>
      <c r="K14" s="301"/>
      <c r="L14" s="301"/>
      <c r="M14" s="301"/>
      <c r="N14" s="301"/>
      <c r="O14" s="301"/>
      <c r="P14" s="244"/>
      <c r="Q14" s="244"/>
      <c r="R14" s="244"/>
      <c r="S14" s="301"/>
      <c r="T14" s="301"/>
      <c r="U14" s="316"/>
    </row>
    <row r="15" spans="1:29" x14ac:dyDescent="0.25">
      <c r="A15" s="302"/>
      <c r="B15" s="303"/>
      <c r="C15" s="303"/>
      <c r="D15" s="303"/>
      <c r="E15" s="303"/>
      <c r="F15" s="303"/>
      <c r="G15" s="247"/>
      <c r="H15" s="247"/>
      <c r="I15" s="247"/>
      <c r="J15" s="303"/>
      <c r="K15" s="303"/>
      <c r="L15" s="303"/>
      <c r="M15" s="303"/>
      <c r="N15" s="303"/>
      <c r="O15" s="303"/>
      <c r="P15" s="247"/>
      <c r="Q15" s="247"/>
      <c r="R15" s="247"/>
      <c r="S15" s="303"/>
      <c r="T15" s="303"/>
      <c r="U15" s="317"/>
    </row>
    <row r="16" spans="1:29" ht="15.75" thickBot="1" x14ac:dyDescent="0.3">
      <c r="A16" s="231">
        <f>IFERROR(INDEX('UIFSM Final '!S:S,MATCH(Calculator!$Y$1,'UIFSM Final '!E:E,FALSE),1),0)</f>
        <v>0</v>
      </c>
      <c r="B16" s="232"/>
      <c r="C16" s="233"/>
      <c r="D16" s="231">
        <f>IFERROR(INDEX('UIFSM Final '!U:U,MATCH(Calculator!$Y$1,'UIFSM Final '!E:E,FALSE),1),0)</f>
        <v>0</v>
      </c>
      <c r="E16" s="232"/>
      <c r="F16" s="233"/>
      <c r="G16" s="234">
        <f>A16-D16</f>
        <v>0</v>
      </c>
      <c r="H16" s="235"/>
      <c r="I16" s="318"/>
      <c r="J16" s="231">
        <f>IFERROR(INDEX('UIFSM Final '!Y:Y,MATCH(Calculator!$Y$1,'UIFSM Final '!E:E,FALSE),1),0)</f>
        <v>0</v>
      </c>
      <c r="K16" s="232"/>
      <c r="L16" s="233"/>
      <c r="M16" s="231">
        <f>IFERROR(INDEX('UIFSM Final '!AA:AA,MATCH(Calculator!$Y$1,'UIFSM Final '!$E:$E,FALSE),1),0)</f>
        <v>0</v>
      </c>
      <c r="N16" s="232"/>
      <c r="O16" s="233"/>
      <c r="P16" s="234">
        <f>J16-M16</f>
        <v>0</v>
      </c>
      <c r="Q16" s="235"/>
      <c r="R16" s="318"/>
      <c r="S16" s="319">
        <f>IFERROR(INDEX('UIFSM Final '!AE:AE,MATCH(Calculator!$Y$1,'UIFSM Final '!E:E,FALSE),1),0)</f>
        <v>0</v>
      </c>
      <c r="T16" s="320"/>
      <c r="U16" s="321"/>
    </row>
    <row r="17" spans="1:21" ht="15.75" thickBot="1" x14ac:dyDescent="0.3">
      <c r="A17" s="27"/>
      <c r="B17" s="27"/>
      <c r="C17" s="27"/>
      <c r="D17" s="27"/>
      <c r="E17" s="27"/>
      <c r="F17" s="27"/>
      <c r="G17" s="27"/>
      <c r="H17" s="27"/>
      <c r="I17" s="28"/>
    </row>
    <row r="18" spans="1:21" ht="21.75" customHeight="1" thickBot="1" x14ac:dyDescent="0.3">
      <c r="A18" s="342" t="s">
        <v>303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4"/>
    </row>
    <row r="19" spans="1:21" x14ac:dyDescent="0.25">
      <c r="A19" s="220" t="s">
        <v>322</v>
      </c>
      <c r="B19" s="221"/>
      <c r="C19" s="222"/>
      <c r="D19" s="308" t="str">
        <f>"I = G - H"</f>
        <v>I = G - H</v>
      </c>
      <c r="E19" s="309"/>
      <c r="F19" s="322"/>
      <c r="G19" s="239" t="s">
        <v>324</v>
      </c>
      <c r="H19" s="221"/>
      <c r="I19" s="222"/>
      <c r="J19" s="239" t="s">
        <v>323</v>
      </c>
      <c r="K19" s="221"/>
      <c r="L19" s="222"/>
      <c r="M19" s="308" t="s">
        <v>420</v>
      </c>
      <c r="N19" s="309"/>
      <c r="O19" s="322"/>
    </row>
    <row r="20" spans="1:21" ht="15" customHeight="1" x14ac:dyDescent="0.25">
      <c r="A20" s="298" t="s">
        <v>497</v>
      </c>
      <c r="B20" s="299"/>
      <c r="C20" s="299"/>
      <c r="D20" s="241" t="s">
        <v>498</v>
      </c>
      <c r="E20" s="241"/>
      <c r="F20" s="241"/>
      <c r="G20" s="299" t="s">
        <v>478</v>
      </c>
      <c r="H20" s="299"/>
      <c r="I20" s="299"/>
      <c r="J20" s="299" t="s">
        <v>479</v>
      </c>
      <c r="K20" s="299"/>
      <c r="L20" s="299"/>
      <c r="M20" s="241" t="s">
        <v>499</v>
      </c>
      <c r="N20" s="241"/>
      <c r="O20" s="241"/>
    </row>
    <row r="21" spans="1:21" x14ac:dyDescent="0.25">
      <c r="A21" s="300"/>
      <c r="B21" s="301"/>
      <c r="C21" s="301"/>
      <c r="D21" s="244"/>
      <c r="E21" s="244"/>
      <c r="F21" s="244"/>
      <c r="G21" s="301"/>
      <c r="H21" s="301"/>
      <c r="I21" s="301"/>
      <c r="J21" s="301"/>
      <c r="K21" s="301"/>
      <c r="L21" s="301"/>
      <c r="M21" s="244"/>
      <c r="N21" s="244"/>
      <c r="O21" s="244"/>
    </row>
    <row r="22" spans="1:21" x14ac:dyDescent="0.25">
      <c r="A22" s="300"/>
      <c r="B22" s="301"/>
      <c r="C22" s="301"/>
      <c r="D22" s="244"/>
      <c r="E22" s="244"/>
      <c r="F22" s="244"/>
      <c r="G22" s="301"/>
      <c r="H22" s="301"/>
      <c r="I22" s="301"/>
      <c r="J22" s="301"/>
      <c r="K22" s="301"/>
      <c r="L22" s="301"/>
      <c r="M22" s="244"/>
      <c r="N22" s="244"/>
      <c r="O22" s="244"/>
    </row>
    <row r="23" spans="1:21" x14ac:dyDescent="0.25">
      <c r="A23" s="302"/>
      <c r="B23" s="303"/>
      <c r="C23" s="303"/>
      <c r="D23" s="247"/>
      <c r="E23" s="247"/>
      <c r="F23" s="247"/>
      <c r="G23" s="303"/>
      <c r="H23" s="303"/>
      <c r="I23" s="303"/>
      <c r="J23" s="303"/>
      <c r="K23" s="303"/>
      <c r="L23" s="303"/>
      <c r="M23" s="247"/>
      <c r="N23" s="247"/>
      <c r="O23" s="247"/>
    </row>
    <row r="24" spans="1:21" ht="15.75" thickBot="1" x14ac:dyDescent="0.3">
      <c r="A24" s="323">
        <f>IFERROR(INDEX('UIFSM Final '!AG:AG,MATCH(Calculator!$Y$1,'UIFSM Final '!E:E,FALSE),1),0)</f>
        <v>0</v>
      </c>
      <c r="B24" s="232"/>
      <c r="C24" s="233"/>
      <c r="D24" s="234">
        <f>IFERROR(INDEX('UIFSM Final '!AI:AI,MATCH(Calculator!$Y$1,'UIFSM Final '!E:E,FALSE),1),0)</f>
        <v>0</v>
      </c>
      <c r="E24" s="235"/>
      <c r="F24" s="318"/>
      <c r="G24" s="231">
        <f>IFERROR(INDEX('UIFSM Final '!AK:AK,MATCH(Calculator!$Y$1,'UIFSM Final '!E:E,FALSE),1),0)</f>
        <v>0</v>
      </c>
      <c r="H24" s="232"/>
      <c r="I24" s="233"/>
      <c r="J24" s="231">
        <f>IFERROR(INDEX('UIFSM Final '!AM:AM,MATCH(Calculator!$Y$1,'UIFSM Final '!$E:$E,FALSE),1),0)</f>
        <v>0</v>
      </c>
      <c r="K24" s="232"/>
      <c r="L24" s="233"/>
      <c r="M24" s="234">
        <f>IFERROR(INDEX('UIFSM Final '!AO:AO,MATCH(Calculator!$Y$1,'UIFSM Final '!$E:$E,FALSE),1),0)</f>
        <v>0</v>
      </c>
      <c r="N24" s="235"/>
      <c r="O24" s="318"/>
    </row>
    <row r="25" spans="1:21" ht="15.75" thickBot="1" x14ac:dyDescent="0.3">
      <c r="A25" s="27"/>
      <c r="B25" s="27"/>
      <c r="C25" s="27"/>
      <c r="D25" s="27"/>
      <c r="E25" s="27"/>
      <c r="F25" s="27"/>
      <c r="G25" s="27"/>
      <c r="H25" s="27"/>
      <c r="I25" s="28"/>
    </row>
    <row r="26" spans="1:21" ht="15.75" thickBot="1" x14ac:dyDescent="0.3">
      <c r="A26" s="304" t="s">
        <v>303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6"/>
      <c r="N26" s="306"/>
      <c r="O26" s="307"/>
    </row>
    <row r="27" spans="1:21" x14ac:dyDescent="0.25">
      <c r="A27" s="239" t="s">
        <v>442</v>
      </c>
      <c r="B27" s="221"/>
      <c r="C27" s="222"/>
      <c r="D27" s="239" t="s">
        <v>411</v>
      </c>
      <c r="E27" s="221"/>
      <c r="F27" s="222"/>
      <c r="G27" s="308" t="s">
        <v>407</v>
      </c>
      <c r="H27" s="309"/>
      <c r="I27" s="309"/>
      <c r="J27" s="310" t="s">
        <v>410</v>
      </c>
      <c r="K27" s="311"/>
      <c r="L27" s="312"/>
      <c r="M27" s="211"/>
      <c r="N27" s="212"/>
      <c r="O27" s="212"/>
      <c r="P27" s="212"/>
      <c r="Q27" s="212"/>
    </row>
    <row r="28" spans="1:21" ht="15" customHeight="1" x14ac:dyDescent="0.25">
      <c r="A28" s="299" t="s">
        <v>481</v>
      </c>
      <c r="B28" s="299"/>
      <c r="C28" s="299"/>
      <c r="D28" s="299" t="s">
        <v>482</v>
      </c>
      <c r="E28" s="299"/>
      <c r="F28" s="299"/>
      <c r="G28" s="241" t="s">
        <v>408</v>
      </c>
      <c r="H28" s="241"/>
      <c r="I28" s="313"/>
      <c r="J28" s="240" t="s">
        <v>409</v>
      </c>
      <c r="K28" s="241"/>
      <c r="L28" s="242"/>
      <c r="M28" s="213"/>
      <c r="N28" s="213"/>
      <c r="O28" s="213"/>
      <c r="P28" s="213"/>
      <c r="Q28" s="213"/>
    </row>
    <row r="29" spans="1:21" x14ac:dyDescent="0.25">
      <c r="A29" s="301"/>
      <c r="B29" s="301"/>
      <c r="C29" s="301"/>
      <c r="D29" s="301"/>
      <c r="E29" s="301"/>
      <c r="F29" s="301"/>
      <c r="G29" s="244"/>
      <c r="H29" s="244"/>
      <c r="I29" s="269"/>
      <c r="J29" s="243"/>
      <c r="K29" s="244"/>
      <c r="L29" s="245"/>
      <c r="M29" s="213"/>
      <c r="N29" s="213"/>
      <c r="O29" s="213"/>
      <c r="P29" s="213"/>
      <c r="Q29" s="213"/>
    </row>
    <row r="30" spans="1:21" x14ac:dyDescent="0.25">
      <c r="A30" s="301"/>
      <c r="B30" s="301"/>
      <c r="C30" s="301"/>
      <c r="D30" s="301"/>
      <c r="E30" s="301"/>
      <c r="F30" s="301"/>
      <c r="G30" s="244"/>
      <c r="H30" s="244"/>
      <c r="I30" s="269"/>
      <c r="J30" s="243"/>
      <c r="K30" s="244"/>
      <c r="L30" s="245"/>
      <c r="M30" s="213"/>
      <c r="N30" s="213"/>
      <c r="O30" s="213"/>
      <c r="P30" s="213"/>
      <c r="Q30" s="213"/>
    </row>
    <row r="31" spans="1:21" x14ac:dyDescent="0.25">
      <c r="A31" s="303"/>
      <c r="B31" s="303"/>
      <c r="C31" s="303"/>
      <c r="D31" s="303"/>
      <c r="E31" s="303"/>
      <c r="F31" s="303"/>
      <c r="G31" s="247"/>
      <c r="H31" s="247"/>
      <c r="I31" s="308"/>
      <c r="J31" s="246"/>
      <c r="K31" s="247"/>
      <c r="L31" s="248"/>
      <c r="M31" s="213"/>
      <c r="N31" s="213"/>
      <c r="O31" s="213"/>
      <c r="P31" s="213"/>
      <c r="Q31" s="213"/>
    </row>
    <row r="32" spans="1:21" ht="15.75" thickBot="1" x14ac:dyDescent="0.3">
      <c r="A32" s="231">
        <f>IFERROR(INDEX('UIFSM Final '!AW:AW,MATCH(Calculator!$Y$1,'UIFSM Final '!$E:$E,FALSE),1),0)</f>
        <v>0</v>
      </c>
      <c r="B32" s="232"/>
      <c r="C32" s="233"/>
      <c r="D32" s="231">
        <f>(P16+M24)/2</f>
        <v>0</v>
      </c>
      <c r="E32" s="232"/>
      <c r="F32" s="233"/>
      <c r="G32" s="234">
        <f>A32+D32</f>
        <v>0</v>
      </c>
      <c r="H32" s="235"/>
      <c r="I32" s="235"/>
      <c r="J32" s="236">
        <f>IFERROR(INDEX('UIFSM Final '!BC:BC,MATCH(Calculator!$Y$1,'UIFSM Final '!E:E,FALSE),1),0)</f>
        <v>0</v>
      </c>
      <c r="K32" s="237"/>
      <c r="L32" s="238"/>
      <c r="M32" s="214"/>
      <c r="N32" s="214"/>
      <c r="O32" s="214"/>
      <c r="P32" s="214"/>
      <c r="Q32" s="214"/>
    </row>
    <row r="33" spans="1:38" x14ac:dyDescent="0.25">
      <c r="A33" s="27"/>
      <c r="B33" s="27"/>
      <c r="C33" s="27"/>
      <c r="D33" s="27"/>
      <c r="E33" s="27"/>
      <c r="F33" s="27"/>
      <c r="G33" s="27"/>
      <c r="H33" s="27"/>
      <c r="I33" s="28"/>
    </row>
    <row r="34" spans="1:38" ht="30" customHeight="1" x14ac:dyDescent="0.25">
      <c r="A34" s="249" t="s">
        <v>489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69"/>
      <c r="Q34" s="69"/>
      <c r="R34" s="69"/>
      <c r="S34" s="69"/>
      <c r="T34" s="69"/>
      <c r="U34" s="69"/>
    </row>
    <row r="35" spans="1:38" hidden="1" x14ac:dyDescent="0.25">
      <c r="A35" s="109"/>
      <c r="B35" s="109"/>
      <c r="C35" s="109"/>
      <c r="D35" s="70"/>
      <c r="E35" s="70"/>
      <c r="F35" s="70"/>
      <c r="G35" s="211"/>
      <c r="H35" s="212"/>
      <c r="I35" s="212"/>
      <c r="J35" s="212"/>
      <c r="K35" s="212"/>
      <c r="L35" s="212"/>
      <c r="M35" s="212"/>
      <c r="N35" s="212"/>
      <c r="O35" s="212"/>
      <c r="P35" s="70"/>
      <c r="Q35" s="70"/>
      <c r="R35" s="70"/>
      <c r="S35" s="70"/>
      <c r="T35" s="70"/>
      <c r="U35" s="70"/>
    </row>
    <row r="36" spans="1:38" ht="15" hidden="1" customHeight="1" x14ac:dyDescent="0.25">
      <c r="A36" s="109"/>
      <c r="B36" s="109"/>
      <c r="C36" s="109"/>
      <c r="D36" s="70"/>
      <c r="E36" s="70"/>
      <c r="F36" s="70"/>
      <c r="G36" s="211"/>
      <c r="H36" s="212"/>
      <c r="I36" s="212"/>
      <c r="J36" s="212"/>
      <c r="K36" s="212"/>
      <c r="L36" s="212"/>
      <c r="M36" s="212"/>
      <c r="N36" s="212"/>
      <c r="O36" s="212"/>
      <c r="P36" s="70"/>
      <c r="Q36" s="70"/>
      <c r="R36" s="70"/>
      <c r="S36" s="70"/>
      <c r="T36" s="70"/>
      <c r="U36" s="70"/>
    </row>
    <row r="37" spans="1:38" hidden="1" x14ac:dyDescent="0.25">
      <c r="A37" s="109"/>
      <c r="B37" s="109"/>
      <c r="C37" s="109"/>
      <c r="D37" s="70"/>
      <c r="E37" s="70"/>
      <c r="F37" s="70"/>
      <c r="G37" s="212"/>
      <c r="H37" s="212"/>
      <c r="I37" s="212"/>
      <c r="J37" s="212"/>
      <c r="K37" s="212"/>
      <c r="L37" s="212"/>
      <c r="M37" s="212"/>
      <c r="N37" s="212"/>
      <c r="O37" s="212"/>
      <c r="P37" s="70"/>
      <c r="Q37" s="70"/>
      <c r="R37" s="70"/>
      <c r="S37" s="70"/>
      <c r="T37" s="70"/>
      <c r="U37" s="70"/>
    </row>
    <row r="38" spans="1:38" hidden="1" x14ac:dyDescent="0.25">
      <c r="A38" s="109"/>
      <c r="B38" s="109"/>
      <c r="C38" s="109"/>
      <c r="D38" s="70"/>
      <c r="E38" s="70"/>
      <c r="F38" s="70"/>
      <c r="G38" s="212"/>
      <c r="H38" s="212"/>
      <c r="I38" s="212"/>
      <c r="J38" s="212"/>
      <c r="K38" s="212"/>
      <c r="L38" s="212"/>
      <c r="M38" s="212"/>
      <c r="N38" s="212"/>
      <c r="O38" s="212"/>
      <c r="P38" s="70"/>
      <c r="Q38" s="70"/>
      <c r="R38" s="70"/>
      <c r="S38" s="70"/>
      <c r="T38" s="70"/>
      <c r="U38" s="70"/>
    </row>
    <row r="39" spans="1:38" hidden="1" x14ac:dyDescent="0.25">
      <c r="A39" s="109"/>
      <c r="B39" s="109"/>
      <c r="C39" s="109"/>
      <c r="D39" s="70"/>
      <c r="E39" s="70"/>
      <c r="F39" s="70"/>
      <c r="G39" s="212"/>
      <c r="H39" s="212"/>
      <c r="I39" s="212"/>
      <c r="J39" s="212"/>
      <c r="K39" s="212"/>
      <c r="L39" s="212"/>
      <c r="M39" s="212"/>
      <c r="N39" s="212"/>
      <c r="O39" s="212"/>
      <c r="P39" s="70"/>
      <c r="Q39" s="70"/>
      <c r="R39" s="70"/>
      <c r="S39" s="70"/>
      <c r="T39" s="70"/>
      <c r="U39" s="70"/>
    </row>
    <row r="40" spans="1:38" hidden="1" x14ac:dyDescent="0.25">
      <c r="A40" s="109"/>
      <c r="B40" s="109"/>
      <c r="C40" s="109"/>
      <c r="D40" s="109"/>
      <c r="E40" s="109"/>
      <c r="F40" s="109"/>
      <c r="G40" s="211"/>
      <c r="H40" s="212"/>
      <c r="I40" s="212"/>
      <c r="J40" s="212"/>
      <c r="K40" s="212"/>
      <c r="L40" s="212"/>
      <c r="M40" s="212"/>
      <c r="N40" s="212"/>
      <c r="O40" s="212"/>
      <c r="P40" s="109"/>
      <c r="Q40" s="109"/>
      <c r="R40" s="109"/>
      <c r="S40" s="71"/>
      <c r="T40" s="71"/>
      <c r="U40" s="71"/>
    </row>
    <row r="41" spans="1:38" ht="61.5" customHeight="1" x14ac:dyDescent="0.25">
      <c r="A41" s="251" t="s">
        <v>487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</row>
    <row r="42" spans="1:38" ht="20.25" customHeight="1" thickBot="1" x14ac:dyDescent="0.3">
      <c r="A42" s="294" t="s">
        <v>302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6"/>
      <c r="L42" s="296"/>
      <c r="M42" s="296"/>
      <c r="N42" s="296"/>
      <c r="O42" s="296"/>
      <c r="P42" s="297"/>
      <c r="Q42" s="297"/>
      <c r="R42" s="297"/>
      <c r="S42" s="297"/>
      <c r="T42" s="297"/>
      <c r="U42" s="297"/>
      <c r="V42" s="297"/>
      <c r="W42" s="297"/>
      <c r="X42" s="297"/>
    </row>
    <row r="43" spans="1:38" ht="15.75" customHeight="1" x14ac:dyDescent="0.25">
      <c r="A43" s="215" t="s">
        <v>412</v>
      </c>
      <c r="B43" s="216"/>
      <c r="C43" s="216"/>
      <c r="D43" s="216"/>
      <c r="E43" s="217"/>
      <c r="F43" s="215" t="s">
        <v>423</v>
      </c>
      <c r="G43" s="216"/>
      <c r="H43" s="216"/>
      <c r="I43" s="216"/>
      <c r="J43" s="216"/>
      <c r="K43" s="215" t="s">
        <v>421</v>
      </c>
      <c r="L43" s="216"/>
      <c r="M43" s="216"/>
      <c r="N43" s="216"/>
      <c r="O43" s="226"/>
      <c r="P43" s="227" t="s">
        <v>424</v>
      </c>
      <c r="Q43" s="228"/>
      <c r="R43" s="228"/>
      <c r="S43" s="228"/>
      <c r="T43" s="228"/>
      <c r="U43" s="227" t="s">
        <v>422</v>
      </c>
      <c r="V43" s="228"/>
      <c r="W43" s="228"/>
      <c r="X43" s="228"/>
      <c r="Y43" s="228"/>
      <c r="Z43" s="265"/>
      <c r="AA43" s="265"/>
      <c r="AB43" s="265"/>
      <c r="AC43" s="265"/>
      <c r="AD43" s="265"/>
      <c r="AE43" s="265"/>
    </row>
    <row r="44" spans="1:38" ht="15" customHeight="1" x14ac:dyDescent="0.25">
      <c r="A44" s="218" t="s">
        <v>500</v>
      </c>
      <c r="B44" s="211"/>
      <c r="C44" s="211"/>
      <c r="D44" s="211"/>
      <c r="E44" s="219"/>
      <c r="F44" s="218" t="s">
        <v>503</v>
      </c>
      <c r="G44" s="211"/>
      <c r="H44" s="211"/>
      <c r="I44" s="211"/>
      <c r="J44" s="211"/>
      <c r="K44" s="218" t="s">
        <v>504</v>
      </c>
      <c r="L44" s="211"/>
      <c r="M44" s="211"/>
      <c r="N44" s="211"/>
      <c r="O44" s="314"/>
      <c r="P44" s="227" t="s">
        <v>440</v>
      </c>
      <c r="Q44" s="227"/>
      <c r="R44" s="227"/>
      <c r="S44" s="227"/>
      <c r="T44" s="227"/>
      <c r="U44" s="227" t="s">
        <v>428</v>
      </c>
      <c r="V44" s="227"/>
      <c r="W44" s="227"/>
      <c r="X44" s="227"/>
      <c r="Y44" s="227"/>
      <c r="Z44" s="211"/>
      <c r="AA44" s="211"/>
      <c r="AB44" s="211"/>
      <c r="AC44" s="211"/>
      <c r="AD44" s="211"/>
      <c r="AE44" s="211"/>
    </row>
    <row r="45" spans="1:38" x14ac:dyDescent="0.25">
      <c r="A45" s="218"/>
      <c r="B45" s="211"/>
      <c r="C45" s="211"/>
      <c r="D45" s="211"/>
      <c r="E45" s="219"/>
      <c r="F45" s="218"/>
      <c r="G45" s="211"/>
      <c r="H45" s="211"/>
      <c r="I45" s="211"/>
      <c r="J45" s="211"/>
      <c r="K45" s="218"/>
      <c r="L45" s="211"/>
      <c r="M45" s="211"/>
      <c r="N45" s="211"/>
      <c r="O45" s="314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11"/>
      <c r="AA45" s="211"/>
      <c r="AB45" s="211"/>
      <c r="AC45" s="211"/>
      <c r="AD45" s="211"/>
      <c r="AE45" s="211"/>
    </row>
    <row r="46" spans="1:38" x14ac:dyDescent="0.25">
      <c r="A46" s="218"/>
      <c r="B46" s="211"/>
      <c r="C46" s="211"/>
      <c r="D46" s="211"/>
      <c r="E46" s="219"/>
      <c r="F46" s="218"/>
      <c r="G46" s="211"/>
      <c r="H46" s="211"/>
      <c r="I46" s="211"/>
      <c r="J46" s="211"/>
      <c r="K46" s="218"/>
      <c r="L46" s="211"/>
      <c r="M46" s="211"/>
      <c r="N46" s="211"/>
      <c r="O46" s="314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11"/>
      <c r="AA46" s="211"/>
      <c r="AB46" s="211"/>
      <c r="AC46" s="211"/>
      <c r="AD46" s="211"/>
      <c r="AE46" s="211"/>
    </row>
    <row r="47" spans="1:38" ht="56.25" customHeight="1" x14ac:dyDescent="0.25">
      <c r="A47" s="220"/>
      <c r="B47" s="221"/>
      <c r="C47" s="221"/>
      <c r="D47" s="221"/>
      <c r="E47" s="222"/>
      <c r="F47" s="220"/>
      <c r="G47" s="221"/>
      <c r="H47" s="221"/>
      <c r="I47" s="221"/>
      <c r="J47" s="221"/>
      <c r="K47" s="218"/>
      <c r="L47" s="211"/>
      <c r="M47" s="211"/>
      <c r="N47" s="211"/>
      <c r="O47" s="314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11"/>
      <c r="AA47" s="211"/>
      <c r="AB47" s="211"/>
      <c r="AC47" s="211"/>
      <c r="AD47" s="211"/>
      <c r="AE47" s="211"/>
      <c r="AL47" s="112"/>
    </row>
    <row r="48" spans="1:38" ht="15.75" thickBot="1" x14ac:dyDescent="0.3">
      <c r="A48" s="223">
        <f>IFERROR(INDEX('UIFSM Final '!I:I,MATCH(Calculator!$Y$1,'UIFSM Final '!E:E,FALSE),1),0)</f>
        <v>0</v>
      </c>
      <c r="B48" s="224"/>
      <c r="C48" s="224"/>
      <c r="D48" s="224"/>
      <c r="E48" s="224"/>
      <c r="F48" s="223">
        <f>K48-A48</f>
        <v>0</v>
      </c>
      <c r="G48" s="224"/>
      <c r="H48" s="224"/>
      <c r="I48" s="224"/>
      <c r="J48" s="225"/>
      <c r="K48" s="223">
        <f>IFERROR(INDEX('UIFSM Final '!K:K,MATCH(Calculator!$Y$1,'UIFSM Final '!E:E,FALSE),1),0)</f>
        <v>0</v>
      </c>
      <c r="L48" s="224"/>
      <c r="M48" s="224"/>
      <c r="N48" s="224"/>
      <c r="O48" s="230"/>
      <c r="P48" s="229">
        <f>IFERROR(INDEX(#REF!,MATCH(Calculator!$Y$1,#REF!,FALSE),1),0)</f>
        <v>0</v>
      </c>
      <c r="Q48" s="229"/>
      <c r="R48" s="229"/>
      <c r="S48" s="229"/>
      <c r="T48" s="229"/>
      <c r="U48" s="229">
        <f>IFERROR(INDEX(#REF!,MATCH(Calculator!$Y$1,#REF!,FALSE),1),0)</f>
        <v>0</v>
      </c>
      <c r="V48" s="229"/>
      <c r="W48" s="229"/>
      <c r="X48" s="229"/>
      <c r="Y48" s="229"/>
      <c r="Z48" s="214"/>
      <c r="AA48" s="214"/>
      <c r="AB48" s="214"/>
      <c r="AC48" s="214"/>
      <c r="AD48" s="214"/>
      <c r="AE48" s="214"/>
    </row>
    <row r="49" spans="1:21" ht="16.5" thickBot="1" x14ac:dyDescent="0.3">
      <c r="A49" s="105"/>
      <c r="B49" s="27"/>
      <c r="C49" s="27"/>
      <c r="D49" s="27"/>
      <c r="E49" s="27"/>
      <c r="F49" s="27"/>
      <c r="G49" s="27"/>
      <c r="H49" s="27"/>
      <c r="I49" s="28"/>
    </row>
    <row r="50" spans="1:21" ht="20.25" customHeight="1" thickBot="1" x14ac:dyDescent="0.3">
      <c r="A50" s="266" t="s">
        <v>302</v>
      </c>
      <c r="B50" s="267"/>
      <c r="C50" s="267"/>
      <c r="D50" s="267"/>
      <c r="E50" s="267"/>
      <c r="F50" s="267"/>
      <c r="G50" s="267"/>
      <c r="H50" s="267"/>
      <c r="I50" s="267"/>
      <c r="J50" s="268"/>
      <c r="K50" s="69"/>
      <c r="L50" s="69"/>
      <c r="M50" s="69"/>
      <c r="N50" s="69"/>
      <c r="O50" s="69"/>
      <c r="P50" s="261"/>
      <c r="Q50" s="261"/>
      <c r="R50" s="261"/>
      <c r="S50" s="261"/>
      <c r="T50" s="261"/>
      <c r="U50" s="261"/>
    </row>
    <row r="51" spans="1:21" ht="42" customHeight="1" x14ac:dyDescent="0.25">
      <c r="A51" s="215" t="s">
        <v>501</v>
      </c>
      <c r="B51" s="216"/>
      <c r="C51" s="216"/>
      <c r="D51" s="216"/>
      <c r="E51" s="217"/>
      <c r="F51" s="262" t="s">
        <v>441</v>
      </c>
      <c r="G51" s="263"/>
      <c r="H51" s="263"/>
      <c r="I51" s="263"/>
      <c r="J51" s="264"/>
      <c r="K51" s="211"/>
      <c r="L51" s="212"/>
      <c r="M51" s="212"/>
      <c r="N51" s="212"/>
      <c r="O51" s="212"/>
      <c r="P51" s="265"/>
      <c r="Q51" s="265"/>
      <c r="R51" s="265"/>
      <c r="S51" s="265"/>
      <c r="T51" s="265"/>
      <c r="U51" s="265"/>
    </row>
    <row r="52" spans="1:21" ht="15" customHeight="1" x14ac:dyDescent="0.25">
      <c r="A52" s="218" t="s">
        <v>502</v>
      </c>
      <c r="B52" s="211"/>
      <c r="C52" s="211"/>
      <c r="D52" s="211"/>
      <c r="E52" s="219"/>
      <c r="F52" s="269" t="s">
        <v>506</v>
      </c>
      <c r="G52" s="270"/>
      <c r="H52" s="270"/>
      <c r="I52" s="270"/>
      <c r="J52" s="27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</row>
    <row r="53" spans="1:21" x14ac:dyDescent="0.25">
      <c r="A53" s="218"/>
      <c r="B53" s="211"/>
      <c r="C53" s="211"/>
      <c r="D53" s="211"/>
      <c r="E53" s="219"/>
      <c r="F53" s="269"/>
      <c r="G53" s="270"/>
      <c r="H53" s="270"/>
      <c r="I53" s="270"/>
      <c r="J53" s="27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</row>
    <row r="54" spans="1:21" x14ac:dyDescent="0.25">
      <c r="A54" s="218"/>
      <c r="B54" s="211"/>
      <c r="C54" s="211"/>
      <c r="D54" s="211"/>
      <c r="E54" s="219"/>
      <c r="F54" s="269"/>
      <c r="G54" s="270"/>
      <c r="H54" s="270"/>
      <c r="I54" s="270"/>
      <c r="J54" s="27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</row>
    <row r="55" spans="1:21" x14ac:dyDescent="0.25">
      <c r="A55" s="220"/>
      <c r="B55" s="221"/>
      <c r="C55" s="221"/>
      <c r="D55" s="221"/>
      <c r="E55" s="222"/>
      <c r="F55" s="269"/>
      <c r="G55" s="270"/>
      <c r="H55" s="270"/>
      <c r="I55" s="270"/>
      <c r="J55" s="27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</row>
    <row r="56" spans="1:21" ht="18.75" thickBot="1" x14ac:dyDescent="0.3">
      <c r="A56" s="223" t="e">
        <f>INDEX('UIFSM Final '!O:O,MATCH(Calculator!$Y$1,'UIFSM Final '!E:E,FALSE),1)</f>
        <v>#N/A</v>
      </c>
      <c r="B56" s="224"/>
      <c r="C56" s="224"/>
      <c r="D56" s="224"/>
      <c r="E56" s="224"/>
      <c r="F56" s="272">
        <f>IFERROR(INDEX('UIFSM Final '!Q:Q,MATCH(Calculator!$Y$1,'UIFSM Final '!E:E,FALSE),1),0)</f>
        <v>0</v>
      </c>
      <c r="G56" s="273"/>
      <c r="H56" s="273"/>
      <c r="I56" s="273"/>
      <c r="J56" s="273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</row>
    <row r="57" spans="1:21" ht="15.75" thickBot="1" x14ac:dyDescent="0.3">
      <c r="A57" s="28"/>
      <c r="B57" s="28"/>
      <c r="C57" s="28"/>
      <c r="D57" s="28"/>
      <c r="E57" s="28"/>
      <c r="F57" s="28"/>
      <c r="G57" s="28"/>
      <c r="H57" s="28"/>
      <c r="I57" s="28"/>
    </row>
    <row r="58" spans="1:21" s="72" customFormat="1" ht="15.75" thickBot="1" x14ac:dyDescent="0.3">
      <c r="A58" s="279" t="s">
        <v>283</v>
      </c>
      <c r="B58" s="280"/>
      <c r="C58" s="280"/>
      <c r="D58" s="280"/>
      <c r="E58" s="280"/>
      <c r="F58" s="280"/>
      <c r="G58" s="280"/>
      <c r="H58" s="280"/>
      <c r="I58" s="281"/>
    </row>
    <row r="59" spans="1:21" s="72" customFormat="1" ht="15" customHeight="1" x14ac:dyDescent="0.25">
      <c r="A59" s="282" t="s">
        <v>309</v>
      </c>
      <c r="B59" s="283"/>
      <c r="C59" s="283"/>
      <c r="D59" s="286" t="s">
        <v>279</v>
      </c>
      <c r="E59" s="283"/>
      <c r="F59" s="288" t="s">
        <v>280</v>
      </c>
      <c r="G59" s="289"/>
      <c r="H59" s="289"/>
      <c r="I59" s="290"/>
    </row>
    <row r="60" spans="1:21" s="72" customFormat="1" x14ac:dyDescent="0.25">
      <c r="A60" s="282"/>
      <c r="B60" s="283"/>
      <c r="C60" s="283"/>
      <c r="D60" s="286"/>
      <c r="E60" s="283"/>
      <c r="F60" s="288"/>
      <c r="G60" s="289"/>
      <c r="H60" s="289"/>
      <c r="I60" s="290"/>
    </row>
    <row r="61" spans="1:21" s="72" customFormat="1" x14ac:dyDescent="0.25">
      <c r="A61" s="284"/>
      <c r="B61" s="285"/>
      <c r="C61" s="285"/>
      <c r="D61" s="287"/>
      <c r="E61" s="285"/>
      <c r="F61" s="291"/>
      <c r="G61" s="292"/>
      <c r="H61" s="292"/>
      <c r="I61" s="293"/>
    </row>
    <row r="62" spans="1:21" s="72" customFormat="1" ht="15.75" thickBot="1" x14ac:dyDescent="0.3">
      <c r="A62" s="274">
        <v>73032</v>
      </c>
      <c r="B62" s="275"/>
      <c r="C62" s="276"/>
      <c r="D62" s="277" t="s">
        <v>281</v>
      </c>
      <c r="E62" s="276"/>
      <c r="F62" s="277" t="s">
        <v>282</v>
      </c>
      <c r="G62" s="275"/>
      <c r="H62" s="275"/>
      <c r="I62" s="278"/>
    </row>
    <row r="63" spans="1:21" s="72" customFormat="1" x14ac:dyDescent="0.25"/>
    <row r="64" spans="1:21" s="72" customFormat="1" x14ac:dyDescent="0.25">
      <c r="A64" s="73"/>
    </row>
    <row r="65" spans="1:6" x14ac:dyDescent="0.25">
      <c r="A65" s="129" t="s">
        <v>464</v>
      </c>
    </row>
    <row r="66" spans="1:6" x14ac:dyDescent="0.25">
      <c r="A66" s="129" t="s">
        <v>488</v>
      </c>
    </row>
    <row r="67" spans="1:6" s="78" customFormat="1" x14ac:dyDescent="0.25">
      <c r="A67" s="129" t="s">
        <v>456</v>
      </c>
    </row>
    <row r="68" spans="1:6" s="78" customFormat="1" ht="12" x14ac:dyDescent="0.2">
      <c r="A68" s="113"/>
    </row>
    <row r="69" spans="1:6" s="78" customFormat="1" ht="12" x14ac:dyDescent="0.2">
      <c r="A69" s="252" t="str">
        <f>IF(D8="","",IF(LEFT(D8,4)="Acad","EFA will be responsible for the final UIFSM payment to your Academy","LA will be responsible for the final UIFSM payment to your School"))</f>
        <v/>
      </c>
      <c r="B69" s="253"/>
      <c r="C69" s="253"/>
      <c r="D69" s="253"/>
      <c r="E69" s="253"/>
      <c r="F69" s="254"/>
    </row>
    <row r="70" spans="1:6" s="78" customFormat="1" ht="12" x14ac:dyDescent="0.2">
      <c r="A70" s="255"/>
      <c r="B70" s="256"/>
      <c r="C70" s="256"/>
      <c r="D70" s="256"/>
      <c r="E70" s="256"/>
      <c r="F70" s="257"/>
    </row>
    <row r="71" spans="1:6" s="78" customFormat="1" ht="12" x14ac:dyDescent="0.2">
      <c r="A71" s="255"/>
      <c r="B71" s="256"/>
      <c r="C71" s="256"/>
      <c r="D71" s="256"/>
      <c r="E71" s="256"/>
      <c r="F71" s="257"/>
    </row>
    <row r="72" spans="1:6" s="78" customFormat="1" ht="12" x14ac:dyDescent="0.2">
      <c r="A72" s="255"/>
      <c r="B72" s="256"/>
      <c r="C72" s="256"/>
      <c r="D72" s="256"/>
      <c r="E72" s="256"/>
      <c r="F72" s="257"/>
    </row>
    <row r="73" spans="1:6" x14ac:dyDescent="0.25">
      <c r="A73" s="258"/>
      <c r="B73" s="259"/>
      <c r="C73" s="259"/>
      <c r="D73" s="259"/>
      <c r="E73" s="259"/>
      <c r="F73" s="260"/>
    </row>
    <row r="74" spans="1:6" x14ac:dyDescent="0.25">
      <c r="A74" s="113"/>
    </row>
    <row r="75" spans="1:6" x14ac:dyDescent="0.25">
      <c r="A75" s="113"/>
    </row>
  </sheetData>
  <sheetProtection algorithmName="SHA-512" hashValue="I5Nn4sWJDUslnzTnoxC52JVYq8GLjnQvFsA98V8t1zZvc0F6+jhZEtKos2t+dozNFiNB7ypUNfH+3apgotCgQQ==" saltValue="+Z1DVN1emxQ7wXGV3M1PEQ==" spinCount="100000" sheet="1" objects="1" scenarios="1"/>
  <mergeCells count="105">
    <mergeCell ref="A24:C24"/>
    <mergeCell ref="D24:F24"/>
    <mergeCell ref="G24:I24"/>
    <mergeCell ref="J24:L24"/>
    <mergeCell ref="M24:O24"/>
    <mergeCell ref="A1:U4"/>
    <mergeCell ref="B6:U7"/>
    <mergeCell ref="D8:U8"/>
    <mergeCell ref="A11:C11"/>
    <mergeCell ref="D11:F11"/>
    <mergeCell ref="A10:U10"/>
    <mergeCell ref="G11:I11"/>
    <mergeCell ref="J11:L11"/>
    <mergeCell ref="M11:O11"/>
    <mergeCell ref="P11:R11"/>
    <mergeCell ref="S11:U11"/>
    <mergeCell ref="A6:A8"/>
    <mergeCell ref="B8:C8"/>
    <mergeCell ref="D12:F15"/>
    <mergeCell ref="G12:I15"/>
    <mergeCell ref="G16:I16"/>
    <mergeCell ref="A18:U18"/>
    <mergeCell ref="A19:C19"/>
    <mergeCell ref="D19:F19"/>
    <mergeCell ref="G19:I19"/>
    <mergeCell ref="P12:R15"/>
    <mergeCell ref="S12:U15"/>
    <mergeCell ref="J16:L16"/>
    <mergeCell ref="A16:C16"/>
    <mergeCell ref="D16:F16"/>
    <mergeCell ref="M16:O16"/>
    <mergeCell ref="J19:L19"/>
    <mergeCell ref="A12:C15"/>
    <mergeCell ref="P16:R16"/>
    <mergeCell ref="S16:U16"/>
    <mergeCell ref="J12:L15"/>
    <mergeCell ref="M12:O15"/>
    <mergeCell ref="M19:O19"/>
    <mergeCell ref="Z43:AE43"/>
    <mergeCell ref="A42:X42"/>
    <mergeCell ref="U48:Y48"/>
    <mergeCell ref="A20:C23"/>
    <mergeCell ref="D20:F23"/>
    <mergeCell ref="G20:I23"/>
    <mergeCell ref="J20:L23"/>
    <mergeCell ref="M20:O23"/>
    <mergeCell ref="G36:O39"/>
    <mergeCell ref="G40:O40"/>
    <mergeCell ref="G35:O35"/>
    <mergeCell ref="D32:F32"/>
    <mergeCell ref="A26:O26"/>
    <mergeCell ref="A27:C27"/>
    <mergeCell ref="G27:I27"/>
    <mergeCell ref="J27:L27"/>
    <mergeCell ref="A28:C31"/>
    <mergeCell ref="D28:F31"/>
    <mergeCell ref="G28:I31"/>
    <mergeCell ref="Z44:AE47"/>
    <mergeCell ref="Z48:AE48"/>
    <mergeCell ref="K44:O47"/>
    <mergeCell ref="P44:T47"/>
    <mergeCell ref="U44:Y47"/>
    <mergeCell ref="A69:F73"/>
    <mergeCell ref="P50:U50"/>
    <mergeCell ref="A51:E51"/>
    <mergeCell ref="F51:J51"/>
    <mergeCell ref="K51:O51"/>
    <mergeCell ref="P51:U51"/>
    <mergeCell ref="A50:J50"/>
    <mergeCell ref="A52:E55"/>
    <mergeCell ref="F52:J55"/>
    <mergeCell ref="K52:O55"/>
    <mergeCell ref="P52:U55"/>
    <mergeCell ref="A56:E56"/>
    <mergeCell ref="F56:J56"/>
    <mergeCell ref="K56:O56"/>
    <mergeCell ref="P56:U56"/>
    <mergeCell ref="A62:C62"/>
    <mergeCell ref="D62:E62"/>
    <mergeCell ref="F62:I62"/>
    <mergeCell ref="A58:I58"/>
    <mergeCell ref="A59:C61"/>
    <mergeCell ref="D59:E61"/>
    <mergeCell ref="F59:I61"/>
    <mergeCell ref="M27:Q27"/>
    <mergeCell ref="M28:Q31"/>
    <mergeCell ref="M32:Q32"/>
    <mergeCell ref="A43:E43"/>
    <mergeCell ref="A44:E47"/>
    <mergeCell ref="A48:E48"/>
    <mergeCell ref="F43:J43"/>
    <mergeCell ref="F44:J47"/>
    <mergeCell ref="F48:J48"/>
    <mergeCell ref="K43:O43"/>
    <mergeCell ref="P43:T43"/>
    <mergeCell ref="P48:T48"/>
    <mergeCell ref="K48:O48"/>
    <mergeCell ref="A32:C32"/>
    <mergeCell ref="G32:I32"/>
    <mergeCell ref="J32:L32"/>
    <mergeCell ref="D27:F27"/>
    <mergeCell ref="J28:L31"/>
    <mergeCell ref="A34:O34"/>
    <mergeCell ref="A41:X41"/>
    <mergeCell ref="U43:Y43"/>
  </mergeCells>
  <conditionalFormatting sqref="A69:F73">
    <cfRule type="expression" dxfId="1" priority="1" stopIfTrue="1">
      <formula>$A$69=""</formula>
    </cfRule>
  </conditionalFormatting>
  <conditionalFormatting sqref="A58:I64">
    <cfRule type="expression" dxfId="0" priority="4">
      <formula>$AB$1=1</formula>
    </cfRule>
  </conditionalFormatting>
  <hyperlinks>
    <hyperlink ref="A67" r:id="rId1" xr:uid="{6C6F3312-E7EE-4A51-959D-BCD4979A8620}"/>
    <hyperlink ref="A66" r:id="rId2" display="https://www.gov.uk/government/publications/universal-infant-free-school-meals-uifsm-2025-to-2026/universal-infant-free-school-meals-uifsm-conditions-of-grant-2025-to-2026" xr:uid="{C05ECAC6-47C8-4B80-993B-437A5C604C8D}"/>
    <hyperlink ref="A65" r:id="rId3" display="https://www.gov.uk/government/publications/universal-infant-free-school-meals-uifsm-2025-to-2026" xr:uid="{B9E7C03A-A74F-4E0F-9953-49DD236D4BF2}"/>
  </hyperlinks>
  <printOptions horizontalCentered="1"/>
  <pageMargins left="0.23622047244094491" right="0.23622047244094491" top="0.35433070866141736" bottom="0.35433070866141736" header="0.19685039370078741" footer="0.31496062992125984"/>
  <pageSetup paperSize="9" scale="58" orientation="landscape" r:id="rId4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3DF2-E965-4B59-B43B-735E8EE6757D}">
  <sheetPr>
    <tabColor rgb="FFFFFF00"/>
  </sheetPr>
  <dimension ref="A1:BK232"/>
  <sheetViews>
    <sheetView topLeftCell="I1" workbookViewId="0">
      <selection activeCell="D22" sqref="A22:XFD22"/>
    </sheetView>
  </sheetViews>
  <sheetFormatPr defaultColWidth="8.85546875" defaultRowHeight="15" x14ac:dyDescent="0.25"/>
  <cols>
    <col min="1" max="3" width="8.7109375" style="1" customWidth="1"/>
    <col min="4" max="4" width="23.7109375" style="1" customWidth="1"/>
    <col min="5" max="5" width="8.7109375" style="1" customWidth="1"/>
    <col min="6" max="6" width="53.140625" style="1" customWidth="1"/>
    <col min="7" max="7" width="24.85546875" style="1" customWidth="1"/>
    <col min="8" max="8" width="30.7109375" style="1" customWidth="1"/>
    <col min="9" max="9" width="21.7109375" style="1" customWidth="1"/>
    <col min="10" max="10" width="20.28515625" style="1" customWidth="1"/>
    <col min="11" max="11" width="21.7109375" style="1" customWidth="1"/>
    <col min="12" max="12" width="2.7109375" style="1" customWidth="1"/>
    <col min="13" max="13" width="21.7109375" style="1" customWidth="1"/>
    <col min="14" max="14" width="13.5703125" style="1" customWidth="1"/>
    <col min="15" max="15" width="24.7109375" style="1" customWidth="1"/>
    <col min="16" max="16" width="14.5703125" style="103" customWidth="1"/>
    <col min="17" max="17" width="24.7109375" style="103" customWidth="1"/>
    <col min="18" max="18" width="6" style="1" customWidth="1"/>
    <col min="19" max="19" width="16.7109375" style="1" customWidth="1"/>
    <col min="20" max="20" width="2.7109375" style="1" customWidth="1"/>
    <col min="21" max="21" width="16.7109375" style="1" customWidth="1"/>
    <col min="22" max="22" width="2.7109375" style="1" customWidth="1"/>
    <col min="23" max="23" width="16.7109375" style="1" customWidth="1"/>
    <col min="24" max="24" width="2.7109375" style="1" customWidth="1"/>
    <col min="25" max="25" width="16.7109375" style="1" customWidth="1"/>
    <col min="26" max="26" width="2.7109375" style="1" customWidth="1"/>
    <col min="27" max="27" width="16.7109375" style="1" customWidth="1"/>
    <col min="28" max="28" width="2.7109375" style="1" customWidth="1"/>
    <col min="29" max="29" width="16.7109375" style="1" customWidth="1"/>
    <col min="30" max="30" width="2.7109375" style="1" customWidth="1"/>
    <col min="31" max="31" width="16.7109375" style="1" customWidth="1"/>
    <col min="32" max="32" width="2.5703125" style="1" customWidth="1"/>
    <col min="33" max="33" width="20" style="1" customWidth="1"/>
    <col min="34" max="34" width="2.5703125" style="1" customWidth="1"/>
    <col min="35" max="35" width="21.42578125" style="1" customWidth="1"/>
    <col min="36" max="36" width="2.5703125" style="1" customWidth="1"/>
    <col min="37" max="37" width="21.42578125" style="1" customWidth="1"/>
    <col min="38" max="38" width="2.5703125" style="1" customWidth="1"/>
    <col min="39" max="39" width="20.28515625" style="1" customWidth="1"/>
    <col min="40" max="40" width="2.5703125" style="1" customWidth="1"/>
    <col min="41" max="41" width="21.42578125" style="1" customWidth="1"/>
    <col min="42" max="42" width="2.5703125" style="1" customWidth="1"/>
    <col min="43" max="43" width="17.7109375" style="1" customWidth="1"/>
    <col min="44" max="44" width="2.5703125" style="1" customWidth="1"/>
    <col min="45" max="45" width="19.42578125" style="1" customWidth="1"/>
    <col min="46" max="46" width="2.5703125" style="1" customWidth="1"/>
    <col min="47" max="47" width="20.85546875" style="1" customWidth="1"/>
    <col min="48" max="48" width="2.5703125" style="1" customWidth="1"/>
    <col min="49" max="49" width="17.7109375" style="1" customWidth="1"/>
    <col min="50" max="50" width="2.5703125" style="1" customWidth="1"/>
    <col min="51" max="51" width="19.42578125" style="1" customWidth="1"/>
    <col min="52" max="52" width="2.5703125" style="1" customWidth="1"/>
    <col min="53" max="53" width="19.42578125" style="1" customWidth="1"/>
    <col min="54" max="54" width="2.5703125" style="1" customWidth="1"/>
    <col min="55" max="55" width="20.85546875" style="1" customWidth="1"/>
    <col min="56" max="56" width="16.85546875" style="1" customWidth="1"/>
    <col min="57" max="57" width="12.42578125" style="1" customWidth="1"/>
    <col min="58" max="58" width="14.28515625" style="1" customWidth="1"/>
    <col min="59" max="59" width="8.85546875" style="1"/>
    <col min="60" max="61" width="9.5703125" style="1" bestFit="1" customWidth="1"/>
    <col min="62" max="16384" width="8.85546875" style="1"/>
  </cols>
  <sheetData>
    <row r="1" spans="1:62" customFormat="1" ht="15.75" x14ac:dyDescent="0.25">
      <c r="A1" s="351" t="s">
        <v>465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0"/>
      <c r="AC1" s="31"/>
      <c r="AD1" s="29"/>
      <c r="AE1" s="30"/>
      <c r="AF1" s="29"/>
      <c r="AG1" s="30"/>
      <c r="AI1" s="31"/>
      <c r="AK1" s="30"/>
      <c r="AL1" s="29"/>
      <c r="AM1" s="30"/>
      <c r="AO1" s="31"/>
      <c r="AQ1" s="32"/>
      <c r="AR1" s="29" t="s">
        <v>300</v>
      </c>
      <c r="AS1" s="31"/>
      <c r="AT1" s="29" t="s">
        <v>300</v>
      </c>
      <c r="AU1" s="31"/>
      <c r="AW1" s="32"/>
      <c r="AX1" s="29" t="s">
        <v>300</v>
      </c>
      <c r="AY1" s="31"/>
      <c r="AZ1" s="29" t="s">
        <v>300</v>
      </c>
      <c r="BA1" s="31"/>
      <c r="BB1" s="29" t="s">
        <v>300</v>
      </c>
      <c r="BC1" s="31"/>
    </row>
    <row r="2" spans="1:62" customFormat="1" ht="18" customHeight="1" x14ac:dyDescent="0.25">
      <c r="A2" s="122"/>
      <c r="B2" s="29"/>
      <c r="C2" s="29"/>
      <c r="D2" s="29"/>
      <c r="E2" s="29"/>
      <c r="F2" s="29"/>
      <c r="G2" s="1"/>
      <c r="H2" s="29"/>
      <c r="P2" s="135"/>
      <c r="Q2" s="135"/>
    </row>
    <row r="3" spans="1:62" customFormat="1" ht="18" customHeight="1" x14ac:dyDescent="0.25">
      <c r="A3" s="129" t="s">
        <v>464</v>
      </c>
      <c r="B3" s="29"/>
      <c r="C3" s="29"/>
      <c r="D3" s="29"/>
      <c r="E3" s="29"/>
      <c r="F3" s="29"/>
      <c r="G3" s="1"/>
      <c r="H3" s="29"/>
      <c r="P3" s="135"/>
      <c r="Q3" s="135"/>
    </row>
    <row r="4" spans="1:62" customFormat="1" ht="18" customHeight="1" x14ac:dyDescent="0.25">
      <c r="A4" s="129" t="s">
        <v>505</v>
      </c>
      <c r="B4" s="33"/>
      <c r="C4" s="33"/>
      <c r="D4" s="33"/>
      <c r="E4" s="33"/>
      <c r="F4" s="33"/>
      <c r="G4" s="1"/>
      <c r="H4" s="33"/>
      <c r="M4" s="154" t="s">
        <v>489</v>
      </c>
      <c r="P4" s="135"/>
      <c r="Q4" s="135"/>
    </row>
    <row r="5" spans="1:62" customFormat="1" ht="18" customHeight="1" x14ac:dyDescent="0.25">
      <c r="A5" s="122"/>
      <c r="B5" s="33"/>
      <c r="C5" s="33"/>
      <c r="D5" s="33"/>
      <c r="E5" s="33"/>
      <c r="F5" s="33"/>
      <c r="G5" s="1"/>
      <c r="H5" s="33"/>
      <c r="M5" s="132" t="s">
        <v>487</v>
      </c>
      <c r="P5" s="135"/>
      <c r="Q5" s="135"/>
    </row>
    <row r="6" spans="1:62" customFormat="1" ht="18" customHeight="1" x14ac:dyDescent="0.25">
      <c r="A6" s="122"/>
      <c r="B6" s="33"/>
      <c r="C6" s="33"/>
      <c r="D6" s="33"/>
      <c r="E6" s="33"/>
      <c r="F6" s="33"/>
      <c r="G6" s="1"/>
      <c r="H6" s="33"/>
      <c r="P6" s="135"/>
      <c r="Q6" s="135"/>
    </row>
    <row r="7" spans="1:62" customFormat="1" ht="18" customHeight="1" x14ac:dyDescent="0.25">
      <c r="A7" s="122"/>
      <c r="B7" s="33"/>
      <c r="C7" s="33"/>
      <c r="D7" s="33"/>
      <c r="E7" s="33"/>
      <c r="F7" s="33"/>
      <c r="G7" s="1"/>
      <c r="H7" s="33"/>
      <c r="P7" s="135"/>
      <c r="Q7" s="135"/>
    </row>
    <row r="8" spans="1:62" customFormat="1" x14ac:dyDescent="0.25">
      <c r="A8" s="33"/>
      <c r="B8" s="33"/>
      <c r="C8" s="33"/>
      <c r="D8" s="33"/>
      <c r="E8" s="33"/>
      <c r="F8" s="33"/>
      <c r="G8" s="33"/>
      <c r="H8" s="33"/>
      <c r="P8" s="135"/>
      <c r="Q8" s="135"/>
    </row>
    <row r="9" spans="1:62" customFormat="1" x14ac:dyDescent="0.25">
      <c r="A9" s="114"/>
      <c r="B9" s="33"/>
      <c r="C9" s="33"/>
      <c r="D9" s="33"/>
      <c r="E9" s="33"/>
      <c r="F9" s="33"/>
      <c r="G9" s="33"/>
      <c r="H9" s="33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1:62" customFormat="1" x14ac:dyDescent="0.25">
      <c r="A10" s="114"/>
      <c r="B10" s="33"/>
      <c r="C10" s="33"/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104">
        <v>1</v>
      </c>
      <c r="AV10" s="34"/>
      <c r="AW10" s="34"/>
      <c r="AX10" s="34"/>
      <c r="AY10" s="34"/>
      <c r="AZ10" s="34"/>
      <c r="BA10" s="34"/>
      <c r="BB10" s="34"/>
      <c r="BC10" s="104">
        <v>1</v>
      </c>
    </row>
    <row r="11" spans="1:62" customFormat="1" x14ac:dyDescent="0.25">
      <c r="A11" s="33"/>
      <c r="B11" s="33"/>
      <c r="C11" s="33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62" customFormat="1" x14ac:dyDescent="0.25">
      <c r="A12" s="33"/>
      <c r="B12" s="33"/>
      <c r="C12" s="33"/>
      <c r="D12" s="33"/>
      <c r="E12" s="33"/>
      <c r="F12" s="33"/>
      <c r="G12" s="33"/>
      <c r="H12" s="33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62" customFormat="1" ht="31.5" customHeight="1" x14ac:dyDescent="0.25">
      <c r="A13" s="352" t="s">
        <v>301</v>
      </c>
      <c r="B13" s="353"/>
      <c r="C13" s="353"/>
      <c r="D13" s="353"/>
      <c r="E13" s="353"/>
      <c r="F13" s="353"/>
      <c r="G13" s="353"/>
      <c r="H13" s="354"/>
      <c r="I13" s="352" t="s">
        <v>302</v>
      </c>
      <c r="J13" s="353"/>
      <c r="K13" s="353"/>
      <c r="L13" s="353"/>
      <c r="M13" s="353"/>
      <c r="N13" s="353"/>
      <c r="O13" s="353"/>
      <c r="P13" s="353"/>
      <c r="Q13" s="353"/>
      <c r="R13" s="354"/>
      <c r="S13" s="358" t="s">
        <v>303</v>
      </c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  <c r="BB13" s="359"/>
      <c r="BC13" s="360"/>
    </row>
    <row r="14" spans="1:62" customFormat="1" ht="31.5" customHeight="1" x14ac:dyDescent="0.25">
      <c r="A14" s="355"/>
      <c r="B14" s="356"/>
      <c r="C14" s="356"/>
      <c r="D14" s="356"/>
      <c r="E14" s="356"/>
      <c r="F14" s="356"/>
      <c r="G14" s="356"/>
      <c r="H14" s="357"/>
      <c r="I14" s="355"/>
      <c r="J14" s="356"/>
      <c r="K14" s="356"/>
      <c r="L14" s="356"/>
      <c r="M14" s="356"/>
      <c r="N14" s="356"/>
      <c r="O14" s="356"/>
      <c r="P14" s="356"/>
      <c r="Q14" s="356"/>
      <c r="R14" s="357"/>
      <c r="S14" s="361" t="s">
        <v>468</v>
      </c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3"/>
      <c r="AE14" s="364" t="s">
        <v>476</v>
      </c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6"/>
      <c r="AR14" s="367"/>
      <c r="AS14" s="367"/>
      <c r="AT14" s="367"/>
      <c r="AU14" s="367"/>
      <c r="AV14" s="368"/>
      <c r="AW14" s="361" t="s">
        <v>405</v>
      </c>
      <c r="AX14" s="362"/>
      <c r="AY14" s="362"/>
      <c r="AZ14" s="362"/>
      <c r="BA14" s="362"/>
      <c r="BB14" s="362"/>
      <c r="BC14" s="363"/>
    </row>
    <row r="15" spans="1:62" customFormat="1" ht="62.25" customHeight="1" x14ac:dyDescent="0.25">
      <c r="A15" s="115" t="s">
        <v>437</v>
      </c>
      <c r="B15" s="115" t="s">
        <v>438</v>
      </c>
      <c r="C15" s="115" t="s">
        <v>417</v>
      </c>
      <c r="D15" s="115" t="s">
        <v>418</v>
      </c>
      <c r="E15" s="115" t="s">
        <v>439</v>
      </c>
      <c r="F15" s="115" t="s">
        <v>5</v>
      </c>
      <c r="G15" s="115" t="s">
        <v>461</v>
      </c>
      <c r="H15" s="115" t="s">
        <v>462</v>
      </c>
      <c r="I15" s="125" t="s">
        <v>463</v>
      </c>
      <c r="J15" s="126"/>
      <c r="K15" s="125" t="s">
        <v>466</v>
      </c>
      <c r="L15" s="83"/>
      <c r="M15" s="188" t="s">
        <v>485</v>
      </c>
      <c r="N15" s="84"/>
      <c r="O15" s="153" t="s">
        <v>486</v>
      </c>
      <c r="P15" s="173"/>
      <c r="Q15" s="203" t="s">
        <v>455</v>
      </c>
      <c r="R15" s="85"/>
      <c r="S15" s="115" t="s">
        <v>467</v>
      </c>
      <c r="T15" s="82"/>
      <c r="U15" s="115" t="s">
        <v>469</v>
      </c>
      <c r="V15" s="86"/>
      <c r="W15" s="115" t="s">
        <v>473</v>
      </c>
      <c r="X15" s="82"/>
      <c r="Y15" s="115" t="s">
        <v>470</v>
      </c>
      <c r="Z15" s="82"/>
      <c r="AA15" s="115" t="s">
        <v>471</v>
      </c>
      <c r="AB15" s="86"/>
      <c r="AC15" s="115" t="s">
        <v>472</v>
      </c>
      <c r="AD15" s="85"/>
      <c r="AE15" s="115" t="s">
        <v>474</v>
      </c>
      <c r="AF15" s="133"/>
      <c r="AG15" s="115" t="s">
        <v>475</v>
      </c>
      <c r="AH15" s="134"/>
      <c r="AI15" s="115" t="s">
        <v>477</v>
      </c>
      <c r="AJ15" s="134"/>
      <c r="AK15" s="115" t="s">
        <v>478</v>
      </c>
      <c r="AL15" s="133"/>
      <c r="AM15" s="115" t="s">
        <v>479</v>
      </c>
      <c r="AN15" s="134"/>
      <c r="AO15" s="115" t="s">
        <v>480</v>
      </c>
      <c r="AP15" s="88"/>
      <c r="AQ15" s="115"/>
      <c r="AR15" s="86"/>
      <c r="AS15" s="87"/>
      <c r="AT15" s="89"/>
      <c r="AU15" s="90"/>
      <c r="AV15" s="88"/>
      <c r="AW15" s="115" t="s">
        <v>481</v>
      </c>
      <c r="AX15" s="86"/>
      <c r="AY15" s="115" t="s">
        <v>482</v>
      </c>
      <c r="AZ15" s="86"/>
      <c r="BA15" s="87" t="s">
        <v>406</v>
      </c>
      <c r="BB15" s="89"/>
      <c r="BC15" s="115" t="s">
        <v>483</v>
      </c>
      <c r="BD15" t="s">
        <v>484</v>
      </c>
      <c r="BF15" t="s">
        <v>458</v>
      </c>
      <c r="BH15" s="120" t="s">
        <v>402</v>
      </c>
      <c r="BI15" s="120" t="s">
        <v>429</v>
      </c>
      <c r="BJ15" t="s">
        <v>430</v>
      </c>
    </row>
    <row r="16" spans="1:62" customFormat="1" ht="24.75" customHeight="1" x14ac:dyDescent="0.25">
      <c r="A16" s="91" t="s">
        <v>0</v>
      </c>
      <c r="B16" s="92" t="s">
        <v>1</v>
      </c>
      <c r="C16" s="92" t="s">
        <v>2</v>
      </c>
      <c r="D16" s="93" t="s">
        <v>3</v>
      </c>
      <c r="E16" s="92" t="s">
        <v>4</v>
      </c>
      <c r="F16" s="93" t="s">
        <v>5</v>
      </c>
      <c r="G16" s="93" t="s">
        <v>317</v>
      </c>
      <c r="H16" s="94" t="s">
        <v>6</v>
      </c>
      <c r="I16" s="35"/>
      <c r="J16" s="35"/>
      <c r="K16" s="35"/>
      <c r="L16" s="35"/>
      <c r="M16" s="181"/>
      <c r="N16" s="117"/>
      <c r="O16" s="196"/>
      <c r="P16" s="174" t="s">
        <v>403</v>
      </c>
      <c r="Q16" s="204"/>
      <c r="R16" s="102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6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7"/>
      <c r="AQ16" s="95"/>
      <c r="AR16" s="95"/>
      <c r="AS16" s="95"/>
      <c r="AT16" s="95"/>
      <c r="AU16" s="98"/>
      <c r="AV16" s="97"/>
      <c r="AW16" s="95"/>
      <c r="AX16" s="95"/>
      <c r="AY16" s="95"/>
      <c r="AZ16" s="95"/>
      <c r="BA16" s="95"/>
      <c r="BB16" s="95"/>
      <c r="BC16" s="98"/>
      <c r="BH16">
        <v>0</v>
      </c>
      <c r="BI16">
        <v>0</v>
      </c>
      <c r="BJ16">
        <v>0</v>
      </c>
    </row>
    <row r="17" spans="1:62" x14ac:dyDescent="0.25">
      <c r="A17" s="147">
        <v>135330</v>
      </c>
      <c r="B17" s="147">
        <v>9161106</v>
      </c>
      <c r="C17" s="147">
        <v>916</v>
      </c>
      <c r="D17" s="148" t="s">
        <v>7</v>
      </c>
      <c r="E17" s="147">
        <v>1106</v>
      </c>
      <c r="F17" s="148" t="s">
        <v>451</v>
      </c>
      <c r="G17" s="148" t="s">
        <v>419</v>
      </c>
      <c r="H17" s="148" t="s">
        <v>337</v>
      </c>
      <c r="I17" s="39">
        <v>842</v>
      </c>
      <c r="J17" s="144"/>
      <c r="K17" s="149">
        <v>1716</v>
      </c>
      <c r="L17" s="42"/>
      <c r="M17" s="155">
        <v>874</v>
      </c>
      <c r="N17" s="43"/>
      <c r="O17" s="156">
        <v>1013</v>
      </c>
      <c r="P17" s="175">
        <v>1012.4624999999999</v>
      </c>
      <c r="Q17" s="205">
        <v>1887</v>
      </c>
      <c r="R17" s="108">
        <v>0.53750000000013642</v>
      </c>
      <c r="S17" s="116">
        <v>0</v>
      </c>
      <c r="T17" s="40"/>
      <c r="U17" s="116">
        <v>0</v>
      </c>
      <c r="V17"/>
      <c r="W17" s="116">
        <v>0</v>
      </c>
      <c r="X17" s="40"/>
      <c r="Y17" s="116">
        <v>4</v>
      </c>
      <c r="Z17" s="40"/>
      <c r="AA17" s="116">
        <v>1</v>
      </c>
      <c r="AB17"/>
      <c r="AC17" s="116">
        <v>3</v>
      </c>
      <c r="AD17" s="99"/>
      <c r="AE17" s="116">
        <v>0</v>
      </c>
      <c r="AF17" s="40"/>
      <c r="AG17" s="116">
        <v>0</v>
      </c>
      <c r="AH17"/>
      <c r="AI17" s="116">
        <v>0</v>
      </c>
      <c r="AJ17"/>
      <c r="AK17" s="116">
        <v>6</v>
      </c>
      <c r="AL17" s="40"/>
      <c r="AM17" s="116">
        <v>2</v>
      </c>
      <c r="AN17"/>
      <c r="AO17" s="116">
        <v>4</v>
      </c>
      <c r="AP17" s="101"/>
      <c r="AQ17" s="46"/>
      <c r="AR17" s="40"/>
      <c r="AS17" s="46"/>
      <c r="AT17" s="40"/>
      <c r="AU17" s="110"/>
      <c r="AV17" s="101"/>
      <c r="AW17" s="127">
        <v>0</v>
      </c>
      <c r="AX17" s="40"/>
      <c r="AY17" s="127">
        <v>3.5</v>
      </c>
      <c r="AZ17" s="40"/>
      <c r="BA17" s="47"/>
      <c r="BB17" s="40"/>
      <c r="BC17" s="127">
        <v>3.5</v>
      </c>
      <c r="BD17" s="103">
        <v>1716</v>
      </c>
      <c r="BE17" s="169"/>
      <c r="BF17" s="103">
        <v>0</v>
      </c>
      <c r="BH17" s="121">
        <v>0</v>
      </c>
      <c r="BI17" s="121">
        <v>101520</v>
      </c>
      <c r="BJ17" s="121">
        <v>1106</v>
      </c>
    </row>
    <row r="18" spans="1:62" x14ac:dyDescent="0.25">
      <c r="A18" s="147">
        <v>115483</v>
      </c>
      <c r="B18" s="147">
        <v>9162004</v>
      </c>
      <c r="C18" s="147">
        <v>916</v>
      </c>
      <c r="D18" s="148" t="s">
        <v>7</v>
      </c>
      <c r="E18" s="147">
        <v>2004</v>
      </c>
      <c r="F18" s="148" t="s">
        <v>12</v>
      </c>
      <c r="G18" s="148" t="s">
        <v>419</v>
      </c>
      <c r="H18" s="148" t="s">
        <v>332</v>
      </c>
      <c r="I18" s="39">
        <v>40379</v>
      </c>
      <c r="J18" s="144"/>
      <c r="K18" s="149">
        <v>69119</v>
      </c>
      <c r="L18" s="42"/>
      <c r="M18" s="155">
        <v>28740</v>
      </c>
      <c r="N18" s="43"/>
      <c r="O18" s="156">
        <v>40789</v>
      </c>
      <c r="P18" s="175">
        <v>40787.775000000001</v>
      </c>
      <c r="Q18" s="205">
        <v>69529</v>
      </c>
      <c r="R18" s="108">
        <v>1.2249999999985448</v>
      </c>
      <c r="S18" s="116">
        <v>55</v>
      </c>
      <c r="T18" s="40"/>
      <c r="U18" s="116">
        <v>7</v>
      </c>
      <c r="V18"/>
      <c r="W18" s="116">
        <v>48</v>
      </c>
      <c r="X18" s="40"/>
      <c r="Y18" s="116">
        <v>119</v>
      </c>
      <c r="Z18" s="40"/>
      <c r="AA18" s="116">
        <v>24</v>
      </c>
      <c r="AB18"/>
      <c r="AC18" s="116">
        <v>95</v>
      </c>
      <c r="AD18" s="99"/>
      <c r="AE18" s="116">
        <v>58</v>
      </c>
      <c r="AF18" s="40"/>
      <c r="AG18" s="116">
        <v>10</v>
      </c>
      <c r="AH18"/>
      <c r="AI18" s="116">
        <v>48</v>
      </c>
      <c r="AJ18"/>
      <c r="AK18" s="116">
        <v>116</v>
      </c>
      <c r="AL18" s="40"/>
      <c r="AM18" s="116">
        <v>25</v>
      </c>
      <c r="AN18"/>
      <c r="AO18" s="116">
        <v>91</v>
      </c>
      <c r="AP18" s="101"/>
      <c r="AQ18" s="46"/>
      <c r="AR18" s="40"/>
      <c r="AS18" s="46"/>
      <c r="AT18" s="40"/>
      <c r="AU18" s="110"/>
      <c r="AV18" s="101"/>
      <c r="AW18" s="127">
        <v>48</v>
      </c>
      <c r="AX18" s="40"/>
      <c r="AY18" s="127">
        <v>93</v>
      </c>
      <c r="AZ18" s="40"/>
      <c r="BA18" s="47"/>
      <c r="BB18" s="40"/>
      <c r="BC18" s="127">
        <v>141</v>
      </c>
      <c r="BD18" s="103">
        <v>69118</v>
      </c>
      <c r="BE18" s="169"/>
      <c r="BF18" s="103">
        <v>1</v>
      </c>
      <c r="BH18" s="121">
        <v>0</v>
      </c>
      <c r="BI18" s="121">
        <v>107940</v>
      </c>
      <c r="BJ18" s="121">
        <v>940</v>
      </c>
    </row>
    <row r="19" spans="1:62" x14ac:dyDescent="0.25">
      <c r="A19" s="147">
        <v>115487</v>
      </c>
      <c r="B19" s="147">
        <v>9162013</v>
      </c>
      <c r="C19" s="147">
        <v>916</v>
      </c>
      <c r="D19" s="148" t="s">
        <v>7</v>
      </c>
      <c r="E19" s="147">
        <v>2013</v>
      </c>
      <c r="F19" s="148" t="s">
        <v>318</v>
      </c>
      <c r="G19" s="148" t="s">
        <v>419</v>
      </c>
      <c r="H19" s="148" t="s">
        <v>332</v>
      </c>
      <c r="I19" s="39">
        <v>53979</v>
      </c>
      <c r="J19" s="144"/>
      <c r="K19" s="149">
        <v>101472</v>
      </c>
      <c r="L19" s="42"/>
      <c r="M19" s="155">
        <v>47493</v>
      </c>
      <c r="N19" s="43"/>
      <c r="O19" s="156">
        <v>59881</v>
      </c>
      <c r="P19" s="175">
        <v>59879.924999999996</v>
      </c>
      <c r="Q19" s="205">
        <v>107374</v>
      </c>
      <c r="R19" s="108">
        <v>1.0750000000043656</v>
      </c>
      <c r="S19" s="116">
        <v>76</v>
      </c>
      <c r="T19" s="40"/>
      <c r="U19" s="116">
        <v>2</v>
      </c>
      <c r="V19"/>
      <c r="W19" s="116">
        <v>74</v>
      </c>
      <c r="X19" s="40"/>
      <c r="Y19" s="116">
        <v>153</v>
      </c>
      <c r="Z19" s="40"/>
      <c r="AA19" s="116">
        <v>10</v>
      </c>
      <c r="AB19"/>
      <c r="AC19" s="116">
        <v>143</v>
      </c>
      <c r="AD19" s="99"/>
      <c r="AE19" s="116">
        <v>67</v>
      </c>
      <c r="AF19" s="40"/>
      <c r="AG19" s="116">
        <v>3</v>
      </c>
      <c r="AH19"/>
      <c r="AI19" s="116">
        <v>64</v>
      </c>
      <c r="AJ19"/>
      <c r="AK19" s="116">
        <v>139</v>
      </c>
      <c r="AL19" s="40"/>
      <c r="AM19" s="116">
        <v>6</v>
      </c>
      <c r="AN19"/>
      <c r="AO19" s="116">
        <v>133</v>
      </c>
      <c r="AP19" s="101"/>
      <c r="AQ19" s="46"/>
      <c r="AR19" s="40"/>
      <c r="AS19" s="46"/>
      <c r="AT19" s="40"/>
      <c r="AU19" s="110"/>
      <c r="AV19" s="101"/>
      <c r="AW19" s="127">
        <v>69</v>
      </c>
      <c r="AX19" s="40"/>
      <c r="AY19" s="127">
        <v>138</v>
      </c>
      <c r="AZ19" s="40"/>
      <c r="BA19" s="47"/>
      <c r="BB19" s="40"/>
      <c r="BC19" s="127">
        <v>207</v>
      </c>
      <c r="BD19" s="103">
        <v>101471</v>
      </c>
      <c r="BE19" s="169"/>
      <c r="BF19" s="103">
        <v>1</v>
      </c>
      <c r="BH19" s="121">
        <v>0</v>
      </c>
      <c r="BI19" s="121">
        <v>107928</v>
      </c>
      <c r="BJ19" s="121">
        <v>928</v>
      </c>
    </row>
    <row r="20" spans="1:62" x14ac:dyDescent="0.25">
      <c r="A20" s="147">
        <v>115491</v>
      </c>
      <c r="B20" s="147">
        <v>9162025</v>
      </c>
      <c r="C20" s="147">
        <v>916</v>
      </c>
      <c r="D20" s="148" t="s">
        <v>7</v>
      </c>
      <c r="E20" s="147">
        <v>2025</v>
      </c>
      <c r="F20" s="148" t="s">
        <v>18</v>
      </c>
      <c r="G20" s="148" t="s">
        <v>419</v>
      </c>
      <c r="H20" s="148" t="s">
        <v>332</v>
      </c>
      <c r="I20" s="39">
        <v>45848</v>
      </c>
      <c r="J20" s="144"/>
      <c r="K20" s="149">
        <v>86031</v>
      </c>
      <c r="L20" s="42"/>
      <c r="M20" s="155">
        <v>40183</v>
      </c>
      <c r="N20" s="43"/>
      <c r="O20" s="156">
        <v>50769</v>
      </c>
      <c r="P20" s="175">
        <v>50767.762499999997</v>
      </c>
      <c r="Q20" s="205">
        <v>90952</v>
      </c>
      <c r="R20" s="108">
        <v>1.2375000000029104</v>
      </c>
      <c r="S20" s="116">
        <v>71</v>
      </c>
      <c r="T20" s="40"/>
      <c r="U20" s="116">
        <v>10</v>
      </c>
      <c r="V20"/>
      <c r="W20" s="116">
        <v>61</v>
      </c>
      <c r="X20" s="40"/>
      <c r="Y20" s="116">
        <v>131</v>
      </c>
      <c r="Z20" s="40"/>
      <c r="AA20" s="116">
        <v>19</v>
      </c>
      <c r="AB20"/>
      <c r="AC20" s="116">
        <v>112</v>
      </c>
      <c r="AD20" s="99"/>
      <c r="AE20" s="116">
        <v>74</v>
      </c>
      <c r="AF20" s="40"/>
      <c r="AG20" s="116">
        <v>10</v>
      </c>
      <c r="AH20"/>
      <c r="AI20" s="116">
        <v>64</v>
      </c>
      <c r="AJ20"/>
      <c r="AK20" s="116">
        <v>132</v>
      </c>
      <c r="AL20" s="40"/>
      <c r="AM20" s="116">
        <v>21</v>
      </c>
      <c r="AN20"/>
      <c r="AO20" s="116">
        <v>111</v>
      </c>
      <c r="AP20" s="101"/>
      <c r="AQ20" s="46"/>
      <c r="AR20" s="40"/>
      <c r="AS20" s="46"/>
      <c r="AT20" s="40"/>
      <c r="AU20" s="110"/>
      <c r="AV20" s="101"/>
      <c r="AW20" s="127">
        <v>64</v>
      </c>
      <c r="AX20" s="40"/>
      <c r="AY20" s="127">
        <v>111.5</v>
      </c>
      <c r="AZ20" s="40"/>
      <c r="BA20" s="47"/>
      <c r="BB20" s="40"/>
      <c r="BC20" s="127">
        <v>175.5</v>
      </c>
      <c r="BD20" s="103">
        <v>86030</v>
      </c>
      <c r="BE20" s="169"/>
      <c r="BF20" s="103">
        <v>1</v>
      </c>
      <c r="BH20" s="121">
        <v>0</v>
      </c>
      <c r="BI20" s="121">
        <v>107933</v>
      </c>
      <c r="BJ20" s="121">
        <v>933</v>
      </c>
    </row>
    <row r="21" spans="1:62" x14ac:dyDescent="0.25">
      <c r="A21" s="147">
        <v>115494</v>
      </c>
      <c r="B21" s="147">
        <v>9162028</v>
      </c>
      <c r="C21" s="147">
        <v>916</v>
      </c>
      <c r="D21" s="148" t="s">
        <v>7</v>
      </c>
      <c r="E21" s="147">
        <v>2028</v>
      </c>
      <c r="F21" s="148" t="s">
        <v>19</v>
      </c>
      <c r="G21" s="148" t="s">
        <v>419</v>
      </c>
      <c r="H21" s="148" t="s">
        <v>332</v>
      </c>
      <c r="I21" s="39">
        <v>10656</v>
      </c>
      <c r="J21" s="144"/>
      <c r="K21" s="149">
        <v>23285</v>
      </c>
      <c r="L21" s="42"/>
      <c r="M21" s="155">
        <v>12629</v>
      </c>
      <c r="N21" s="43"/>
      <c r="O21" s="156">
        <v>13741</v>
      </c>
      <c r="P21" s="175">
        <v>13740.5625</v>
      </c>
      <c r="Q21" s="205">
        <v>26370</v>
      </c>
      <c r="R21" s="108">
        <v>0.4375</v>
      </c>
      <c r="S21" s="116">
        <v>21</v>
      </c>
      <c r="T21" s="40"/>
      <c r="U21" s="116">
        <v>1</v>
      </c>
      <c r="V21"/>
      <c r="W21" s="116">
        <v>20</v>
      </c>
      <c r="X21" s="40"/>
      <c r="Y21" s="116">
        <v>33</v>
      </c>
      <c r="Z21" s="40"/>
      <c r="AA21" s="116">
        <v>3</v>
      </c>
      <c r="AB21"/>
      <c r="AC21" s="116">
        <v>30</v>
      </c>
      <c r="AD21" s="99"/>
      <c r="AE21" s="116">
        <v>16</v>
      </c>
      <c r="AF21" s="40"/>
      <c r="AG21" s="116">
        <v>2</v>
      </c>
      <c r="AH21"/>
      <c r="AI21" s="116">
        <v>14</v>
      </c>
      <c r="AJ21"/>
      <c r="AK21" s="116">
        <v>33</v>
      </c>
      <c r="AL21" s="40"/>
      <c r="AM21" s="116">
        <v>2</v>
      </c>
      <c r="AN21"/>
      <c r="AO21" s="116">
        <v>31</v>
      </c>
      <c r="AP21" s="101"/>
      <c r="AQ21" s="46"/>
      <c r="AR21" s="40"/>
      <c r="AS21" s="46"/>
      <c r="AT21" s="40"/>
      <c r="AU21" s="110"/>
      <c r="AV21" s="101"/>
      <c r="AW21" s="127">
        <v>17</v>
      </c>
      <c r="AX21" s="40"/>
      <c r="AY21" s="127">
        <v>30.5</v>
      </c>
      <c r="AZ21" s="40"/>
      <c r="BA21" s="47"/>
      <c r="BB21" s="40"/>
      <c r="BC21" s="127">
        <v>47.5</v>
      </c>
      <c r="BD21" s="103">
        <v>23285</v>
      </c>
      <c r="BE21" s="169"/>
      <c r="BF21" s="103">
        <v>0</v>
      </c>
      <c r="BH21" s="121">
        <v>0</v>
      </c>
      <c r="BI21" s="121">
        <v>107937</v>
      </c>
      <c r="BJ21" s="121">
        <v>937</v>
      </c>
    </row>
    <row r="22" spans="1:62" x14ac:dyDescent="0.25">
      <c r="A22" s="147">
        <v>115498</v>
      </c>
      <c r="B22" s="147">
        <v>9162033</v>
      </c>
      <c r="C22" s="147">
        <v>916</v>
      </c>
      <c r="D22" s="148" t="s">
        <v>7</v>
      </c>
      <c r="E22" s="147">
        <v>2033</v>
      </c>
      <c r="F22" s="148" t="s">
        <v>20</v>
      </c>
      <c r="G22" s="148" t="s">
        <v>419</v>
      </c>
      <c r="H22" s="148" t="s">
        <v>332</v>
      </c>
      <c r="I22" s="39">
        <v>76412</v>
      </c>
      <c r="J22" s="144"/>
      <c r="K22" s="149">
        <v>127943</v>
      </c>
      <c r="L22" s="42"/>
      <c r="M22" s="155">
        <v>51531</v>
      </c>
      <c r="N22" s="43"/>
      <c r="O22" s="156">
        <v>75502</v>
      </c>
      <c r="P22" s="175">
        <v>75500.774999999994</v>
      </c>
      <c r="Q22" s="205">
        <v>127033</v>
      </c>
      <c r="R22" s="108">
        <v>1.2250000000058208</v>
      </c>
      <c r="S22" s="116">
        <v>93</v>
      </c>
      <c r="T22" s="40"/>
      <c r="U22" s="116">
        <v>6</v>
      </c>
      <c r="V22"/>
      <c r="W22" s="116">
        <v>87</v>
      </c>
      <c r="X22" s="40"/>
      <c r="Y22" s="116">
        <v>224</v>
      </c>
      <c r="Z22" s="40"/>
      <c r="AA22" s="116">
        <v>12</v>
      </c>
      <c r="AB22"/>
      <c r="AC22" s="116">
        <v>212</v>
      </c>
      <c r="AD22" s="99"/>
      <c r="AE22" s="116">
        <v>78</v>
      </c>
      <c r="AF22" s="40"/>
      <c r="AG22" s="116">
        <v>7</v>
      </c>
      <c r="AH22"/>
      <c r="AI22" s="116">
        <v>71</v>
      </c>
      <c r="AJ22"/>
      <c r="AK22" s="116">
        <v>164</v>
      </c>
      <c r="AL22" s="40"/>
      <c r="AM22" s="116">
        <v>12</v>
      </c>
      <c r="AN22"/>
      <c r="AO22" s="116">
        <v>152</v>
      </c>
      <c r="AP22" s="101"/>
      <c r="AQ22" s="46"/>
      <c r="AR22" s="40"/>
      <c r="AS22" s="46"/>
      <c r="AT22" s="40"/>
      <c r="AU22" s="110"/>
      <c r="AV22" s="101"/>
      <c r="AW22" s="127">
        <v>79</v>
      </c>
      <c r="AX22" s="40"/>
      <c r="AY22" s="127">
        <v>182</v>
      </c>
      <c r="AZ22" s="40"/>
      <c r="BA22" s="47"/>
      <c r="BB22" s="40"/>
      <c r="BC22" s="127">
        <v>261</v>
      </c>
      <c r="BD22" s="103">
        <v>127942</v>
      </c>
      <c r="BE22" s="169"/>
      <c r="BF22" s="103">
        <v>1</v>
      </c>
      <c r="BH22" s="121">
        <v>100405</v>
      </c>
      <c r="BI22" s="121">
        <v>0</v>
      </c>
      <c r="BJ22" s="121">
        <v>941</v>
      </c>
    </row>
    <row r="23" spans="1:62" x14ac:dyDescent="0.25">
      <c r="A23" s="147">
        <v>115499</v>
      </c>
      <c r="B23" s="147">
        <v>9162034</v>
      </c>
      <c r="C23" s="147">
        <v>916</v>
      </c>
      <c r="D23" s="148" t="s">
        <v>7</v>
      </c>
      <c r="E23" s="147">
        <v>2034</v>
      </c>
      <c r="F23" s="148" t="s">
        <v>21</v>
      </c>
      <c r="G23" s="148" t="s">
        <v>419</v>
      </c>
      <c r="H23" s="148" t="s">
        <v>332</v>
      </c>
      <c r="I23" s="39">
        <v>64074</v>
      </c>
      <c r="J23" s="144"/>
      <c r="K23" s="149">
        <v>106864</v>
      </c>
      <c r="L23" s="42"/>
      <c r="M23" s="155">
        <v>42790</v>
      </c>
      <c r="N23" s="43"/>
      <c r="O23" s="156">
        <v>63063</v>
      </c>
      <c r="P23" s="175">
        <v>63061.950000000004</v>
      </c>
      <c r="Q23" s="205">
        <v>105853</v>
      </c>
      <c r="R23" s="108">
        <v>1.0499999999956344</v>
      </c>
      <c r="S23" s="116">
        <v>66</v>
      </c>
      <c r="T23" s="40"/>
      <c r="U23" s="116">
        <v>0</v>
      </c>
      <c r="V23"/>
      <c r="W23" s="116">
        <v>66</v>
      </c>
      <c r="X23" s="40"/>
      <c r="Y23" s="116">
        <v>159</v>
      </c>
      <c r="Z23" s="40"/>
      <c r="AA23" s="116">
        <v>9</v>
      </c>
      <c r="AB23"/>
      <c r="AC23" s="116">
        <v>150</v>
      </c>
      <c r="AD23" s="99"/>
      <c r="AE23" s="116">
        <v>70</v>
      </c>
      <c r="AF23" s="40"/>
      <c r="AG23" s="116">
        <v>2</v>
      </c>
      <c r="AH23"/>
      <c r="AI23" s="116">
        <v>68</v>
      </c>
      <c r="AJ23"/>
      <c r="AK23" s="116">
        <v>162</v>
      </c>
      <c r="AL23" s="40"/>
      <c r="AM23" s="116">
        <v>12</v>
      </c>
      <c r="AN23"/>
      <c r="AO23" s="116">
        <v>150</v>
      </c>
      <c r="AP23" s="101"/>
      <c r="AQ23" s="46"/>
      <c r="AR23" s="40"/>
      <c r="AS23" s="46"/>
      <c r="AT23" s="40"/>
      <c r="AU23" s="110"/>
      <c r="AV23" s="101"/>
      <c r="AW23" s="127">
        <v>68</v>
      </c>
      <c r="AX23" s="40"/>
      <c r="AY23" s="127">
        <v>150</v>
      </c>
      <c r="AZ23" s="40"/>
      <c r="BA23" s="47"/>
      <c r="BB23" s="40"/>
      <c r="BC23" s="127">
        <v>218</v>
      </c>
      <c r="BD23" s="103">
        <v>106864</v>
      </c>
      <c r="BE23" s="169"/>
      <c r="BF23" s="103">
        <v>0</v>
      </c>
      <c r="BH23" s="121">
        <v>0</v>
      </c>
      <c r="BI23" s="121">
        <v>107925</v>
      </c>
      <c r="BJ23" s="121">
        <v>925</v>
      </c>
    </row>
    <row r="24" spans="1:62" x14ac:dyDescent="0.25">
      <c r="A24" s="147">
        <v>115500</v>
      </c>
      <c r="B24" s="147">
        <v>9162040</v>
      </c>
      <c r="C24" s="147">
        <v>916</v>
      </c>
      <c r="D24" s="148" t="s">
        <v>7</v>
      </c>
      <c r="E24" s="147">
        <v>2040</v>
      </c>
      <c r="F24" s="148" t="s">
        <v>22</v>
      </c>
      <c r="G24" s="148" t="s">
        <v>419</v>
      </c>
      <c r="H24" s="148" t="s">
        <v>332</v>
      </c>
      <c r="I24" s="39">
        <v>10796</v>
      </c>
      <c r="J24" s="144"/>
      <c r="K24" s="149">
        <v>19118</v>
      </c>
      <c r="L24" s="42"/>
      <c r="M24" s="155">
        <v>8322</v>
      </c>
      <c r="N24" s="43"/>
      <c r="O24" s="156">
        <v>11282</v>
      </c>
      <c r="P24" s="175">
        <v>11281.725</v>
      </c>
      <c r="Q24" s="205">
        <v>19604</v>
      </c>
      <c r="R24" s="108">
        <v>0.2749999999996362</v>
      </c>
      <c r="S24" s="116">
        <v>16</v>
      </c>
      <c r="T24" s="40"/>
      <c r="U24" s="116">
        <v>1</v>
      </c>
      <c r="V24"/>
      <c r="W24" s="116">
        <v>15</v>
      </c>
      <c r="X24" s="40"/>
      <c r="Y24" s="116">
        <v>35</v>
      </c>
      <c r="Z24" s="40"/>
      <c r="AA24" s="116">
        <v>7</v>
      </c>
      <c r="AB24"/>
      <c r="AC24" s="116">
        <v>28</v>
      </c>
      <c r="AD24" s="99"/>
      <c r="AE24" s="116">
        <v>10</v>
      </c>
      <c r="AF24" s="40"/>
      <c r="AG24" s="116">
        <v>1</v>
      </c>
      <c r="AH24"/>
      <c r="AI24" s="116">
        <v>9</v>
      </c>
      <c r="AJ24"/>
      <c r="AK24" s="116">
        <v>33</v>
      </c>
      <c r="AL24" s="40"/>
      <c r="AM24" s="116">
        <v>7</v>
      </c>
      <c r="AN24"/>
      <c r="AO24" s="116">
        <v>26</v>
      </c>
      <c r="AP24" s="101"/>
      <c r="AQ24" s="46"/>
      <c r="AR24" s="40"/>
      <c r="AS24" s="46"/>
      <c r="AT24" s="40"/>
      <c r="AU24" s="110"/>
      <c r="AV24" s="101"/>
      <c r="AW24" s="127">
        <v>12</v>
      </c>
      <c r="AX24" s="40"/>
      <c r="AY24" s="127">
        <v>27</v>
      </c>
      <c r="AZ24" s="40"/>
      <c r="BA24" s="47"/>
      <c r="BB24" s="40"/>
      <c r="BC24" s="127">
        <v>39</v>
      </c>
      <c r="BD24" s="103">
        <v>19118</v>
      </c>
      <c r="BE24" s="169"/>
      <c r="BF24" s="103">
        <v>0</v>
      </c>
      <c r="BH24" s="121">
        <v>0</v>
      </c>
      <c r="BI24" s="121">
        <v>107534</v>
      </c>
      <c r="BJ24" s="121">
        <v>534</v>
      </c>
    </row>
    <row r="25" spans="1:62" x14ac:dyDescent="0.25">
      <c r="A25" s="147">
        <v>115502</v>
      </c>
      <c r="B25" s="147">
        <v>9162042</v>
      </c>
      <c r="C25" s="147">
        <v>916</v>
      </c>
      <c r="D25" s="148" t="s">
        <v>7</v>
      </c>
      <c r="E25" s="147">
        <v>2042</v>
      </c>
      <c r="F25" s="148" t="s">
        <v>24</v>
      </c>
      <c r="G25" s="148" t="s">
        <v>419</v>
      </c>
      <c r="H25" s="148" t="s">
        <v>332</v>
      </c>
      <c r="I25" s="39">
        <v>8974</v>
      </c>
      <c r="J25" s="144"/>
      <c r="K25" s="149">
        <v>16177</v>
      </c>
      <c r="L25" s="42"/>
      <c r="M25" s="155">
        <v>7203</v>
      </c>
      <c r="N25" s="43"/>
      <c r="O25" s="156">
        <v>9547</v>
      </c>
      <c r="P25" s="175">
        <v>9546.0749999999989</v>
      </c>
      <c r="Q25" s="205">
        <v>16750</v>
      </c>
      <c r="R25" s="108">
        <v>0.92500000000109139</v>
      </c>
      <c r="S25" s="116">
        <v>11</v>
      </c>
      <c r="T25" s="40"/>
      <c r="U25" s="116">
        <v>0</v>
      </c>
      <c r="V25"/>
      <c r="W25" s="116">
        <v>11</v>
      </c>
      <c r="X25" s="40"/>
      <c r="Y25" s="116">
        <v>26</v>
      </c>
      <c r="Z25" s="40"/>
      <c r="AA25" s="116">
        <v>3</v>
      </c>
      <c r="AB25"/>
      <c r="AC25" s="116">
        <v>23</v>
      </c>
      <c r="AD25" s="99"/>
      <c r="AE25" s="116">
        <v>10</v>
      </c>
      <c r="AF25" s="40"/>
      <c r="AG25" s="116">
        <v>1</v>
      </c>
      <c r="AH25"/>
      <c r="AI25" s="116">
        <v>9</v>
      </c>
      <c r="AJ25"/>
      <c r="AK25" s="116">
        <v>26</v>
      </c>
      <c r="AL25" s="40"/>
      <c r="AM25" s="116">
        <v>3</v>
      </c>
      <c r="AN25"/>
      <c r="AO25" s="116">
        <v>23</v>
      </c>
      <c r="AP25" s="101"/>
      <c r="AQ25" s="46"/>
      <c r="AR25" s="40"/>
      <c r="AS25" s="46"/>
      <c r="AT25" s="40"/>
      <c r="AU25" s="110"/>
      <c r="AV25" s="101"/>
      <c r="AW25" s="127">
        <v>10</v>
      </c>
      <c r="AX25" s="40"/>
      <c r="AY25" s="127">
        <v>23</v>
      </c>
      <c r="AZ25" s="40"/>
      <c r="BA25" s="47"/>
      <c r="BB25" s="40"/>
      <c r="BC25" s="127">
        <v>33</v>
      </c>
      <c r="BD25" s="103">
        <v>16177</v>
      </c>
      <c r="BE25" s="169"/>
      <c r="BF25" s="103">
        <v>0</v>
      </c>
      <c r="BH25" s="121">
        <v>0</v>
      </c>
      <c r="BI25" s="121">
        <v>107558</v>
      </c>
      <c r="BJ25" s="121">
        <v>558</v>
      </c>
    </row>
    <row r="26" spans="1:62" x14ac:dyDescent="0.25">
      <c r="A26" s="147">
        <v>115504</v>
      </c>
      <c r="B26" s="147">
        <v>9162044</v>
      </c>
      <c r="C26" s="147">
        <v>916</v>
      </c>
      <c r="D26" s="148" t="s">
        <v>7</v>
      </c>
      <c r="E26" s="147">
        <v>2044</v>
      </c>
      <c r="F26" s="148" t="s">
        <v>26</v>
      </c>
      <c r="G26" s="148" t="s">
        <v>419</v>
      </c>
      <c r="H26" s="148" t="s">
        <v>332</v>
      </c>
      <c r="I26" s="39">
        <v>2244</v>
      </c>
      <c r="J26" s="144"/>
      <c r="K26" s="149">
        <v>5393</v>
      </c>
      <c r="L26" s="42"/>
      <c r="M26" s="155">
        <v>3149</v>
      </c>
      <c r="N26" s="43"/>
      <c r="O26" s="156">
        <v>3183</v>
      </c>
      <c r="P26" s="175">
        <v>3182.0250000000001</v>
      </c>
      <c r="Q26" s="205">
        <v>6332</v>
      </c>
      <c r="R26" s="108">
        <v>0.97499999999990905</v>
      </c>
      <c r="S26" s="116">
        <v>4</v>
      </c>
      <c r="T26" s="40"/>
      <c r="U26" s="116">
        <v>0</v>
      </c>
      <c r="V26"/>
      <c r="W26" s="116">
        <v>4</v>
      </c>
      <c r="X26" s="40"/>
      <c r="Y26" s="116">
        <v>7</v>
      </c>
      <c r="Z26" s="40"/>
      <c r="AA26" s="116">
        <v>2</v>
      </c>
      <c r="AB26"/>
      <c r="AC26" s="116">
        <v>5</v>
      </c>
      <c r="AD26" s="99"/>
      <c r="AE26" s="116">
        <v>5</v>
      </c>
      <c r="AF26" s="40"/>
      <c r="AG26" s="116">
        <v>0</v>
      </c>
      <c r="AH26"/>
      <c r="AI26" s="116">
        <v>5</v>
      </c>
      <c r="AJ26"/>
      <c r="AK26" s="116">
        <v>9</v>
      </c>
      <c r="AL26" s="40"/>
      <c r="AM26" s="116">
        <v>2</v>
      </c>
      <c r="AN26"/>
      <c r="AO26" s="116">
        <v>7</v>
      </c>
      <c r="AP26" s="101"/>
      <c r="AQ26" s="46"/>
      <c r="AR26" s="40"/>
      <c r="AS26" s="46"/>
      <c r="AT26" s="40"/>
      <c r="AU26" s="110"/>
      <c r="AV26" s="101"/>
      <c r="AW26" s="127">
        <v>5</v>
      </c>
      <c r="AX26" s="40"/>
      <c r="AY26" s="127">
        <v>6</v>
      </c>
      <c r="AZ26" s="40"/>
      <c r="BA26" s="47"/>
      <c r="BB26" s="40"/>
      <c r="BC26" s="127">
        <v>11</v>
      </c>
      <c r="BD26" s="103">
        <v>5392</v>
      </c>
      <c r="BE26" s="169"/>
      <c r="BF26" s="103">
        <v>1</v>
      </c>
      <c r="BH26" s="121">
        <v>0</v>
      </c>
      <c r="BI26" s="121">
        <v>107633</v>
      </c>
      <c r="BJ26" s="121">
        <v>633</v>
      </c>
    </row>
    <row r="27" spans="1:62" x14ac:dyDescent="0.25">
      <c r="A27" s="147">
        <v>115505</v>
      </c>
      <c r="B27" s="147">
        <v>9162045</v>
      </c>
      <c r="C27" s="147">
        <v>916</v>
      </c>
      <c r="D27" s="148" t="s">
        <v>7</v>
      </c>
      <c r="E27" s="147">
        <v>2045</v>
      </c>
      <c r="F27" s="148" t="s">
        <v>27</v>
      </c>
      <c r="G27" s="148" t="s">
        <v>419</v>
      </c>
      <c r="H27" s="148" t="s">
        <v>332</v>
      </c>
      <c r="I27" s="39">
        <v>9114</v>
      </c>
      <c r="J27" s="144"/>
      <c r="K27" s="149">
        <v>19363</v>
      </c>
      <c r="L27" s="42"/>
      <c r="M27" s="155">
        <v>10249</v>
      </c>
      <c r="N27" s="43"/>
      <c r="O27" s="156">
        <v>11427</v>
      </c>
      <c r="P27" s="175">
        <v>11426.362499999999</v>
      </c>
      <c r="Q27" s="205">
        <v>21676</v>
      </c>
      <c r="R27" s="108">
        <v>0.6375000000007276</v>
      </c>
      <c r="S27" s="116">
        <v>13</v>
      </c>
      <c r="T27" s="40"/>
      <c r="U27" s="116">
        <v>0</v>
      </c>
      <c r="V27"/>
      <c r="W27" s="116">
        <v>13</v>
      </c>
      <c r="X27" s="40"/>
      <c r="Y27" s="116">
        <v>28</v>
      </c>
      <c r="Z27" s="40"/>
      <c r="AA27" s="116">
        <v>1</v>
      </c>
      <c r="AB27"/>
      <c r="AC27" s="116">
        <v>27</v>
      </c>
      <c r="AD27" s="99"/>
      <c r="AE27" s="116">
        <v>12</v>
      </c>
      <c r="AF27" s="40"/>
      <c r="AG27" s="116">
        <v>0</v>
      </c>
      <c r="AH27"/>
      <c r="AI27" s="116">
        <v>12</v>
      </c>
      <c r="AJ27"/>
      <c r="AK27" s="116">
        <v>28</v>
      </c>
      <c r="AL27" s="40"/>
      <c r="AM27" s="116">
        <v>1</v>
      </c>
      <c r="AN27"/>
      <c r="AO27" s="116">
        <v>27</v>
      </c>
      <c r="AP27" s="101"/>
      <c r="AQ27" s="46"/>
      <c r="AR27" s="40"/>
      <c r="AS27" s="46"/>
      <c r="AT27" s="40"/>
      <c r="AU27" s="110"/>
      <c r="AV27" s="101"/>
      <c r="AW27" s="127">
        <v>12.5</v>
      </c>
      <c r="AX27" s="40"/>
      <c r="AY27" s="127">
        <v>27</v>
      </c>
      <c r="AZ27" s="40"/>
      <c r="BA27" s="47"/>
      <c r="BB27" s="40"/>
      <c r="BC27" s="127">
        <v>39.5</v>
      </c>
      <c r="BD27" s="103">
        <v>19363</v>
      </c>
      <c r="BE27" s="169"/>
      <c r="BF27" s="103">
        <v>0</v>
      </c>
      <c r="BH27" s="121">
        <v>0</v>
      </c>
      <c r="BI27" s="121">
        <v>107559</v>
      </c>
      <c r="BJ27" s="121">
        <v>559</v>
      </c>
    </row>
    <row r="28" spans="1:62" x14ac:dyDescent="0.25">
      <c r="A28" s="147">
        <v>115509</v>
      </c>
      <c r="B28" s="147">
        <v>9162050</v>
      </c>
      <c r="C28" s="147">
        <v>916</v>
      </c>
      <c r="D28" s="148" t="s">
        <v>7</v>
      </c>
      <c r="E28" s="147">
        <v>2050</v>
      </c>
      <c r="F28" s="148" t="s">
        <v>31</v>
      </c>
      <c r="G28" s="148" t="s">
        <v>419</v>
      </c>
      <c r="H28" s="148" t="s">
        <v>332</v>
      </c>
      <c r="I28" s="39">
        <v>21031</v>
      </c>
      <c r="J28" s="144"/>
      <c r="K28" s="149">
        <v>32109</v>
      </c>
      <c r="L28" s="42"/>
      <c r="M28" s="155">
        <v>11078</v>
      </c>
      <c r="N28" s="43"/>
      <c r="O28" s="156">
        <v>18949</v>
      </c>
      <c r="P28" s="175">
        <v>18947.512500000001</v>
      </c>
      <c r="Q28" s="205">
        <v>30027</v>
      </c>
      <c r="R28" s="108">
        <v>1.4874999999992724</v>
      </c>
      <c r="S28" s="116">
        <v>26</v>
      </c>
      <c r="T28" s="40"/>
      <c r="U28" s="116">
        <v>0</v>
      </c>
      <c r="V28"/>
      <c r="W28" s="116">
        <v>26</v>
      </c>
      <c r="X28" s="40"/>
      <c r="Y28" s="116">
        <v>43</v>
      </c>
      <c r="Z28" s="40"/>
      <c r="AA28" s="116">
        <v>5</v>
      </c>
      <c r="AB28"/>
      <c r="AC28" s="116">
        <v>38</v>
      </c>
      <c r="AD28" s="99"/>
      <c r="AE28" s="116">
        <v>24</v>
      </c>
      <c r="AF28" s="40"/>
      <c r="AG28" s="116">
        <v>0</v>
      </c>
      <c r="AH28"/>
      <c r="AI28" s="116">
        <v>24</v>
      </c>
      <c r="AJ28"/>
      <c r="AK28" s="116">
        <v>47</v>
      </c>
      <c r="AL28" s="40"/>
      <c r="AM28" s="116">
        <v>4</v>
      </c>
      <c r="AN28"/>
      <c r="AO28" s="116">
        <v>43</v>
      </c>
      <c r="AP28" s="101"/>
      <c r="AQ28" s="46"/>
      <c r="AR28" s="40"/>
      <c r="AS28" s="46"/>
      <c r="AT28" s="40"/>
      <c r="AU28" s="110"/>
      <c r="AV28" s="101"/>
      <c r="AW28" s="127">
        <v>25</v>
      </c>
      <c r="AX28" s="40"/>
      <c r="AY28" s="127">
        <v>40.5</v>
      </c>
      <c r="AZ28" s="40"/>
      <c r="BA28" s="47"/>
      <c r="BB28" s="40"/>
      <c r="BC28" s="127">
        <v>65.5</v>
      </c>
      <c r="BD28" s="103">
        <v>32108</v>
      </c>
      <c r="BE28" s="169"/>
      <c r="BF28" s="103">
        <v>1</v>
      </c>
      <c r="BH28" s="121">
        <v>0</v>
      </c>
      <c r="BI28" s="121">
        <v>107586</v>
      </c>
      <c r="BJ28" s="121">
        <v>586</v>
      </c>
    </row>
    <row r="29" spans="1:62" x14ac:dyDescent="0.25">
      <c r="A29" s="147">
        <v>115510</v>
      </c>
      <c r="B29" s="147">
        <v>9162051</v>
      </c>
      <c r="C29" s="147">
        <v>916</v>
      </c>
      <c r="D29" s="148" t="s">
        <v>7</v>
      </c>
      <c r="E29" s="147">
        <v>2051</v>
      </c>
      <c r="F29" s="148" t="s">
        <v>32</v>
      </c>
      <c r="G29" s="148" t="s">
        <v>419</v>
      </c>
      <c r="H29" s="148" t="s">
        <v>332</v>
      </c>
      <c r="I29" s="39">
        <v>3786</v>
      </c>
      <c r="J29" s="144"/>
      <c r="K29" s="149">
        <v>6618</v>
      </c>
      <c r="L29" s="42"/>
      <c r="M29" s="155">
        <v>2832</v>
      </c>
      <c r="N29" s="43"/>
      <c r="O29" s="156">
        <v>3906</v>
      </c>
      <c r="P29" s="175">
        <v>3905.2124999999996</v>
      </c>
      <c r="Q29" s="205">
        <v>6738</v>
      </c>
      <c r="R29" s="108">
        <v>0.7875000000003638</v>
      </c>
      <c r="S29" s="116">
        <v>4</v>
      </c>
      <c r="T29" s="40"/>
      <c r="U29" s="116">
        <v>0</v>
      </c>
      <c r="V29"/>
      <c r="W29" s="116">
        <v>4</v>
      </c>
      <c r="X29" s="40"/>
      <c r="Y29" s="116">
        <v>14</v>
      </c>
      <c r="Z29" s="40"/>
      <c r="AA29" s="116">
        <v>4</v>
      </c>
      <c r="AB29"/>
      <c r="AC29" s="116">
        <v>10</v>
      </c>
      <c r="AD29" s="99"/>
      <c r="AE29" s="116">
        <v>4</v>
      </c>
      <c r="AF29" s="40"/>
      <c r="AG29" s="116">
        <v>0</v>
      </c>
      <c r="AH29"/>
      <c r="AI29" s="116">
        <v>4</v>
      </c>
      <c r="AJ29"/>
      <c r="AK29" s="116">
        <v>12</v>
      </c>
      <c r="AL29" s="40"/>
      <c r="AM29" s="116">
        <v>3</v>
      </c>
      <c r="AN29"/>
      <c r="AO29" s="116">
        <v>9</v>
      </c>
      <c r="AP29" s="101"/>
      <c r="AQ29" s="46"/>
      <c r="AR29" s="40"/>
      <c r="AS29" s="46"/>
      <c r="AT29" s="40"/>
      <c r="AU29" s="110"/>
      <c r="AV29" s="101"/>
      <c r="AW29" s="127">
        <v>4</v>
      </c>
      <c r="AX29" s="40"/>
      <c r="AY29" s="127">
        <v>9.5</v>
      </c>
      <c r="AZ29" s="40"/>
      <c r="BA29" s="47"/>
      <c r="BB29" s="40"/>
      <c r="BC29" s="127">
        <v>13.5</v>
      </c>
      <c r="BD29" s="103">
        <v>6618</v>
      </c>
      <c r="BE29" s="169"/>
      <c r="BF29" s="103">
        <v>0</v>
      </c>
      <c r="BH29" s="121">
        <v>0</v>
      </c>
      <c r="BI29" s="121">
        <v>107598</v>
      </c>
      <c r="BJ29" s="121">
        <v>598</v>
      </c>
    </row>
    <row r="30" spans="1:62" x14ac:dyDescent="0.25">
      <c r="A30" s="147">
        <v>115511</v>
      </c>
      <c r="B30" s="147">
        <v>9162052</v>
      </c>
      <c r="C30" s="147">
        <v>916</v>
      </c>
      <c r="D30" s="148" t="s">
        <v>7</v>
      </c>
      <c r="E30" s="147">
        <v>2052</v>
      </c>
      <c r="F30" s="148" t="s">
        <v>33</v>
      </c>
      <c r="G30" s="148" t="s">
        <v>419</v>
      </c>
      <c r="H30" s="148" t="s">
        <v>332</v>
      </c>
      <c r="I30" s="39">
        <v>31126</v>
      </c>
      <c r="J30" s="144"/>
      <c r="K30" s="149">
        <v>63726</v>
      </c>
      <c r="L30" s="42"/>
      <c r="M30" s="155">
        <v>32600</v>
      </c>
      <c r="N30" s="43"/>
      <c r="O30" s="156">
        <v>37606</v>
      </c>
      <c r="P30" s="175">
        <v>37605.75</v>
      </c>
      <c r="Q30" s="205">
        <v>70206</v>
      </c>
      <c r="R30" s="108">
        <v>0.25</v>
      </c>
      <c r="S30" s="116">
        <v>45</v>
      </c>
      <c r="T30" s="40"/>
      <c r="U30" s="116">
        <v>6</v>
      </c>
      <c r="V30"/>
      <c r="W30" s="116">
        <v>39</v>
      </c>
      <c r="X30" s="40"/>
      <c r="Y30" s="116">
        <v>101</v>
      </c>
      <c r="Z30" s="40"/>
      <c r="AA30" s="116">
        <v>11</v>
      </c>
      <c r="AB30"/>
      <c r="AC30" s="116">
        <v>90</v>
      </c>
      <c r="AD30" s="99"/>
      <c r="AE30" s="116">
        <v>46</v>
      </c>
      <c r="AF30" s="40"/>
      <c r="AG30" s="116">
        <v>6</v>
      </c>
      <c r="AH30"/>
      <c r="AI30" s="116">
        <v>40</v>
      </c>
      <c r="AJ30"/>
      <c r="AK30" s="116">
        <v>100</v>
      </c>
      <c r="AL30" s="40"/>
      <c r="AM30" s="116">
        <v>10</v>
      </c>
      <c r="AN30"/>
      <c r="AO30" s="116">
        <v>90</v>
      </c>
      <c r="AP30" s="101"/>
      <c r="AQ30" s="46"/>
      <c r="AR30" s="40"/>
      <c r="AS30" s="46"/>
      <c r="AT30" s="40"/>
      <c r="AU30" s="110"/>
      <c r="AV30" s="101"/>
      <c r="AW30" s="127">
        <v>40</v>
      </c>
      <c r="AX30" s="40"/>
      <c r="AY30" s="127">
        <v>90</v>
      </c>
      <c r="AZ30" s="40"/>
      <c r="BA30" s="47"/>
      <c r="BB30" s="40"/>
      <c r="BC30" s="127">
        <v>130</v>
      </c>
      <c r="BD30" s="103">
        <v>63726</v>
      </c>
      <c r="BE30" s="169"/>
      <c r="BF30" s="103">
        <v>0</v>
      </c>
      <c r="BH30" s="121">
        <v>0</v>
      </c>
      <c r="BI30" s="121">
        <v>107610</v>
      </c>
      <c r="BJ30" s="121">
        <v>599</v>
      </c>
    </row>
    <row r="31" spans="1:62" x14ac:dyDescent="0.25">
      <c r="A31" s="147">
        <v>115515</v>
      </c>
      <c r="B31" s="147">
        <v>9162056</v>
      </c>
      <c r="C31" s="147">
        <v>916</v>
      </c>
      <c r="D31" s="148" t="s">
        <v>7</v>
      </c>
      <c r="E31" s="147">
        <v>2056</v>
      </c>
      <c r="F31" s="148" t="s">
        <v>34</v>
      </c>
      <c r="G31" s="148" t="s">
        <v>419</v>
      </c>
      <c r="H31" s="148" t="s">
        <v>332</v>
      </c>
      <c r="I31" s="39">
        <v>8553</v>
      </c>
      <c r="J31" s="144"/>
      <c r="K31" s="149">
        <v>16667</v>
      </c>
      <c r="L31" s="42"/>
      <c r="M31" s="155">
        <v>8114</v>
      </c>
      <c r="N31" s="43"/>
      <c r="O31" s="156">
        <v>9836</v>
      </c>
      <c r="P31" s="175">
        <v>9835.35</v>
      </c>
      <c r="Q31" s="205">
        <v>17950</v>
      </c>
      <c r="R31" s="108">
        <v>0.6499999999996362</v>
      </c>
      <c r="S31" s="116">
        <v>14</v>
      </c>
      <c r="T31" s="40"/>
      <c r="U31" s="116">
        <v>0</v>
      </c>
      <c r="V31"/>
      <c r="W31" s="116">
        <v>14</v>
      </c>
      <c r="X31" s="40"/>
      <c r="Y31" s="116">
        <v>21</v>
      </c>
      <c r="Z31" s="40"/>
      <c r="AA31" s="116">
        <v>1</v>
      </c>
      <c r="AB31"/>
      <c r="AC31" s="116">
        <v>20</v>
      </c>
      <c r="AD31" s="99"/>
      <c r="AE31" s="116">
        <v>13</v>
      </c>
      <c r="AF31" s="40"/>
      <c r="AG31" s="116">
        <v>1</v>
      </c>
      <c r="AH31"/>
      <c r="AI31" s="116">
        <v>12</v>
      </c>
      <c r="AJ31"/>
      <c r="AK31" s="116">
        <v>24</v>
      </c>
      <c r="AL31" s="40"/>
      <c r="AM31" s="116">
        <v>2</v>
      </c>
      <c r="AN31"/>
      <c r="AO31" s="116">
        <v>22</v>
      </c>
      <c r="AP31" s="101"/>
      <c r="AQ31" s="46"/>
      <c r="AR31" s="40"/>
      <c r="AS31" s="46"/>
      <c r="AT31" s="40"/>
      <c r="AU31" s="110"/>
      <c r="AV31" s="101"/>
      <c r="AW31" s="127">
        <v>13</v>
      </c>
      <c r="AX31" s="40"/>
      <c r="AY31" s="127">
        <v>21</v>
      </c>
      <c r="AZ31" s="40"/>
      <c r="BA31" s="47"/>
      <c r="BB31" s="40"/>
      <c r="BC31" s="127">
        <v>34</v>
      </c>
      <c r="BD31" s="103">
        <v>16667</v>
      </c>
      <c r="BE31" s="169"/>
      <c r="BF31" s="103">
        <v>0</v>
      </c>
      <c r="BH31" s="121">
        <v>0</v>
      </c>
      <c r="BI31" s="121">
        <v>107551</v>
      </c>
      <c r="BJ31" s="121">
        <v>551</v>
      </c>
    </row>
    <row r="32" spans="1:62" x14ac:dyDescent="0.25">
      <c r="A32" s="147">
        <v>115519</v>
      </c>
      <c r="B32" s="147">
        <v>9162064</v>
      </c>
      <c r="C32" s="147">
        <v>916</v>
      </c>
      <c r="D32" s="148" t="s">
        <v>7</v>
      </c>
      <c r="E32" s="147">
        <v>2064</v>
      </c>
      <c r="F32" s="148" t="s">
        <v>37</v>
      </c>
      <c r="G32" s="148" t="s">
        <v>419</v>
      </c>
      <c r="H32" s="148" t="s">
        <v>332</v>
      </c>
      <c r="I32" s="39">
        <v>13600</v>
      </c>
      <c r="J32" s="144"/>
      <c r="K32" s="149">
        <v>23285</v>
      </c>
      <c r="L32" s="42"/>
      <c r="M32" s="155">
        <v>9685</v>
      </c>
      <c r="N32" s="43"/>
      <c r="O32" s="156">
        <v>13741</v>
      </c>
      <c r="P32" s="175">
        <v>13740.5625</v>
      </c>
      <c r="Q32" s="205">
        <v>23426</v>
      </c>
      <c r="R32" s="108">
        <v>0.4375</v>
      </c>
      <c r="S32" s="116">
        <v>16</v>
      </c>
      <c r="T32" s="40"/>
      <c r="U32" s="116">
        <v>1</v>
      </c>
      <c r="V32"/>
      <c r="W32" s="116">
        <v>15</v>
      </c>
      <c r="X32" s="40"/>
      <c r="Y32" s="116">
        <v>33</v>
      </c>
      <c r="Z32" s="40"/>
      <c r="AA32" s="116">
        <v>1</v>
      </c>
      <c r="AB32"/>
      <c r="AC32" s="116">
        <v>32</v>
      </c>
      <c r="AD32" s="99"/>
      <c r="AE32" s="116">
        <v>16</v>
      </c>
      <c r="AF32" s="40"/>
      <c r="AG32" s="116">
        <v>1</v>
      </c>
      <c r="AH32"/>
      <c r="AI32" s="116">
        <v>15</v>
      </c>
      <c r="AJ32"/>
      <c r="AK32" s="116">
        <v>34</v>
      </c>
      <c r="AL32" s="40"/>
      <c r="AM32" s="116">
        <v>1</v>
      </c>
      <c r="AN32"/>
      <c r="AO32" s="116">
        <v>33</v>
      </c>
      <c r="AP32" s="101"/>
      <c r="AQ32" s="46"/>
      <c r="AR32" s="40"/>
      <c r="AS32" s="46"/>
      <c r="AT32" s="40"/>
      <c r="AU32" s="110"/>
      <c r="AV32" s="101"/>
      <c r="AW32" s="127">
        <v>15</v>
      </c>
      <c r="AX32" s="40"/>
      <c r="AY32" s="127">
        <v>32.5</v>
      </c>
      <c r="AZ32" s="40"/>
      <c r="BA32" s="47"/>
      <c r="BB32" s="40"/>
      <c r="BC32" s="127">
        <v>47.5</v>
      </c>
      <c r="BD32" s="103">
        <v>23285</v>
      </c>
      <c r="BE32" s="169"/>
      <c r="BF32" s="103">
        <v>0</v>
      </c>
      <c r="BH32" s="121">
        <v>0</v>
      </c>
      <c r="BI32" s="121">
        <v>107766</v>
      </c>
      <c r="BJ32" s="121">
        <v>766</v>
      </c>
    </row>
    <row r="33" spans="1:62" x14ac:dyDescent="0.25">
      <c r="A33" s="147">
        <v>115520</v>
      </c>
      <c r="B33" s="147">
        <v>9162065</v>
      </c>
      <c r="C33" s="147">
        <v>916</v>
      </c>
      <c r="D33" s="148" t="s">
        <v>7</v>
      </c>
      <c r="E33" s="147">
        <v>2065</v>
      </c>
      <c r="F33" s="148" t="s">
        <v>38</v>
      </c>
      <c r="G33" s="148" t="s">
        <v>419</v>
      </c>
      <c r="H33" s="148" t="s">
        <v>332</v>
      </c>
      <c r="I33" s="39">
        <v>15704</v>
      </c>
      <c r="J33" s="144"/>
      <c r="K33" s="149">
        <v>30638</v>
      </c>
      <c r="L33" s="42"/>
      <c r="M33" s="155">
        <v>14934</v>
      </c>
      <c r="N33" s="43"/>
      <c r="O33" s="156">
        <v>18080</v>
      </c>
      <c r="P33" s="175">
        <v>18079.6875</v>
      </c>
      <c r="Q33" s="205">
        <v>33014</v>
      </c>
      <c r="R33" s="108">
        <v>0.3125</v>
      </c>
      <c r="S33" s="116">
        <v>25</v>
      </c>
      <c r="T33" s="40"/>
      <c r="U33" s="116">
        <v>4</v>
      </c>
      <c r="V33"/>
      <c r="W33" s="116">
        <v>21</v>
      </c>
      <c r="X33" s="40"/>
      <c r="Y33" s="116">
        <v>65</v>
      </c>
      <c r="Z33" s="40"/>
      <c r="AA33" s="116">
        <v>15</v>
      </c>
      <c r="AB33"/>
      <c r="AC33" s="116">
        <v>50</v>
      </c>
      <c r="AD33" s="99"/>
      <c r="AE33" s="116">
        <v>18</v>
      </c>
      <c r="AF33" s="40"/>
      <c r="AG33" s="116">
        <v>1</v>
      </c>
      <c r="AH33"/>
      <c r="AI33" s="116">
        <v>17</v>
      </c>
      <c r="AJ33"/>
      <c r="AK33" s="116">
        <v>52</v>
      </c>
      <c r="AL33" s="40"/>
      <c r="AM33" s="116">
        <v>15</v>
      </c>
      <c r="AN33"/>
      <c r="AO33" s="116">
        <v>37</v>
      </c>
      <c r="AP33" s="101"/>
      <c r="AQ33" s="46"/>
      <c r="AR33" s="40"/>
      <c r="AS33" s="46"/>
      <c r="AT33" s="40"/>
      <c r="AU33" s="110"/>
      <c r="AV33" s="101"/>
      <c r="AW33" s="127">
        <v>19</v>
      </c>
      <c r="AX33" s="40"/>
      <c r="AY33" s="127">
        <v>43.5</v>
      </c>
      <c r="AZ33" s="40"/>
      <c r="BA33" s="47"/>
      <c r="BB33" s="40"/>
      <c r="BC33" s="127">
        <v>62.5</v>
      </c>
      <c r="BD33" s="103">
        <v>30638</v>
      </c>
      <c r="BE33" s="169"/>
      <c r="BF33" s="103">
        <v>0</v>
      </c>
      <c r="BH33" s="121">
        <v>0</v>
      </c>
      <c r="BI33" s="121">
        <v>107767</v>
      </c>
      <c r="BJ33" s="121">
        <v>767</v>
      </c>
    </row>
    <row r="34" spans="1:62" x14ac:dyDescent="0.25">
      <c r="A34" s="147">
        <v>115521</v>
      </c>
      <c r="B34" s="147">
        <v>9162066</v>
      </c>
      <c r="C34" s="147">
        <v>916</v>
      </c>
      <c r="D34" s="148" t="s">
        <v>7</v>
      </c>
      <c r="E34" s="147">
        <v>2066</v>
      </c>
      <c r="F34" s="148" t="s">
        <v>39</v>
      </c>
      <c r="G34" s="148" t="s">
        <v>419</v>
      </c>
      <c r="H34" s="148" t="s">
        <v>332</v>
      </c>
      <c r="I34" s="39">
        <v>4767</v>
      </c>
      <c r="J34" s="144"/>
      <c r="K34" s="149">
        <v>5393</v>
      </c>
      <c r="L34" s="42"/>
      <c r="M34" s="155">
        <v>626</v>
      </c>
      <c r="N34" s="43"/>
      <c r="O34" s="156">
        <v>3183</v>
      </c>
      <c r="P34" s="175">
        <v>3182.0250000000001</v>
      </c>
      <c r="Q34" s="205">
        <v>3809</v>
      </c>
      <c r="R34" s="108">
        <v>0.97499999999990905</v>
      </c>
      <c r="S34" s="116">
        <v>3</v>
      </c>
      <c r="T34" s="40"/>
      <c r="U34" s="116">
        <v>1</v>
      </c>
      <c r="V34"/>
      <c r="W34" s="116">
        <v>2</v>
      </c>
      <c r="X34" s="40"/>
      <c r="Y34" s="116">
        <v>13</v>
      </c>
      <c r="Z34" s="40"/>
      <c r="AA34" s="116">
        <v>3</v>
      </c>
      <c r="AB34"/>
      <c r="AC34" s="116">
        <v>10</v>
      </c>
      <c r="AD34" s="99"/>
      <c r="AE34" s="116">
        <v>2</v>
      </c>
      <c r="AF34" s="40"/>
      <c r="AG34" s="116">
        <v>1</v>
      </c>
      <c r="AH34"/>
      <c r="AI34" s="116">
        <v>1</v>
      </c>
      <c r="AJ34"/>
      <c r="AK34" s="116">
        <v>12</v>
      </c>
      <c r="AL34" s="40"/>
      <c r="AM34" s="116">
        <v>3</v>
      </c>
      <c r="AN34"/>
      <c r="AO34" s="116">
        <v>9</v>
      </c>
      <c r="AP34" s="101"/>
      <c r="AQ34" s="46"/>
      <c r="AR34" s="40"/>
      <c r="AS34" s="46"/>
      <c r="AT34" s="40"/>
      <c r="AU34" s="110"/>
      <c r="AV34" s="101"/>
      <c r="AW34" s="127">
        <v>1.5</v>
      </c>
      <c r="AX34" s="40"/>
      <c r="AY34" s="127">
        <v>9.5</v>
      </c>
      <c r="AZ34" s="40"/>
      <c r="BA34" s="47"/>
      <c r="BB34" s="40"/>
      <c r="BC34" s="127">
        <v>11</v>
      </c>
      <c r="BD34" s="103">
        <v>5392</v>
      </c>
      <c r="BE34" s="169"/>
      <c r="BF34" s="103">
        <v>1</v>
      </c>
      <c r="BH34" s="121">
        <v>0</v>
      </c>
      <c r="BI34" s="121">
        <v>107784</v>
      </c>
      <c r="BJ34" s="121">
        <v>784</v>
      </c>
    </row>
    <row r="35" spans="1:62" x14ac:dyDescent="0.25">
      <c r="A35" s="147">
        <v>115522</v>
      </c>
      <c r="B35" s="147">
        <v>9162067</v>
      </c>
      <c r="C35" s="147">
        <v>916</v>
      </c>
      <c r="D35" s="148" t="s">
        <v>7</v>
      </c>
      <c r="E35" s="147">
        <v>2067</v>
      </c>
      <c r="F35" s="148" t="s">
        <v>40</v>
      </c>
      <c r="G35" s="148" t="s">
        <v>419</v>
      </c>
      <c r="H35" s="148" t="s">
        <v>332</v>
      </c>
      <c r="I35" s="39">
        <v>9254</v>
      </c>
      <c r="J35" s="144"/>
      <c r="K35" s="149">
        <v>15442</v>
      </c>
      <c r="L35" s="42"/>
      <c r="M35" s="155">
        <v>6188</v>
      </c>
      <c r="N35" s="43"/>
      <c r="O35" s="156">
        <v>9113</v>
      </c>
      <c r="P35" s="175">
        <v>9112.1625000000004</v>
      </c>
      <c r="Q35" s="205">
        <v>15301</v>
      </c>
      <c r="R35" s="108">
        <v>0.8374999999996362</v>
      </c>
      <c r="S35" s="116">
        <v>14</v>
      </c>
      <c r="T35" s="40"/>
      <c r="U35" s="116">
        <v>1</v>
      </c>
      <c r="V35"/>
      <c r="W35" s="116">
        <v>13</v>
      </c>
      <c r="X35" s="40"/>
      <c r="Y35" s="116">
        <v>29</v>
      </c>
      <c r="Z35" s="40"/>
      <c r="AA35" s="116">
        <v>9</v>
      </c>
      <c r="AB35"/>
      <c r="AC35" s="116">
        <v>20</v>
      </c>
      <c r="AD35" s="99"/>
      <c r="AE35" s="116">
        <v>15</v>
      </c>
      <c r="AF35" s="40"/>
      <c r="AG35" s="116">
        <v>2</v>
      </c>
      <c r="AH35"/>
      <c r="AI35" s="116">
        <v>13</v>
      </c>
      <c r="AJ35"/>
      <c r="AK35" s="116">
        <v>26</v>
      </c>
      <c r="AL35" s="40"/>
      <c r="AM35" s="116">
        <v>9</v>
      </c>
      <c r="AN35"/>
      <c r="AO35" s="116">
        <v>17</v>
      </c>
      <c r="AP35" s="101"/>
      <c r="AQ35" s="46"/>
      <c r="AR35" s="40"/>
      <c r="AS35" s="46"/>
      <c r="AT35" s="40"/>
      <c r="AU35" s="110"/>
      <c r="AV35" s="101"/>
      <c r="AW35" s="127">
        <v>13</v>
      </c>
      <c r="AX35" s="40"/>
      <c r="AY35" s="127">
        <v>18.5</v>
      </c>
      <c r="AZ35" s="40"/>
      <c r="BA35" s="47"/>
      <c r="BB35" s="40"/>
      <c r="BC35" s="127">
        <v>31.5</v>
      </c>
      <c r="BD35" s="103">
        <v>15441</v>
      </c>
      <c r="BE35" s="169"/>
      <c r="BF35" s="103">
        <v>1</v>
      </c>
      <c r="BH35" s="121">
        <v>0</v>
      </c>
      <c r="BI35" s="121">
        <v>107793</v>
      </c>
      <c r="BJ35" s="121">
        <v>793</v>
      </c>
    </row>
    <row r="36" spans="1:62" x14ac:dyDescent="0.25">
      <c r="A36" s="147">
        <v>115523</v>
      </c>
      <c r="B36" s="147">
        <v>9162068</v>
      </c>
      <c r="C36" s="147">
        <v>916</v>
      </c>
      <c r="D36" s="148" t="s">
        <v>7</v>
      </c>
      <c r="E36" s="147">
        <v>2068</v>
      </c>
      <c r="F36" s="148" t="s">
        <v>41</v>
      </c>
      <c r="G36" s="148" t="s">
        <v>419</v>
      </c>
      <c r="H36" s="148" t="s">
        <v>332</v>
      </c>
      <c r="I36" s="39">
        <v>10796</v>
      </c>
      <c r="J36" s="144"/>
      <c r="K36" s="149">
        <v>21079</v>
      </c>
      <c r="L36" s="42"/>
      <c r="M36" s="155">
        <v>10283</v>
      </c>
      <c r="N36" s="43"/>
      <c r="O36" s="156">
        <v>12440</v>
      </c>
      <c r="P36" s="175">
        <v>12438.824999999997</v>
      </c>
      <c r="Q36" s="205">
        <v>22723</v>
      </c>
      <c r="R36" s="108">
        <v>1.1750000000029104</v>
      </c>
      <c r="S36" s="116">
        <v>13</v>
      </c>
      <c r="T36" s="40"/>
      <c r="U36" s="116">
        <v>1</v>
      </c>
      <c r="V36"/>
      <c r="W36" s="116">
        <v>12</v>
      </c>
      <c r="X36" s="40"/>
      <c r="Y36" s="116">
        <v>33</v>
      </c>
      <c r="Z36" s="40"/>
      <c r="AA36" s="116">
        <v>0</v>
      </c>
      <c r="AB36"/>
      <c r="AC36" s="116">
        <v>33</v>
      </c>
      <c r="AD36" s="99"/>
      <c r="AE36" s="116">
        <v>13</v>
      </c>
      <c r="AF36" s="40"/>
      <c r="AG36" s="116">
        <v>1</v>
      </c>
      <c r="AH36"/>
      <c r="AI36" s="116">
        <v>12</v>
      </c>
      <c r="AJ36"/>
      <c r="AK36" s="116">
        <v>29</v>
      </c>
      <c r="AL36" s="40"/>
      <c r="AM36" s="116">
        <v>0</v>
      </c>
      <c r="AN36"/>
      <c r="AO36" s="116">
        <v>29</v>
      </c>
      <c r="AP36" s="101"/>
      <c r="AQ36" s="46"/>
      <c r="AR36" s="40"/>
      <c r="AS36" s="46"/>
      <c r="AT36" s="40"/>
      <c r="AU36" s="110"/>
      <c r="AV36" s="101"/>
      <c r="AW36" s="127">
        <v>12</v>
      </c>
      <c r="AX36" s="40"/>
      <c r="AY36" s="127">
        <v>31</v>
      </c>
      <c r="AZ36" s="40"/>
      <c r="BA36" s="47"/>
      <c r="BB36" s="40"/>
      <c r="BC36" s="127">
        <v>43</v>
      </c>
      <c r="BD36" s="103">
        <v>21079</v>
      </c>
      <c r="BE36" s="169"/>
      <c r="BF36" s="103">
        <v>0</v>
      </c>
      <c r="BH36" s="121">
        <v>0</v>
      </c>
      <c r="BI36" s="121">
        <v>107635</v>
      </c>
      <c r="BJ36" s="121">
        <v>635</v>
      </c>
    </row>
    <row r="37" spans="1:62" x14ac:dyDescent="0.25">
      <c r="A37" s="147">
        <v>115525</v>
      </c>
      <c r="B37" s="147">
        <v>9162070</v>
      </c>
      <c r="C37" s="147">
        <v>916</v>
      </c>
      <c r="D37" s="148" t="s">
        <v>7</v>
      </c>
      <c r="E37" s="147">
        <v>2070</v>
      </c>
      <c r="F37" s="148" t="s">
        <v>312</v>
      </c>
      <c r="G37" s="148" t="s">
        <v>419</v>
      </c>
      <c r="H37" s="148" t="s">
        <v>332</v>
      </c>
      <c r="I37" s="39">
        <v>20751</v>
      </c>
      <c r="J37" s="144"/>
      <c r="K37" s="149">
        <v>39952</v>
      </c>
      <c r="L37" s="42"/>
      <c r="M37" s="155">
        <v>19201</v>
      </c>
      <c r="N37" s="43"/>
      <c r="O37" s="156">
        <v>23577</v>
      </c>
      <c r="P37" s="175">
        <v>23575.912499999999</v>
      </c>
      <c r="Q37" s="205">
        <v>42778</v>
      </c>
      <c r="R37" s="108">
        <v>1.0875000000014552</v>
      </c>
      <c r="S37" s="116">
        <v>30</v>
      </c>
      <c r="T37" s="40"/>
      <c r="U37" s="116">
        <v>0</v>
      </c>
      <c r="V37"/>
      <c r="W37" s="116">
        <v>30</v>
      </c>
      <c r="X37" s="40"/>
      <c r="Y37" s="116">
        <v>55</v>
      </c>
      <c r="Z37" s="40"/>
      <c r="AA37" s="116">
        <v>6</v>
      </c>
      <c r="AB37"/>
      <c r="AC37" s="116">
        <v>49</v>
      </c>
      <c r="AD37" s="99"/>
      <c r="AE37" s="116">
        <v>31</v>
      </c>
      <c r="AF37" s="40"/>
      <c r="AG37" s="116">
        <v>0</v>
      </c>
      <c r="AH37"/>
      <c r="AI37" s="116">
        <v>31</v>
      </c>
      <c r="AJ37"/>
      <c r="AK37" s="116">
        <v>57</v>
      </c>
      <c r="AL37" s="40"/>
      <c r="AM37" s="116">
        <v>5</v>
      </c>
      <c r="AN37"/>
      <c r="AO37" s="116">
        <v>52</v>
      </c>
      <c r="AP37" s="101"/>
      <c r="AQ37" s="46"/>
      <c r="AR37" s="40"/>
      <c r="AS37" s="46"/>
      <c r="AT37" s="40"/>
      <c r="AU37" s="110"/>
      <c r="AV37" s="101"/>
      <c r="AW37" s="127">
        <v>31</v>
      </c>
      <c r="AX37" s="40"/>
      <c r="AY37" s="127">
        <v>50.5</v>
      </c>
      <c r="AZ37" s="40"/>
      <c r="BA37" s="47"/>
      <c r="BB37" s="40"/>
      <c r="BC37" s="127">
        <v>81.5</v>
      </c>
      <c r="BD37" s="103">
        <v>39951</v>
      </c>
      <c r="BE37" s="169"/>
      <c r="BF37" s="103">
        <v>1</v>
      </c>
      <c r="BH37" s="121">
        <v>0</v>
      </c>
      <c r="BI37" s="121">
        <v>107657</v>
      </c>
      <c r="BJ37" s="121">
        <v>657</v>
      </c>
    </row>
    <row r="38" spans="1:62" x14ac:dyDescent="0.25">
      <c r="A38" s="147">
        <v>115526</v>
      </c>
      <c r="B38" s="147">
        <v>9162072</v>
      </c>
      <c r="C38" s="147">
        <v>916</v>
      </c>
      <c r="D38" s="148" t="s">
        <v>7</v>
      </c>
      <c r="E38" s="147">
        <v>2072</v>
      </c>
      <c r="F38" s="148" t="s">
        <v>43</v>
      </c>
      <c r="G38" s="148" t="s">
        <v>419</v>
      </c>
      <c r="H38" s="148" t="s">
        <v>332</v>
      </c>
      <c r="I38" s="39">
        <v>8273</v>
      </c>
      <c r="J38" s="144"/>
      <c r="K38" s="149">
        <v>15442</v>
      </c>
      <c r="L38" s="42"/>
      <c r="M38" s="155">
        <v>7169</v>
      </c>
      <c r="N38" s="43"/>
      <c r="O38" s="156">
        <v>9113</v>
      </c>
      <c r="P38" s="175">
        <v>9112.1625000000004</v>
      </c>
      <c r="Q38" s="205">
        <v>16282</v>
      </c>
      <c r="R38" s="108">
        <v>0.8374999999996362</v>
      </c>
      <c r="S38" s="116">
        <v>16</v>
      </c>
      <c r="T38" s="40"/>
      <c r="U38" s="116">
        <v>1</v>
      </c>
      <c r="V38"/>
      <c r="W38" s="116">
        <v>15</v>
      </c>
      <c r="X38" s="40"/>
      <c r="Y38" s="116">
        <v>20</v>
      </c>
      <c r="Z38" s="40"/>
      <c r="AA38" s="116">
        <v>6</v>
      </c>
      <c r="AB38"/>
      <c r="AC38" s="116">
        <v>14</v>
      </c>
      <c r="AD38" s="99"/>
      <c r="AE38" s="116">
        <v>16</v>
      </c>
      <c r="AF38" s="40"/>
      <c r="AG38" s="116">
        <v>2</v>
      </c>
      <c r="AH38"/>
      <c r="AI38" s="116">
        <v>14</v>
      </c>
      <c r="AJ38"/>
      <c r="AK38" s="116">
        <v>22</v>
      </c>
      <c r="AL38" s="40"/>
      <c r="AM38" s="116">
        <v>2</v>
      </c>
      <c r="AN38"/>
      <c r="AO38" s="116">
        <v>20</v>
      </c>
      <c r="AP38" s="101"/>
      <c r="AQ38" s="46"/>
      <c r="AR38" s="40"/>
      <c r="AS38" s="46"/>
      <c r="AT38" s="40"/>
      <c r="AU38" s="110"/>
      <c r="AV38" s="101"/>
      <c r="AW38" s="127">
        <v>14.5</v>
      </c>
      <c r="AX38" s="40"/>
      <c r="AY38" s="127">
        <v>17</v>
      </c>
      <c r="AZ38" s="40"/>
      <c r="BA38" s="47"/>
      <c r="BB38" s="40"/>
      <c r="BC38" s="127">
        <v>31.5</v>
      </c>
      <c r="BD38" s="103">
        <v>15441</v>
      </c>
      <c r="BE38" s="169"/>
      <c r="BF38" s="103">
        <v>1</v>
      </c>
      <c r="BH38" s="121">
        <v>0</v>
      </c>
      <c r="BI38" s="121">
        <v>107775</v>
      </c>
      <c r="BJ38" s="121">
        <v>775</v>
      </c>
    </row>
    <row r="39" spans="1:62" x14ac:dyDescent="0.25">
      <c r="A39" s="147">
        <v>115529</v>
      </c>
      <c r="B39" s="147">
        <v>9162075</v>
      </c>
      <c r="C39" s="147">
        <v>916</v>
      </c>
      <c r="D39" s="148" t="s">
        <v>7</v>
      </c>
      <c r="E39" s="147">
        <v>2075</v>
      </c>
      <c r="F39" s="148" t="s">
        <v>45</v>
      </c>
      <c r="G39" s="148" t="s">
        <v>419</v>
      </c>
      <c r="H39" s="148" t="s">
        <v>332</v>
      </c>
      <c r="I39" s="39">
        <v>9955</v>
      </c>
      <c r="J39" s="144"/>
      <c r="K39" s="149">
        <v>16422</v>
      </c>
      <c r="L39" s="42"/>
      <c r="M39" s="155">
        <v>6467</v>
      </c>
      <c r="N39" s="43"/>
      <c r="O39" s="156">
        <v>9691</v>
      </c>
      <c r="P39" s="175">
        <v>9690.7124999999996</v>
      </c>
      <c r="Q39" s="205">
        <v>16158</v>
      </c>
      <c r="R39" s="108">
        <v>0.2875000000003638</v>
      </c>
      <c r="S39" s="116">
        <v>10</v>
      </c>
      <c r="T39" s="40"/>
      <c r="U39" s="116">
        <v>0</v>
      </c>
      <c r="V39"/>
      <c r="W39" s="116">
        <v>10</v>
      </c>
      <c r="X39" s="40"/>
      <c r="Y39" s="116">
        <v>26</v>
      </c>
      <c r="Z39" s="40"/>
      <c r="AA39" s="116">
        <v>3</v>
      </c>
      <c r="AB39"/>
      <c r="AC39" s="116">
        <v>23</v>
      </c>
      <c r="AD39" s="99"/>
      <c r="AE39" s="116">
        <v>10</v>
      </c>
      <c r="AF39" s="40"/>
      <c r="AG39" s="116">
        <v>0</v>
      </c>
      <c r="AH39"/>
      <c r="AI39" s="116">
        <v>10</v>
      </c>
      <c r="AJ39"/>
      <c r="AK39" s="116">
        <v>26</v>
      </c>
      <c r="AL39" s="40"/>
      <c r="AM39" s="116">
        <v>2</v>
      </c>
      <c r="AN39"/>
      <c r="AO39" s="116">
        <v>24</v>
      </c>
      <c r="AP39" s="101"/>
      <c r="AQ39" s="46"/>
      <c r="AR39" s="40"/>
      <c r="AS39" s="46"/>
      <c r="AT39" s="40"/>
      <c r="AU39" s="110"/>
      <c r="AV39" s="101"/>
      <c r="AW39" s="127">
        <v>10</v>
      </c>
      <c r="AX39" s="40"/>
      <c r="AY39" s="127">
        <v>23.5</v>
      </c>
      <c r="AZ39" s="40"/>
      <c r="BA39" s="47"/>
      <c r="BB39" s="40"/>
      <c r="BC39" s="127">
        <v>33.5</v>
      </c>
      <c r="BD39" s="103">
        <v>16422</v>
      </c>
      <c r="BE39" s="169"/>
      <c r="BF39" s="103">
        <v>0</v>
      </c>
      <c r="BH39" s="121">
        <v>0</v>
      </c>
      <c r="BI39" s="121">
        <v>107691</v>
      </c>
      <c r="BJ39" s="121">
        <v>691</v>
      </c>
    </row>
    <row r="40" spans="1:62" x14ac:dyDescent="0.25">
      <c r="A40" s="147">
        <v>115531</v>
      </c>
      <c r="B40" s="147">
        <v>9162077</v>
      </c>
      <c r="C40" s="147">
        <v>916</v>
      </c>
      <c r="D40" s="148" t="s">
        <v>7</v>
      </c>
      <c r="E40" s="147">
        <v>2077</v>
      </c>
      <c r="F40" s="148" t="s">
        <v>46</v>
      </c>
      <c r="G40" s="148" t="s">
        <v>419</v>
      </c>
      <c r="H40" s="148" t="s">
        <v>332</v>
      </c>
      <c r="I40" s="39">
        <v>7712</v>
      </c>
      <c r="J40" s="144"/>
      <c r="K40" s="149">
        <v>13236</v>
      </c>
      <c r="L40" s="42"/>
      <c r="M40" s="155">
        <v>5524</v>
      </c>
      <c r="N40" s="43"/>
      <c r="O40" s="156">
        <v>7811</v>
      </c>
      <c r="P40" s="175">
        <v>7810.4249999999993</v>
      </c>
      <c r="Q40" s="205">
        <v>13335</v>
      </c>
      <c r="R40" s="108">
        <v>0.5750000000007276</v>
      </c>
      <c r="S40" s="116">
        <v>5</v>
      </c>
      <c r="T40" s="40"/>
      <c r="U40" s="116">
        <v>0</v>
      </c>
      <c r="V40"/>
      <c r="W40" s="116">
        <v>5</v>
      </c>
      <c r="X40" s="40"/>
      <c r="Y40" s="116">
        <v>24</v>
      </c>
      <c r="Z40" s="40"/>
      <c r="AA40" s="116">
        <v>4</v>
      </c>
      <c r="AB40"/>
      <c r="AC40" s="116">
        <v>20</v>
      </c>
      <c r="AD40" s="99"/>
      <c r="AE40" s="116">
        <v>6</v>
      </c>
      <c r="AF40" s="40"/>
      <c r="AG40" s="116">
        <v>0</v>
      </c>
      <c r="AH40"/>
      <c r="AI40" s="116">
        <v>6</v>
      </c>
      <c r="AJ40"/>
      <c r="AK40" s="116">
        <v>26</v>
      </c>
      <c r="AL40" s="40"/>
      <c r="AM40" s="116">
        <v>4</v>
      </c>
      <c r="AN40"/>
      <c r="AO40" s="116">
        <v>22</v>
      </c>
      <c r="AP40" s="101"/>
      <c r="AQ40" s="46"/>
      <c r="AR40" s="40"/>
      <c r="AS40" s="46"/>
      <c r="AT40" s="40"/>
      <c r="AU40" s="110"/>
      <c r="AV40" s="101"/>
      <c r="AW40" s="127">
        <v>6</v>
      </c>
      <c r="AX40" s="40"/>
      <c r="AY40" s="127">
        <v>21</v>
      </c>
      <c r="AZ40" s="40"/>
      <c r="BA40" s="47"/>
      <c r="BB40" s="40"/>
      <c r="BC40" s="127">
        <v>27</v>
      </c>
      <c r="BD40" s="103">
        <v>13235</v>
      </c>
      <c r="BE40" s="169"/>
      <c r="BF40" s="103">
        <v>1</v>
      </c>
      <c r="BH40" s="121">
        <v>0</v>
      </c>
      <c r="BI40" s="121">
        <v>107709</v>
      </c>
      <c r="BJ40" s="121">
        <v>709</v>
      </c>
    </row>
    <row r="41" spans="1:62" x14ac:dyDescent="0.25">
      <c r="A41" s="147">
        <v>115533</v>
      </c>
      <c r="B41" s="147">
        <v>9162081</v>
      </c>
      <c r="C41" s="147">
        <v>916</v>
      </c>
      <c r="D41" s="148" t="s">
        <v>7</v>
      </c>
      <c r="E41" s="147">
        <v>2081</v>
      </c>
      <c r="F41" s="148" t="s">
        <v>47</v>
      </c>
      <c r="G41" s="148" t="s">
        <v>419</v>
      </c>
      <c r="H41" s="148" t="s">
        <v>332</v>
      </c>
      <c r="I41" s="39">
        <v>16264</v>
      </c>
      <c r="J41" s="144"/>
      <c r="K41" s="149">
        <v>31618</v>
      </c>
      <c r="L41" s="42"/>
      <c r="M41" s="155">
        <v>15354</v>
      </c>
      <c r="N41" s="43"/>
      <c r="O41" s="156">
        <v>18659</v>
      </c>
      <c r="P41" s="175">
        <v>18658.237499999999</v>
      </c>
      <c r="Q41" s="205">
        <v>34013</v>
      </c>
      <c r="R41" s="108">
        <v>0.7625000000007276</v>
      </c>
      <c r="S41" s="116">
        <v>28</v>
      </c>
      <c r="T41" s="40"/>
      <c r="U41" s="116">
        <v>1</v>
      </c>
      <c r="V41"/>
      <c r="W41" s="116">
        <v>27</v>
      </c>
      <c r="X41" s="40"/>
      <c r="Y41" s="116">
        <v>49</v>
      </c>
      <c r="Z41" s="40"/>
      <c r="AA41" s="116">
        <v>7</v>
      </c>
      <c r="AB41"/>
      <c r="AC41" s="116">
        <v>42</v>
      </c>
      <c r="AD41" s="99"/>
      <c r="AE41" s="116">
        <v>23</v>
      </c>
      <c r="AF41" s="40"/>
      <c r="AG41" s="116">
        <v>0</v>
      </c>
      <c r="AH41"/>
      <c r="AI41" s="116">
        <v>23</v>
      </c>
      <c r="AJ41"/>
      <c r="AK41" s="116">
        <v>46</v>
      </c>
      <c r="AL41" s="40"/>
      <c r="AM41" s="116">
        <v>9</v>
      </c>
      <c r="AN41"/>
      <c r="AO41" s="116">
        <v>37</v>
      </c>
      <c r="AP41" s="101"/>
      <c r="AQ41" s="46"/>
      <c r="AR41" s="40"/>
      <c r="AS41" s="46"/>
      <c r="AT41" s="40"/>
      <c r="AU41" s="110"/>
      <c r="AV41" s="101"/>
      <c r="AW41" s="127">
        <v>25</v>
      </c>
      <c r="AX41" s="40"/>
      <c r="AY41" s="127">
        <v>39.5</v>
      </c>
      <c r="AZ41" s="40"/>
      <c r="BA41" s="47"/>
      <c r="BB41" s="40"/>
      <c r="BC41" s="127">
        <v>64.5</v>
      </c>
      <c r="BD41" s="103">
        <v>31618</v>
      </c>
      <c r="BE41" s="169"/>
      <c r="BF41" s="103">
        <v>0</v>
      </c>
      <c r="BH41" s="121">
        <v>0</v>
      </c>
      <c r="BI41" s="121">
        <v>107717</v>
      </c>
      <c r="BJ41" s="121">
        <v>717</v>
      </c>
    </row>
    <row r="42" spans="1:62" x14ac:dyDescent="0.25">
      <c r="A42" s="147">
        <v>115534</v>
      </c>
      <c r="B42" s="147">
        <v>9162084</v>
      </c>
      <c r="C42" s="147">
        <v>916</v>
      </c>
      <c r="D42" s="148" t="s">
        <v>7</v>
      </c>
      <c r="E42" s="147">
        <v>2084</v>
      </c>
      <c r="F42" s="148" t="s">
        <v>48</v>
      </c>
      <c r="G42" s="148" t="s">
        <v>419</v>
      </c>
      <c r="H42" s="148" t="s">
        <v>332</v>
      </c>
      <c r="I42" s="39">
        <v>7572</v>
      </c>
      <c r="J42" s="144"/>
      <c r="K42" s="149">
        <v>9314</v>
      </c>
      <c r="L42" s="42"/>
      <c r="M42" s="155">
        <v>1742</v>
      </c>
      <c r="N42" s="43"/>
      <c r="O42" s="156">
        <v>5497</v>
      </c>
      <c r="P42" s="175">
        <v>5496.2249999999985</v>
      </c>
      <c r="Q42" s="205">
        <v>7239</v>
      </c>
      <c r="R42" s="108">
        <v>0.77500000000145519</v>
      </c>
      <c r="S42" s="116">
        <v>8</v>
      </c>
      <c r="T42" s="40"/>
      <c r="U42" s="116">
        <v>0</v>
      </c>
      <c r="V42"/>
      <c r="W42" s="116">
        <v>8</v>
      </c>
      <c r="X42" s="40"/>
      <c r="Y42" s="116">
        <v>14</v>
      </c>
      <c r="Z42" s="40"/>
      <c r="AA42" s="116">
        <v>0</v>
      </c>
      <c r="AB42"/>
      <c r="AC42" s="116">
        <v>14</v>
      </c>
      <c r="AD42" s="99"/>
      <c r="AE42" s="116">
        <v>5</v>
      </c>
      <c r="AF42" s="40"/>
      <c r="AG42" s="116">
        <v>0</v>
      </c>
      <c r="AH42"/>
      <c r="AI42" s="116">
        <v>5</v>
      </c>
      <c r="AJ42"/>
      <c r="AK42" s="116">
        <v>11</v>
      </c>
      <c r="AL42" s="40"/>
      <c r="AM42" s="116">
        <v>0</v>
      </c>
      <c r="AN42"/>
      <c r="AO42" s="116">
        <v>11</v>
      </c>
      <c r="AP42" s="101"/>
      <c r="AQ42" s="46"/>
      <c r="AR42" s="40"/>
      <c r="AS42" s="46"/>
      <c r="AT42" s="40"/>
      <c r="AU42" s="110"/>
      <c r="AV42" s="101"/>
      <c r="AW42" s="127">
        <v>6.5</v>
      </c>
      <c r="AX42" s="40"/>
      <c r="AY42" s="127">
        <v>12.5</v>
      </c>
      <c r="AZ42" s="40"/>
      <c r="BA42" s="47"/>
      <c r="BB42" s="40"/>
      <c r="BC42" s="127">
        <v>19</v>
      </c>
      <c r="BD42" s="103">
        <v>9314</v>
      </c>
      <c r="BE42" s="169"/>
      <c r="BF42" s="103">
        <v>0</v>
      </c>
      <c r="BH42" s="121">
        <v>0</v>
      </c>
      <c r="BI42" s="121">
        <v>107776</v>
      </c>
      <c r="BJ42" s="121">
        <v>776</v>
      </c>
    </row>
    <row r="43" spans="1:62" x14ac:dyDescent="0.25">
      <c r="A43" s="147">
        <v>115535</v>
      </c>
      <c r="B43" s="147">
        <v>9162085</v>
      </c>
      <c r="C43" s="147">
        <v>916</v>
      </c>
      <c r="D43" s="148" t="s">
        <v>7</v>
      </c>
      <c r="E43" s="147">
        <v>2085</v>
      </c>
      <c r="F43" s="148" t="s">
        <v>432</v>
      </c>
      <c r="G43" s="148" t="s">
        <v>419</v>
      </c>
      <c r="H43" s="148" t="s">
        <v>332</v>
      </c>
      <c r="I43" s="39">
        <v>7292</v>
      </c>
      <c r="J43" s="144"/>
      <c r="K43" s="149">
        <v>16667</v>
      </c>
      <c r="L43" s="42"/>
      <c r="M43" s="155">
        <v>9375</v>
      </c>
      <c r="N43" s="43"/>
      <c r="O43" s="156">
        <v>9836</v>
      </c>
      <c r="P43" s="175">
        <v>9835.35</v>
      </c>
      <c r="Q43" s="205">
        <v>19211</v>
      </c>
      <c r="R43" s="108">
        <v>0.6499999999996362</v>
      </c>
      <c r="S43" s="116">
        <v>10</v>
      </c>
      <c r="T43" s="40"/>
      <c r="U43" s="116">
        <v>1</v>
      </c>
      <c r="V43"/>
      <c r="W43" s="116">
        <v>9</v>
      </c>
      <c r="X43" s="40"/>
      <c r="Y43" s="116">
        <v>24</v>
      </c>
      <c r="Z43" s="40"/>
      <c r="AA43" s="116">
        <v>0</v>
      </c>
      <c r="AB43"/>
      <c r="AC43" s="116">
        <v>24</v>
      </c>
      <c r="AD43" s="99"/>
      <c r="AE43" s="116">
        <v>11</v>
      </c>
      <c r="AF43" s="40"/>
      <c r="AG43" s="116">
        <v>1</v>
      </c>
      <c r="AH43"/>
      <c r="AI43" s="116">
        <v>10</v>
      </c>
      <c r="AJ43"/>
      <c r="AK43" s="116">
        <v>24</v>
      </c>
      <c r="AL43" s="40"/>
      <c r="AM43" s="116">
        <v>0</v>
      </c>
      <c r="AN43"/>
      <c r="AO43" s="116">
        <v>24</v>
      </c>
      <c r="AP43" s="101"/>
      <c r="AQ43" s="46"/>
      <c r="AR43" s="40"/>
      <c r="AS43" s="46"/>
      <c r="AT43" s="40"/>
      <c r="AU43" s="110"/>
      <c r="AV43" s="101"/>
      <c r="AW43" s="127">
        <v>10</v>
      </c>
      <c r="AX43" s="40"/>
      <c r="AY43" s="127">
        <v>24</v>
      </c>
      <c r="AZ43" s="40"/>
      <c r="BA43" s="47"/>
      <c r="BB43" s="40"/>
      <c r="BC43" s="127">
        <v>34</v>
      </c>
      <c r="BD43" s="103">
        <v>16667</v>
      </c>
      <c r="BE43" s="169"/>
      <c r="BF43" s="103">
        <v>0</v>
      </c>
      <c r="BH43" s="121">
        <v>0</v>
      </c>
      <c r="BI43" s="121">
        <v>107764</v>
      </c>
      <c r="BJ43" s="121">
        <v>764</v>
      </c>
    </row>
    <row r="44" spans="1:62" x14ac:dyDescent="0.25">
      <c r="A44" s="147">
        <v>115536</v>
      </c>
      <c r="B44" s="147">
        <v>9162086</v>
      </c>
      <c r="C44" s="147">
        <v>916</v>
      </c>
      <c r="D44" s="148" t="s">
        <v>7</v>
      </c>
      <c r="E44" s="147">
        <v>2086</v>
      </c>
      <c r="F44" s="148" t="s">
        <v>49</v>
      </c>
      <c r="G44" s="148" t="s">
        <v>419</v>
      </c>
      <c r="H44" s="148" t="s">
        <v>332</v>
      </c>
      <c r="I44" s="39">
        <v>10937</v>
      </c>
      <c r="J44" s="144"/>
      <c r="K44" s="149">
        <v>20344</v>
      </c>
      <c r="L44" s="42"/>
      <c r="M44" s="155">
        <v>9407</v>
      </c>
      <c r="N44" s="43"/>
      <c r="O44" s="156">
        <v>12006</v>
      </c>
      <c r="P44" s="175">
        <v>12004.9125</v>
      </c>
      <c r="Q44" s="205">
        <v>21413</v>
      </c>
      <c r="R44" s="108">
        <v>1.0874999999996362</v>
      </c>
      <c r="S44" s="116">
        <v>14</v>
      </c>
      <c r="T44" s="40"/>
      <c r="U44" s="116">
        <v>3</v>
      </c>
      <c r="V44"/>
      <c r="W44" s="116">
        <v>11</v>
      </c>
      <c r="X44" s="40"/>
      <c r="Y44" s="116">
        <v>27</v>
      </c>
      <c r="Z44" s="40"/>
      <c r="AA44" s="116">
        <v>1</v>
      </c>
      <c r="AB44"/>
      <c r="AC44" s="116">
        <v>26</v>
      </c>
      <c r="AD44" s="99"/>
      <c r="AE44" s="116">
        <v>17</v>
      </c>
      <c r="AF44" s="40"/>
      <c r="AG44" s="116">
        <v>4</v>
      </c>
      <c r="AH44"/>
      <c r="AI44" s="116">
        <v>13</v>
      </c>
      <c r="AJ44"/>
      <c r="AK44" s="116">
        <v>33</v>
      </c>
      <c r="AL44" s="40"/>
      <c r="AM44" s="116">
        <v>2</v>
      </c>
      <c r="AN44"/>
      <c r="AO44" s="116">
        <v>31</v>
      </c>
      <c r="AP44" s="101"/>
      <c r="AQ44" s="46"/>
      <c r="AR44" s="40"/>
      <c r="AS44" s="46"/>
      <c r="AT44" s="40"/>
      <c r="AU44" s="110"/>
      <c r="AV44" s="101"/>
      <c r="AW44" s="127">
        <v>13</v>
      </c>
      <c r="AX44" s="40"/>
      <c r="AY44" s="127">
        <v>28.5</v>
      </c>
      <c r="AZ44" s="40"/>
      <c r="BA44" s="47"/>
      <c r="BB44" s="40"/>
      <c r="BC44" s="127">
        <v>41.5</v>
      </c>
      <c r="BD44" s="103">
        <v>20343</v>
      </c>
      <c r="BE44" s="169"/>
      <c r="BF44" s="103">
        <v>1</v>
      </c>
      <c r="BH44" s="121">
        <v>0</v>
      </c>
      <c r="BI44" s="121">
        <v>107782</v>
      </c>
      <c r="BJ44" s="121">
        <v>782</v>
      </c>
    </row>
    <row r="45" spans="1:62" x14ac:dyDescent="0.25">
      <c r="A45" s="147">
        <v>115540</v>
      </c>
      <c r="B45" s="147">
        <v>9162091</v>
      </c>
      <c r="C45" s="147">
        <v>916</v>
      </c>
      <c r="D45" s="148" t="s">
        <v>7</v>
      </c>
      <c r="E45" s="147">
        <v>2091</v>
      </c>
      <c r="F45" s="148" t="s">
        <v>51</v>
      </c>
      <c r="G45" s="148" t="s">
        <v>419</v>
      </c>
      <c r="H45" s="148" t="s">
        <v>332</v>
      </c>
      <c r="I45" s="39">
        <v>9955</v>
      </c>
      <c r="J45" s="144"/>
      <c r="K45" s="149">
        <v>17403</v>
      </c>
      <c r="L45" s="42"/>
      <c r="M45" s="155">
        <v>7448</v>
      </c>
      <c r="N45" s="43"/>
      <c r="O45" s="156">
        <v>10270</v>
      </c>
      <c r="P45" s="175">
        <v>10269.262500000001</v>
      </c>
      <c r="Q45" s="205">
        <v>17718</v>
      </c>
      <c r="R45" s="108">
        <v>0.7374999999992724</v>
      </c>
      <c r="S45" s="116">
        <v>11</v>
      </c>
      <c r="T45" s="40"/>
      <c r="U45" s="116">
        <v>0</v>
      </c>
      <c r="V45"/>
      <c r="W45" s="116">
        <v>11</v>
      </c>
      <c r="X45" s="40"/>
      <c r="Y45" s="116">
        <v>30</v>
      </c>
      <c r="Z45" s="40"/>
      <c r="AA45" s="116">
        <v>6</v>
      </c>
      <c r="AB45"/>
      <c r="AC45" s="116">
        <v>24</v>
      </c>
      <c r="AD45" s="99"/>
      <c r="AE45" s="116">
        <v>12</v>
      </c>
      <c r="AF45" s="40"/>
      <c r="AG45" s="116">
        <v>0</v>
      </c>
      <c r="AH45"/>
      <c r="AI45" s="116">
        <v>12</v>
      </c>
      <c r="AJ45"/>
      <c r="AK45" s="116">
        <v>29</v>
      </c>
      <c r="AL45" s="40"/>
      <c r="AM45" s="116">
        <v>6</v>
      </c>
      <c r="AN45"/>
      <c r="AO45" s="116">
        <v>23</v>
      </c>
      <c r="AP45" s="101"/>
      <c r="AQ45" s="46"/>
      <c r="AR45" s="40"/>
      <c r="AS45" s="46"/>
      <c r="AT45" s="40"/>
      <c r="AU45" s="110"/>
      <c r="AV45" s="101"/>
      <c r="AW45" s="127">
        <v>12</v>
      </c>
      <c r="AX45" s="40"/>
      <c r="AY45" s="127">
        <v>23.5</v>
      </c>
      <c r="AZ45" s="40"/>
      <c r="BA45" s="47"/>
      <c r="BB45" s="40"/>
      <c r="BC45" s="127">
        <v>35.5</v>
      </c>
      <c r="BD45" s="103">
        <v>17402</v>
      </c>
      <c r="BE45" s="169"/>
      <c r="BF45" s="103">
        <v>1</v>
      </c>
      <c r="BH45" s="121">
        <v>0</v>
      </c>
      <c r="BI45" s="121">
        <v>107798</v>
      </c>
      <c r="BJ45" s="121">
        <v>798</v>
      </c>
    </row>
    <row r="46" spans="1:62" x14ac:dyDescent="0.25">
      <c r="A46" s="147">
        <v>115541</v>
      </c>
      <c r="B46" s="147">
        <v>9162094</v>
      </c>
      <c r="C46" s="147">
        <v>916</v>
      </c>
      <c r="D46" s="148" t="s">
        <v>7</v>
      </c>
      <c r="E46" s="147">
        <v>2094</v>
      </c>
      <c r="F46" s="148" t="s">
        <v>52</v>
      </c>
      <c r="G46" s="148" t="s">
        <v>419</v>
      </c>
      <c r="H46" s="148" t="s">
        <v>332</v>
      </c>
      <c r="I46" s="39">
        <v>23134</v>
      </c>
      <c r="J46" s="144"/>
      <c r="K46" s="149">
        <v>43873</v>
      </c>
      <c r="L46" s="42"/>
      <c r="M46" s="155">
        <v>20739</v>
      </c>
      <c r="N46" s="43"/>
      <c r="O46" s="156">
        <v>25891</v>
      </c>
      <c r="P46" s="175">
        <v>25890.112499999999</v>
      </c>
      <c r="Q46" s="205">
        <v>46630</v>
      </c>
      <c r="R46" s="108">
        <v>0.8875000000007276</v>
      </c>
      <c r="S46" s="116">
        <v>37</v>
      </c>
      <c r="T46" s="40"/>
      <c r="U46" s="116">
        <v>2</v>
      </c>
      <c r="V46"/>
      <c r="W46" s="116">
        <v>35</v>
      </c>
      <c r="X46" s="40"/>
      <c r="Y46" s="116">
        <v>67</v>
      </c>
      <c r="Z46" s="40"/>
      <c r="AA46" s="116">
        <v>12</v>
      </c>
      <c r="AB46"/>
      <c r="AC46" s="116">
        <v>55</v>
      </c>
      <c r="AD46" s="99"/>
      <c r="AE46" s="116">
        <v>34</v>
      </c>
      <c r="AF46" s="40"/>
      <c r="AG46" s="116">
        <v>2</v>
      </c>
      <c r="AH46"/>
      <c r="AI46" s="116">
        <v>32</v>
      </c>
      <c r="AJ46"/>
      <c r="AK46" s="116">
        <v>68</v>
      </c>
      <c r="AL46" s="40"/>
      <c r="AM46" s="116">
        <v>11</v>
      </c>
      <c r="AN46"/>
      <c r="AO46" s="116">
        <v>57</v>
      </c>
      <c r="AP46" s="101"/>
      <c r="AQ46" s="46"/>
      <c r="AR46" s="40"/>
      <c r="AS46" s="46"/>
      <c r="AT46" s="40"/>
      <c r="AU46" s="110"/>
      <c r="AV46" s="101"/>
      <c r="AW46" s="127">
        <v>33.5</v>
      </c>
      <c r="AX46" s="40"/>
      <c r="AY46" s="127">
        <v>56</v>
      </c>
      <c r="AZ46" s="40"/>
      <c r="BA46" s="47"/>
      <c r="BB46" s="40"/>
      <c r="BC46" s="127">
        <v>89.5</v>
      </c>
      <c r="BD46" s="103">
        <v>43873</v>
      </c>
      <c r="BE46" s="169"/>
      <c r="BF46" s="103">
        <v>0</v>
      </c>
      <c r="BH46" s="121">
        <v>0</v>
      </c>
      <c r="BI46" s="121">
        <v>107803</v>
      </c>
      <c r="BJ46" s="121">
        <v>803</v>
      </c>
    </row>
    <row r="47" spans="1:62" x14ac:dyDescent="0.25">
      <c r="A47" s="147">
        <v>115543</v>
      </c>
      <c r="B47" s="147">
        <v>9162097</v>
      </c>
      <c r="C47" s="147">
        <v>916</v>
      </c>
      <c r="D47" s="148" t="s">
        <v>7</v>
      </c>
      <c r="E47" s="147">
        <v>2097</v>
      </c>
      <c r="F47" s="148" t="s">
        <v>53</v>
      </c>
      <c r="G47" s="148" t="s">
        <v>419</v>
      </c>
      <c r="H47" s="148" t="s">
        <v>332</v>
      </c>
      <c r="I47" s="39">
        <v>10096</v>
      </c>
      <c r="J47" s="144"/>
      <c r="K47" s="149">
        <v>19118</v>
      </c>
      <c r="L47" s="42"/>
      <c r="M47" s="155">
        <v>9022</v>
      </c>
      <c r="N47" s="43"/>
      <c r="O47" s="156">
        <v>11282</v>
      </c>
      <c r="P47" s="175">
        <v>11281.725</v>
      </c>
      <c r="Q47" s="205">
        <v>20304</v>
      </c>
      <c r="R47" s="108">
        <v>0.2749999999996362</v>
      </c>
      <c r="S47" s="116">
        <v>15</v>
      </c>
      <c r="T47" s="40"/>
      <c r="U47" s="116">
        <v>2</v>
      </c>
      <c r="V47"/>
      <c r="W47" s="116">
        <v>13</v>
      </c>
      <c r="X47" s="40"/>
      <c r="Y47" s="116">
        <v>28</v>
      </c>
      <c r="Z47" s="40"/>
      <c r="AA47" s="116">
        <v>3</v>
      </c>
      <c r="AB47"/>
      <c r="AC47" s="116">
        <v>25</v>
      </c>
      <c r="AD47" s="99"/>
      <c r="AE47" s="116">
        <v>16</v>
      </c>
      <c r="AF47" s="40"/>
      <c r="AG47" s="116">
        <v>2</v>
      </c>
      <c r="AH47"/>
      <c r="AI47" s="116">
        <v>14</v>
      </c>
      <c r="AJ47"/>
      <c r="AK47" s="116">
        <v>29</v>
      </c>
      <c r="AL47" s="40"/>
      <c r="AM47" s="116">
        <v>4</v>
      </c>
      <c r="AN47"/>
      <c r="AO47" s="116">
        <v>25</v>
      </c>
      <c r="AP47" s="101"/>
      <c r="AQ47" s="46"/>
      <c r="AR47" s="40"/>
      <c r="AS47" s="46"/>
      <c r="AT47" s="40"/>
      <c r="AU47" s="110"/>
      <c r="AV47" s="101"/>
      <c r="AW47" s="127">
        <v>14</v>
      </c>
      <c r="AX47" s="40"/>
      <c r="AY47" s="127">
        <v>25</v>
      </c>
      <c r="AZ47" s="40"/>
      <c r="BA47" s="47"/>
      <c r="BB47" s="40"/>
      <c r="BC47" s="127">
        <v>39</v>
      </c>
      <c r="BD47" s="103">
        <v>19118</v>
      </c>
      <c r="BE47" s="169"/>
      <c r="BF47" s="103">
        <v>0</v>
      </c>
      <c r="BH47" s="121">
        <v>0</v>
      </c>
      <c r="BI47" s="121">
        <v>107805</v>
      </c>
      <c r="BJ47" s="121">
        <v>805</v>
      </c>
    </row>
    <row r="48" spans="1:62" x14ac:dyDescent="0.25">
      <c r="A48" s="147">
        <v>115544</v>
      </c>
      <c r="B48" s="147">
        <v>9162098</v>
      </c>
      <c r="C48" s="147">
        <v>916</v>
      </c>
      <c r="D48" s="148" t="s">
        <v>7</v>
      </c>
      <c r="E48" s="147">
        <v>2098</v>
      </c>
      <c r="F48" s="148" t="s">
        <v>54</v>
      </c>
      <c r="G48" s="148" t="s">
        <v>419</v>
      </c>
      <c r="H48" s="148" t="s">
        <v>332</v>
      </c>
      <c r="I48" s="39">
        <v>15283</v>
      </c>
      <c r="J48" s="144"/>
      <c r="K48" s="149">
        <v>26471</v>
      </c>
      <c r="L48" s="42"/>
      <c r="M48" s="155">
        <v>11188</v>
      </c>
      <c r="N48" s="43"/>
      <c r="O48" s="156">
        <v>15621</v>
      </c>
      <c r="P48" s="175">
        <v>15620.849999999999</v>
      </c>
      <c r="Q48" s="205">
        <v>26809</v>
      </c>
      <c r="R48" s="108">
        <v>0.15000000000145519</v>
      </c>
      <c r="S48" s="116">
        <v>18</v>
      </c>
      <c r="T48" s="40"/>
      <c r="U48" s="116">
        <v>0</v>
      </c>
      <c r="V48"/>
      <c r="W48" s="116">
        <v>18</v>
      </c>
      <c r="X48" s="40"/>
      <c r="Y48" s="116">
        <v>36</v>
      </c>
      <c r="Z48" s="40"/>
      <c r="AA48" s="116">
        <v>1</v>
      </c>
      <c r="AB48"/>
      <c r="AC48" s="116">
        <v>35</v>
      </c>
      <c r="AD48" s="99"/>
      <c r="AE48" s="116">
        <v>19</v>
      </c>
      <c r="AF48" s="40"/>
      <c r="AG48" s="116">
        <v>0</v>
      </c>
      <c r="AH48"/>
      <c r="AI48" s="116">
        <v>19</v>
      </c>
      <c r="AJ48"/>
      <c r="AK48" s="116">
        <v>37</v>
      </c>
      <c r="AL48" s="40"/>
      <c r="AM48" s="116">
        <v>2</v>
      </c>
      <c r="AN48"/>
      <c r="AO48" s="116">
        <v>35</v>
      </c>
      <c r="AP48" s="101"/>
      <c r="AQ48" s="46"/>
      <c r="AR48" s="40"/>
      <c r="AS48" s="46"/>
      <c r="AT48" s="40"/>
      <c r="AU48" s="110"/>
      <c r="AV48" s="101"/>
      <c r="AW48" s="127">
        <v>19</v>
      </c>
      <c r="AX48" s="40"/>
      <c r="AY48" s="127">
        <v>35</v>
      </c>
      <c r="AZ48" s="40"/>
      <c r="BA48" s="47"/>
      <c r="BB48" s="40"/>
      <c r="BC48" s="127">
        <v>54</v>
      </c>
      <c r="BD48" s="103">
        <v>26471</v>
      </c>
      <c r="BE48" s="169"/>
      <c r="BF48" s="103">
        <v>0</v>
      </c>
      <c r="BH48" s="121">
        <v>0</v>
      </c>
      <c r="BI48" s="121">
        <v>107818</v>
      </c>
      <c r="BJ48" s="121">
        <v>818</v>
      </c>
    </row>
    <row r="49" spans="1:62" x14ac:dyDescent="0.25">
      <c r="A49" s="147">
        <v>115547</v>
      </c>
      <c r="B49" s="147">
        <v>9162101</v>
      </c>
      <c r="C49" s="147">
        <v>916</v>
      </c>
      <c r="D49" s="148" t="s">
        <v>7</v>
      </c>
      <c r="E49" s="147">
        <v>2101</v>
      </c>
      <c r="F49" s="148" t="s">
        <v>55</v>
      </c>
      <c r="G49" s="148" t="s">
        <v>419</v>
      </c>
      <c r="H49" s="148" t="s">
        <v>332</v>
      </c>
      <c r="I49" s="39">
        <v>14582</v>
      </c>
      <c r="J49" s="144"/>
      <c r="K49" s="149">
        <v>21079</v>
      </c>
      <c r="L49" s="42"/>
      <c r="M49" s="155">
        <v>6497</v>
      </c>
      <c r="N49" s="43"/>
      <c r="O49" s="156">
        <v>12440</v>
      </c>
      <c r="P49" s="175">
        <v>12438.824999999997</v>
      </c>
      <c r="Q49" s="205">
        <v>18937</v>
      </c>
      <c r="R49" s="108">
        <v>1.1750000000029104</v>
      </c>
      <c r="S49" s="116">
        <v>18</v>
      </c>
      <c r="T49" s="40"/>
      <c r="U49" s="116">
        <v>2</v>
      </c>
      <c r="V49"/>
      <c r="W49" s="116">
        <v>16</v>
      </c>
      <c r="X49" s="40"/>
      <c r="Y49" s="116">
        <v>30</v>
      </c>
      <c r="Z49" s="40"/>
      <c r="AA49" s="116">
        <v>2</v>
      </c>
      <c r="AB49"/>
      <c r="AC49" s="116">
        <v>28</v>
      </c>
      <c r="AD49" s="99"/>
      <c r="AE49" s="116">
        <v>18</v>
      </c>
      <c r="AF49" s="40"/>
      <c r="AG49" s="116">
        <v>3</v>
      </c>
      <c r="AH49"/>
      <c r="AI49" s="116">
        <v>15</v>
      </c>
      <c r="AJ49"/>
      <c r="AK49" s="116">
        <v>29</v>
      </c>
      <c r="AL49" s="40"/>
      <c r="AM49" s="116">
        <v>2</v>
      </c>
      <c r="AN49"/>
      <c r="AO49" s="116">
        <v>27</v>
      </c>
      <c r="AP49" s="101"/>
      <c r="AQ49" s="46"/>
      <c r="AR49" s="40"/>
      <c r="AS49" s="46"/>
      <c r="AT49" s="40"/>
      <c r="AU49" s="110"/>
      <c r="AV49" s="101"/>
      <c r="AW49" s="127">
        <v>15.5</v>
      </c>
      <c r="AX49" s="40"/>
      <c r="AY49" s="127">
        <v>27.5</v>
      </c>
      <c r="AZ49" s="40"/>
      <c r="BA49" s="47"/>
      <c r="BB49" s="40"/>
      <c r="BC49" s="127">
        <v>43</v>
      </c>
      <c r="BD49" s="103">
        <v>21079</v>
      </c>
      <c r="BE49" s="169"/>
      <c r="BF49" s="103">
        <v>0</v>
      </c>
      <c r="BH49" s="121">
        <v>0</v>
      </c>
      <c r="BI49" s="121">
        <v>107827</v>
      </c>
      <c r="BJ49" s="121">
        <v>827</v>
      </c>
    </row>
    <row r="50" spans="1:62" x14ac:dyDescent="0.25">
      <c r="A50" s="147">
        <v>115548</v>
      </c>
      <c r="B50" s="147">
        <v>9162102</v>
      </c>
      <c r="C50" s="147">
        <v>916</v>
      </c>
      <c r="D50" s="148" t="s">
        <v>7</v>
      </c>
      <c r="E50" s="147">
        <v>2102</v>
      </c>
      <c r="F50" s="148" t="s">
        <v>56</v>
      </c>
      <c r="G50" s="148" t="s">
        <v>419</v>
      </c>
      <c r="H50" s="148" t="s">
        <v>332</v>
      </c>
      <c r="I50" s="39">
        <v>3226</v>
      </c>
      <c r="J50" s="144"/>
      <c r="K50" s="149">
        <v>6373</v>
      </c>
      <c r="L50" s="42"/>
      <c r="M50" s="155">
        <v>3147</v>
      </c>
      <c r="N50" s="43"/>
      <c r="O50" s="156">
        <v>3761</v>
      </c>
      <c r="P50" s="175">
        <v>3760.5750000000003</v>
      </c>
      <c r="Q50" s="205">
        <v>6908</v>
      </c>
      <c r="R50" s="108">
        <v>0.42499999999972715</v>
      </c>
      <c r="S50" s="116">
        <v>6</v>
      </c>
      <c r="T50" s="40"/>
      <c r="U50" s="116">
        <v>0</v>
      </c>
      <c r="V50"/>
      <c r="W50" s="116">
        <v>6</v>
      </c>
      <c r="X50" s="40"/>
      <c r="Y50" s="116">
        <v>10</v>
      </c>
      <c r="Z50" s="40"/>
      <c r="AA50" s="116">
        <v>2</v>
      </c>
      <c r="AB50"/>
      <c r="AC50" s="116">
        <v>8</v>
      </c>
      <c r="AD50" s="99"/>
      <c r="AE50" s="116">
        <v>6</v>
      </c>
      <c r="AF50" s="40"/>
      <c r="AG50" s="116">
        <v>1</v>
      </c>
      <c r="AH50"/>
      <c r="AI50" s="116">
        <v>5</v>
      </c>
      <c r="AJ50"/>
      <c r="AK50" s="116">
        <v>9</v>
      </c>
      <c r="AL50" s="40"/>
      <c r="AM50" s="116">
        <v>2</v>
      </c>
      <c r="AN50"/>
      <c r="AO50" s="116">
        <v>7</v>
      </c>
      <c r="AP50" s="101"/>
      <c r="AQ50" s="46"/>
      <c r="AR50" s="40"/>
      <c r="AS50" s="46"/>
      <c r="AT50" s="40"/>
      <c r="AU50" s="110"/>
      <c r="AV50" s="101"/>
      <c r="AW50" s="127">
        <v>5.5</v>
      </c>
      <c r="AX50" s="40"/>
      <c r="AY50" s="127">
        <v>7.5</v>
      </c>
      <c r="AZ50" s="40"/>
      <c r="BA50" s="47"/>
      <c r="BB50" s="40"/>
      <c r="BC50" s="127">
        <v>13</v>
      </c>
      <c r="BD50" s="103">
        <v>6373</v>
      </c>
      <c r="BE50" s="169"/>
      <c r="BF50" s="103">
        <v>0</v>
      </c>
      <c r="BH50" s="121">
        <v>0</v>
      </c>
      <c r="BI50" s="121">
        <v>107837</v>
      </c>
      <c r="BJ50" s="121">
        <v>837</v>
      </c>
    </row>
    <row r="51" spans="1:62" x14ac:dyDescent="0.25">
      <c r="A51" s="147">
        <v>115549</v>
      </c>
      <c r="B51" s="147">
        <v>9162103</v>
      </c>
      <c r="C51" s="147">
        <v>916</v>
      </c>
      <c r="D51" s="148" t="s">
        <v>7</v>
      </c>
      <c r="E51" s="147">
        <v>2103</v>
      </c>
      <c r="F51" s="148" t="s">
        <v>57</v>
      </c>
      <c r="G51" s="148" t="s">
        <v>419</v>
      </c>
      <c r="H51" s="148" t="s">
        <v>333</v>
      </c>
      <c r="I51" s="39">
        <v>19770</v>
      </c>
      <c r="J51" s="144"/>
      <c r="K51" s="149">
        <v>35785</v>
      </c>
      <c r="L51" s="42"/>
      <c r="M51" s="155">
        <v>16015</v>
      </c>
      <c r="N51" s="43"/>
      <c r="O51" s="156">
        <v>21118</v>
      </c>
      <c r="P51" s="175">
        <v>21117.075000000001</v>
      </c>
      <c r="Q51" s="205">
        <v>37133</v>
      </c>
      <c r="R51" s="108">
        <v>0.9249999999992724</v>
      </c>
      <c r="S51" s="116">
        <v>26</v>
      </c>
      <c r="T51" s="40"/>
      <c r="U51" s="116">
        <v>1</v>
      </c>
      <c r="V51"/>
      <c r="W51" s="116">
        <v>25</v>
      </c>
      <c r="X51" s="40"/>
      <c r="Y51" s="116">
        <v>54</v>
      </c>
      <c r="Z51" s="40"/>
      <c r="AA51" s="116">
        <v>7</v>
      </c>
      <c r="AB51"/>
      <c r="AC51" s="116">
        <v>47</v>
      </c>
      <c r="AD51" s="99"/>
      <c r="AE51" s="116">
        <v>28</v>
      </c>
      <c r="AF51" s="40"/>
      <c r="AG51" s="116">
        <v>3</v>
      </c>
      <c r="AH51"/>
      <c r="AI51" s="116">
        <v>25</v>
      </c>
      <c r="AJ51"/>
      <c r="AK51" s="116">
        <v>55</v>
      </c>
      <c r="AL51" s="40"/>
      <c r="AM51" s="116">
        <v>6</v>
      </c>
      <c r="AN51"/>
      <c r="AO51" s="116">
        <v>49</v>
      </c>
      <c r="AP51" s="101"/>
      <c r="AQ51" s="46"/>
      <c r="AR51" s="40"/>
      <c r="AS51" s="46"/>
      <c r="AT51" s="40"/>
      <c r="AU51" s="110"/>
      <c r="AV51" s="101"/>
      <c r="AW51" s="127">
        <v>25</v>
      </c>
      <c r="AX51" s="40"/>
      <c r="AY51" s="127">
        <v>48</v>
      </c>
      <c r="AZ51" s="40"/>
      <c r="BA51" s="47"/>
      <c r="BB51" s="40"/>
      <c r="BC51" s="127">
        <v>73</v>
      </c>
      <c r="BD51" s="103">
        <v>35785</v>
      </c>
      <c r="BE51" s="169"/>
      <c r="BF51" s="103">
        <v>0</v>
      </c>
      <c r="BH51" s="121">
        <v>0</v>
      </c>
      <c r="BI51" s="121">
        <v>107546</v>
      </c>
      <c r="BJ51" s="121">
        <v>546</v>
      </c>
    </row>
    <row r="52" spans="1:62" x14ac:dyDescent="0.25">
      <c r="A52" s="147">
        <v>115551</v>
      </c>
      <c r="B52" s="147">
        <v>9162106</v>
      </c>
      <c r="C52" s="147">
        <v>916</v>
      </c>
      <c r="D52" s="148" t="s">
        <v>7</v>
      </c>
      <c r="E52" s="147">
        <v>2106</v>
      </c>
      <c r="F52" s="148" t="s">
        <v>59</v>
      </c>
      <c r="G52" s="148" t="s">
        <v>419</v>
      </c>
      <c r="H52" s="148" t="s">
        <v>332</v>
      </c>
      <c r="I52" s="39">
        <v>20190</v>
      </c>
      <c r="J52" s="144"/>
      <c r="K52" s="149">
        <v>37991</v>
      </c>
      <c r="L52" s="42"/>
      <c r="M52" s="155">
        <v>17801</v>
      </c>
      <c r="N52" s="43"/>
      <c r="O52" s="156">
        <v>22420</v>
      </c>
      <c r="P52" s="175">
        <v>22418.812499999996</v>
      </c>
      <c r="Q52" s="205">
        <v>40221</v>
      </c>
      <c r="R52" s="108">
        <v>1.187500000003638</v>
      </c>
      <c r="S52" s="116">
        <v>32</v>
      </c>
      <c r="T52" s="40"/>
      <c r="U52" s="116">
        <v>1</v>
      </c>
      <c r="V52"/>
      <c r="W52" s="116">
        <v>31</v>
      </c>
      <c r="X52" s="40"/>
      <c r="Y52" s="116">
        <v>65</v>
      </c>
      <c r="Z52" s="40"/>
      <c r="AA52" s="116">
        <v>14</v>
      </c>
      <c r="AB52"/>
      <c r="AC52" s="116">
        <v>51</v>
      </c>
      <c r="AD52" s="99"/>
      <c r="AE52" s="116">
        <v>29</v>
      </c>
      <c r="AF52" s="40"/>
      <c r="AG52" s="116">
        <v>2</v>
      </c>
      <c r="AH52"/>
      <c r="AI52" s="116">
        <v>27</v>
      </c>
      <c r="AJ52"/>
      <c r="AK52" s="116">
        <v>56</v>
      </c>
      <c r="AL52" s="40"/>
      <c r="AM52" s="116">
        <v>10</v>
      </c>
      <c r="AN52"/>
      <c r="AO52" s="116">
        <v>46</v>
      </c>
      <c r="AP52" s="101"/>
      <c r="AQ52" s="46"/>
      <c r="AR52" s="40"/>
      <c r="AS52" s="46"/>
      <c r="AT52" s="40"/>
      <c r="AU52" s="110"/>
      <c r="AV52" s="101"/>
      <c r="AW52" s="127">
        <v>29</v>
      </c>
      <c r="AX52" s="40"/>
      <c r="AY52" s="127">
        <v>48.5</v>
      </c>
      <c r="AZ52" s="40"/>
      <c r="BA52" s="47"/>
      <c r="BB52" s="40"/>
      <c r="BC52" s="127">
        <v>77.5</v>
      </c>
      <c r="BD52" s="103">
        <v>37991</v>
      </c>
      <c r="BE52" s="169"/>
      <c r="BF52" s="103">
        <v>0</v>
      </c>
      <c r="BH52" s="121">
        <v>0</v>
      </c>
      <c r="BI52" s="121">
        <v>107620</v>
      </c>
      <c r="BJ52" s="121">
        <v>620</v>
      </c>
    </row>
    <row r="53" spans="1:62" x14ac:dyDescent="0.25">
      <c r="A53" s="147">
        <v>115552</v>
      </c>
      <c r="B53" s="147">
        <v>9162107</v>
      </c>
      <c r="C53" s="147">
        <v>916</v>
      </c>
      <c r="D53" s="148" t="s">
        <v>7</v>
      </c>
      <c r="E53" s="147">
        <v>2107</v>
      </c>
      <c r="F53" s="148" t="s">
        <v>60</v>
      </c>
      <c r="G53" s="148" t="s">
        <v>419</v>
      </c>
      <c r="H53" s="148" t="s">
        <v>332</v>
      </c>
      <c r="I53" s="39">
        <v>11918</v>
      </c>
      <c r="J53" s="144"/>
      <c r="K53" s="149">
        <v>24756</v>
      </c>
      <c r="L53" s="42"/>
      <c r="M53" s="155">
        <v>12838</v>
      </c>
      <c r="N53" s="43"/>
      <c r="O53" s="156">
        <v>14609</v>
      </c>
      <c r="P53" s="175">
        <v>14608.387499999999</v>
      </c>
      <c r="Q53" s="205">
        <v>27447</v>
      </c>
      <c r="R53" s="108">
        <v>0.61250000000109139</v>
      </c>
      <c r="S53" s="116">
        <v>20</v>
      </c>
      <c r="T53" s="40"/>
      <c r="U53" s="116">
        <v>0</v>
      </c>
      <c r="V53"/>
      <c r="W53" s="116">
        <v>20</v>
      </c>
      <c r="X53" s="40"/>
      <c r="Y53" s="116">
        <v>38</v>
      </c>
      <c r="Z53" s="40"/>
      <c r="AA53" s="116">
        <v>6</v>
      </c>
      <c r="AB53"/>
      <c r="AC53" s="116">
        <v>32</v>
      </c>
      <c r="AD53" s="99"/>
      <c r="AE53" s="116">
        <v>18</v>
      </c>
      <c r="AF53" s="40"/>
      <c r="AG53" s="116">
        <v>0</v>
      </c>
      <c r="AH53"/>
      <c r="AI53" s="116">
        <v>18</v>
      </c>
      <c r="AJ53"/>
      <c r="AK53" s="116">
        <v>36</v>
      </c>
      <c r="AL53" s="40"/>
      <c r="AM53" s="116">
        <v>5</v>
      </c>
      <c r="AN53"/>
      <c r="AO53" s="116">
        <v>31</v>
      </c>
      <c r="AP53" s="101"/>
      <c r="AQ53" s="46"/>
      <c r="AR53" s="40"/>
      <c r="AS53" s="46"/>
      <c r="AT53" s="40"/>
      <c r="AU53" s="110"/>
      <c r="AV53" s="101"/>
      <c r="AW53" s="127">
        <v>19</v>
      </c>
      <c r="AX53" s="40"/>
      <c r="AY53" s="127">
        <v>31.5</v>
      </c>
      <c r="AZ53" s="40"/>
      <c r="BA53" s="47"/>
      <c r="BB53" s="40"/>
      <c r="BC53" s="127">
        <v>50.5</v>
      </c>
      <c r="BD53" s="103">
        <v>24755</v>
      </c>
      <c r="BE53" s="169"/>
      <c r="BF53" s="103">
        <v>1</v>
      </c>
      <c r="BH53" s="121">
        <v>0</v>
      </c>
      <c r="BI53" s="121">
        <v>107640</v>
      </c>
      <c r="BJ53" s="121">
        <v>640</v>
      </c>
    </row>
    <row r="54" spans="1:62" x14ac:dyDescent="0.25">
      <c r="A54" s="147">
        <v>115553</v>
      </c>
      <c r="B54" s="147">
        <v>9162108</v>
      </c>
      <c r="C54" s="147">
        <v>916</v>
      </c>
      <c r="D54" s="148" t="s">
        <v>7</v>
      </c>
      <c r="E54" s="147">
        <v>2108</v>
      </c>
      <c r="F54" s="148" t="s">
        <v>61</v>
      </c>
      <c r="G54" s="148" t="s">
        <v>419</v>
      </c>
      <c r="H54" s="148" t="s">
        <v>332</v>
      </c>
      <c r="I54" s="39">
        <v>4767</v>
      </c>
      <c r="J54" s="144"/>
      <c r="K54" s="149">
        <v>11030</v>
      </c>
      <c r="L54" s="42"/>
      <c r="M54" s="155">
        <v>6263</v>
      </c>
      <c r="N54" s="43"/>
      <c r="O54" s="156">
        <v>6509</v>
      </c>
      <c r="P54" s="175">
        <v>6508.6874999999991</v>
      </c>
      <c r="Q54" s="205">
        <v>12772</v>
      </c>
      <c r="R54" s="108">
        <v>0.31250000000090949</v>
      </c>
      <c r="S54" s="116">
        <v>8</v>
      </c>
      <c r="T54" s="40"/>
      <c r="U54" s="116">
        <v>1</v>
      </c>
      <c r="V54"/>
      <c r="W54" s="116">
        <v>7</v>
      </c>
      <c r="X54" s="40"/>
      <c r="Y54" s="116">
        <v>20</v>
      </c>
      <c r="Z54" s="40"/>
      <c r="AA54" s="116">
        <v>3</v>
      </c>
      <c r="AB54"/>
      <c r="AC54" s="116">
        <v>17</v>
      </c>
      <c r="AD54" s="99"/>
      <c r="AE54" s="116">
        <v>8</v>
      </c>
      <c r="AF54" s="40"/>
      <c r="AG54" s="116">
        <v>1</v>
      </c>
      <c r="AH54"/>
      <c r="AI54" s="116">
        <v>7</v>
      </c>
      <c r="AJ54"/>
      <c r="AK54" s="116">
        <v>17</v>
      </c>
      <c r="AL54" s="40"/>
      <c r="AM54" s="116">
        <v>3</v>
      </c>
      <c r="AN54"/>
      <c r="AO54" s="116">
        <v>14</v>
      </c>
      <c r="AP54" s="101"/>
      <c r="AQ54" s="46"/>
      <c r="AR54" s="40"/>
      <c r="AS54" s="46"/>
      <c r="AT54" s="40"/>
      <c r="AU54" s="110"/>
      <c r="AV54" s="101"/>
      <c r="AW54" s="127">
        <v>7</v>
      </c>
      <c r="AX54" s="40"/>
      <c r="AY54" s="127">
        <v>15.5</v>
      </c>
      <c r="AZ54" s="40"/>
      <c r="BA54" s="47"/>
      <c r="BB54" s="40"/>
      <c r="BC54" s="127">
        <v>22.5</v>
      </c>
      <c r="BD54" s="103">
        <v>11030</v>
      </c>
      <c r="BE54" s="169"/>
      <c r="BF54" s="103">
        <v>0</v>
      </c>
      <c r="BH54" s="121">
        <v>0</v>
      </c>
      <c r="BI54" s="121">
        <v>107743</v>
      </c>
      <c r="BJ54" s="121">
        <v>743</v>
      </c>
    </row>
    <row r="55" spans="1:62" x14ac:dyDescent="0.25">
      <c r="A55" s="147">
        <v>115554</v>
      </c>
      <c r="B55" s="147">
        <v>9162109</v>
      </c>
      <c r="C55" s="147">
        <v>916</v>
      </c>
      <c r="D55" s="148" t="s">
        <v>7</v>
      </c>
      <c r="E55" s="147">
        <v>2109</v>
      </c>
      <c r="F55" s="148" t="s">
        <v>62</v>
      </c>
      <c r="G55" s="148" t="s">
        <v>419</v>
      </c>
      <c r="H55" s="148" t="s">
        <v>332</v>
      </c>
      <c r="I55" s="39">
        <v>8553</v>
      </c>
      <c r="J55" s="144"/>
      <c r="K55" s="149">
        <v>13726</v>
      </c>
      <c r="L55" s="42"/>
      <c r="M55" s="155">
        <v>5173</v>
      </c>
      <c r="N55" s="43"/>
      <c r="O55" s="156">
        <v>8100</v>
      </c>
      <c r="P55" s="175">
        <v>8099.6999999999989</v>
      </c>
      <c r="Q55" s="205">
        <v>13273</v>
      </c>
      <c r="R55" s="108">
        <v>0.30000000000109139</v>
      </c>
      <c r="S55" s="116">
        <v>10</v>
      </c>
      <c r="T55" s="40"/>
      <c r="U55" s="116">
        <v>1</v>
      </c>
      <c r="V55"/>
      <c r="W55" s="116">
        <v>9</v>
      </c>
      <c r="X55" s="40"/>
      <c r="Y55" s="116">
        <v>21</v>
      </c>
      <c r="Z55" s="40"/>
      <c r="AA55" s="116">
        <v>2</v>
      </c>
      <c r="AB55"/>
      <c r="AC55" s="116">
        <v>19</v>
      </c>
      <c r="AD55" s="99"/>
      <c r="AE55" s="116">
        <v>11</v>
      </c>
      <c r="AF55" s="40"/>
      <c r="AG55" s="116">
        <v>3</v>
      </c>
      <c r="AH55"/>
      <c r="AI55" s="116">
        <v>8</v>
      </c>
      <c r="AJ55"/>
      <c r="AK55" s="116">
        <v>24</v>
      </c>
      <c r="AL55" s="40"/>
      <c r="AM55" s="116">
        <v>4</v>
      </c>
      <c r="AN55"/>
      <c r="AO55" s="116">
        <v>20</v>
      </c>
      <c r="AP55" s="101"/>
      <c r="AQ55" s="46"/>
      <c r="AR55" s="40"/>
      <c r="AS55" s="46"/>
      <c r="AT55" s="40"/>
      <c r="AU55" s="110"/>
      <c r="AV55" s="101"/>
      <c r="AW55" s="127">
        <v>8.5</v>
      </c>
      <c r="AX55" s="40"/>
      <c r="AY55" s="127">
        <v>19.5</v>
      </c>
      <c r="AZ55" s="40"/>
      <c r="BA55" s="47"/>
      <c r="BB55" s="40"/>
      <c r="BC55" s="127">
        <v>28</v>
      </c>
      <c r="BD55" s="103">
        <v>13726</v>
      </c>
      <c r="BE55" s="169"/>
      <c r="BF55" s="103">
        <v>0</v>
      </c>
      <c r="BH55" s="121">
        <v>0</v>
      </c>
      <c r="BI55" s="121">
        <v>107558</v>
      </c>
      <c r="BJ55" s="121">
        <v>750</v>
      </c>
    </row>
    <row r="56" spans="1:62" x14ac:dyDescent="0.25">
      <c r="A56" s="147">
        <v>115555</v>
      </c>
      <c r="B56" s="147">
        <v>9162110</v>
      </c>
      <c r="C56" s="147">
        <v>916</v>
      </c>
      <c r="D56" s="148" t="s">
        <v>7</v>
      </c>
      <c r="E56" s="147">
        <v>2110</v>
      </c>
      <c r="F56" s="148" t="s">
        <v>63</v>
      </c>
      <c r="G56" s="148" t="s">
        <v>419</v>
      </c>
      <c r="H56" s="148" t="s">
        <v>332</v>
      </c>
      <c r="I56" s="39">
        <v>17106</v>
      </c>
      <c r="J56" s="144"/>
      <c r="K56" s="149">
        <v>34314</v>
      </c>
      <c r="L56" s="42"/>
      <c r="M56" s="155">
        <v>17208</v>
      </c>
      <c r="N56" s="43"/>
      <c r="O56" s="156">
        <v>20250</v>
      </c>
      <c r="P56" s="175">
        <v>20249.25</v>
      </c>
      <c r="Q56" s="205">
        <v>37458</v>
      </c>
      <c r="R56" s="108">
        <v>0.75</v>
      </c>
      <c r="S56" s="116">
        <v>23</v>
      </c>
      <c r="T56" s="40"/>
      <c r="U56" s="116">
        <v>1</v>
      </c>
      <c r="V56"/>
      <c r="W56" s="116">
        <v>22</v>
      </c>
      <c r="X56" s="40"/>
      <c r="Y56" s="116">
        <v>49</v>
      </c>
      <c r="Z56" s="40"/>
      <c r="AA56" s="116">
        <v>4</v>
      </c>
      <c r="AB56"/>
      <c r="AC56" s="116">
        <v>45</v>
      </c>
      <c r="AD56" s="99"/>
      <c r="AE56" s="116">
        <v>25</v>
      </c>
      <c r="AF56" s="40"/>
      <c r="AG56" s="116">
        <v>1</v>
      </c>
      <c r="AH56"/>
      <c r="AI56" s="116">
        <v>24</v>
      </c>
      <c r="AJ56"/>
      <c r="AK56" s="116">
        <v>49</v>
      </c>
      <c r="AL56" s="40"/>
      <c r="AM56" s="116">
        <v>2</v>
      </c>
      <c r="AN56"/>
      <c r="AO56" s="116">
        <v>47</v>
      </c>
      <c r="AP56" s="101"/>
      <c r="AQ56" s="46"/>
      <c r="AR56" s="40"/>
      <c r="AS56" s="46"/>
      <c r="AT56" s="40"/>
      <c r="AU56" s="110"/>
      <c r="AV56" s="101"/>
      <c r="AW56" s="127">
        <v>24</v>
      </c>
      <c r="AX56" s="40"/>
      <c r="AY56" s="127">
        <v>46</v>
      </c>
      <c r="AZ56" s="40"/>
      <c r="BA56" s="47"/>
      <c r="BB56" s="40"/>
      <c r="BC56" s="127">
        <v>70</v>
      </c>
      <c r="BD56" s="103">
        <v>34314</v>
      </c>
      <c r="BE56" s="169"/>
      <c r="BF56" s="103">
        <v>0</v>
      </c>
      <c r="BH56" s="121">
        <v>0</v>
      </c>
      <c r="BI56" s="121">
        <v>107862</v>
      </c>
      <c r="BJ56" s="121">
        <v>862</v>
      </c>
    </row>
    <row r="57" spans="1:62" x14ac:dyDescent="0.25">
      <c r="A57" s="147">
        <v>115559</v>
      </c>
      <c r="B57" s="147">
        <v>9162114</v>
      </c>
      <c r="C57" s="147">
        <v>916</v>
      </c>
      <c r="D57" s="148" t="s">
        <v>7</v>
      </c>
      <c r="E57" s="147">
        <v>2114</v>
      </c>
      <c r="F57" s="148" t="s">
        <v>66</v>
      </c>
      <c r="G57" s="148" t="s">
        <v>419</v>
      </c>
      <c r="H57" s="148" t="s">
        <v>332</v>
      </c>
      <c r="I57" s="39">
        <v>10376</v>
      </c>
      <c r="J57" s="144"/>
      <c r="K57" s="149">
        <v>24756</v>
      </c>
      <c r="L57" s="42"/>
      <c r="M57" s="155">
        <v>14380</v>
      </c>
      <c r="N57" s="43"/>
      <c r="O57" s="156">
        <v>14609</v>
      </c>
      <c r="P57" s="175">
        <v>14608.387499999999</v>
      </c>
      <c r="Q57" s="205">
        <v>28989</v>
      </c>
      <c r="R57" s="108">
        <v>0.61250000000109139</v>
      </c>
      <c r="S57" s="116">
        <v>20</v>
      </c>
      <c r="T57" s="40"/>
      <c r="U57" s="116">
        <v>1</v>
      </c>
      <c r="V57"/>
      <c r="W57" s="116">
        <v>19</v>
      </c>
      <c r="X57" s="40"/>
      <c r="Y57" s="116">
        <v>42</v>
      </c>
      <c r="Z57" s="40"/>
      <c r="AA57" s="116">
        <v>3</v>
      </c>
      <c r="AB57"/>
      <c r="AC57" s="116">
        <v>39</v>
      </c>
      <c r="AD57" s="99"/>
      <c r="AE57" s="116">
        <v>16</v>
      </c>
      <c r="AF57" s="40"/>
      <c r="AG57" s="116">
        <v>1</v>
      </c>
      <c r="AH57"/>
      <c r="AI57" s="116">
        <v>15</v>
      </c>
      <c r="AJ57"/>
      <c r="AK57" s="116">
        <v>30</v>
      </c>
      <c r="AL57" s="40"/>
      <c r="AM57" s="116">
        <v>2</v>
      </c>
      <c r="AN57"/>
      <c r="AO57" s="116">
        <v>28</v>
      </c>
      <c r="AP57" s="101"/>
      <c r="AQ57" s="46"/>
      <c r="AR57" s="40"/>
      <c r="AS57" s="46"/>
      <c r="AT57" s="40"/>
      <c r="AU57" s="110"/>
      <c r="AV57" s="101"/>
      <c r="AW57" s="127">
        <v>17</v>
      </c>
      <c r="AX57" s="40"/>
      <c r="AY57" s="127">
        <v>33.5</v>
      </c>
      <c r="AZ57" s="40"/>
      <c r="BA57" s="47"/>
      <c r="BB57" s="40"/>
      <c r="BC57" s="127">
        <v>50.5</v>
      </c>
      <c r="BD57" s="103">
        <v>24755</v>
      </c>
      <c r="BE57" s="169"/>
      <c r="BF57" s="103">
        <v>1</v>
      </c>
      <c r="BH57" s="121">
        <v>0</v>
      </c>
      <c r="BI57" s="121">
        <v>107852</v>
      </c>
      <c r="BJ57" s="121">
        <v>852</v>
      </c>
    </row>
    <row r="58" spans="1:62" x14ac:dyDescent="0.25">
      <c r="A58" s="147">
        <v>115561</v>
      </c>
      <c r="B58" s="147">
        <v>9162117</v>
      </c>
      <c r="C58" s="147">
        <v>916</v>
      </c>
      <c r="D58" s="148" t="s">
        <v>7</v>
      </c>
      <c r="E58" s="147">
        <v>2117</v>
      </c>
      <c r="F58" s="148" t="s">
        <v>67</v>
      </c>
      <c r="G58" s="148" t="s">
        <v>419</v>
      </c>
      <c r="H58" s="148" t="s">
        <v>332</v>
      </c>
      <c r="I58" s="39">
        <v>8693</v>
      </c>
      <c r="J58" s="144"/>
      <c r="K58" s="149">
        <v>21079</v>
      </c>
      <c r="L58" s="42"/>
      <c r="M58" s="155">
        <v>12386</v>
      </c>
      <c r="N58" s="43"/>
      <c r="O58" s="156">
        <v>12440</v>
      </c>
      <c r="P58" s="175">
        <v>12438.824999999997</v>
      </c>
      <c r="Q58" s="205">
        <v>24826</v>
      </c>
      <c r="R58" s="108">
        <v>1.1750000000029104</v>
      </c>
      <c r="S58" s="116">
        <v>22</v>
      </c>
      <c r="T58" s="40"/>
      <c r="U58" s="116">
        <v>5</v>
      </c>
      <c r="V58"/>
      <c r="W58" s="116">
        <v>17</v>
      </c>
      <c r="X58" s="40"/>
      <c r="Y58" s="116">
        <v>31</v>
      </c>
      <c r="Z58" s="40"/>
      <c r="AA58" s="116">
        <v>7</v>
      </c>
      <c r="AB58"/>
      <c r="AC58" s="116">
        <v>24</v>
      </c>
      <c r="AD58" s="99"/>
      <c r="AE58" s="116">
        <v>25</v>
      </c>
      <c r="AF58" s="40"/>
      <c r="AG58" s="116">
        <v>7</v>
      </c>
      <c r="AH58"/>
      <c r="AI58" s="116">
        <v>18</v>
      </c>
      <c r="AJ58"/>
      <c r="AK58" s="116">
        <v>33</v>
      </c>
      <c r="AL58" s="40"/>
      <c r="AM58" s="116">
        <v>7</v>
      </c>
      <c r="AN58"/>
      <c r="AO58" s="116">
        <v>26</v>
      </c>
      <c r="AP58" s="101"/>
      <c r="AQ58" s="46"/>
      <c r="AR58" s="40"/>
      <c r="AS58" s="46"/>
      <c r="AT58" s="40"/>
      <c r="AU58" s="110"/>
      <c r="AV58" s="101"/>
      <c r="AW58" s="127">
        <v>18</v>
      </c>
      <c r="AX58" s="40"/>
      <c r="AY58" s="127">
        <v>25</v>
      </c>
      <c r="AZ58" s="40"/>
      <c r="BA58" s="47"/>
      <c r="BB58" s="40"/>
      <c r="BC58" s="127">
        <v>43</v>
      </c>
      <c r="BD58" s="103">
        <v>21079</v>
      </c>
      <c r="BE58" s="169"/>
      <c r="BF58" s="103">
        <v>0</v>
      </c>
      <c r="BH58" s="121">
        <v>0</v>
      </c>
      <c r="BI58" s="121">
        <v>107585</v>
      </c>
      <c r="BJ58" s="121">
        <v>585</v>
      </c>
    </row>
    <row r="59" spans="1:62" x14ac:dyDescent="0.25">
      <c r="A59" s="147">
        <v>115565</v>
      </c>
      <c r="B59" s="147">
        <v>9162123</v>
      </c>
      <c r="C59" s="147">
        <v>916</v>
      </c>
      <c r="D59" s="148" t="s">
        <v>7</v>
      </c>
      <c r="E59" s="147">
        <v>2123</v>
      </c>
      <c r="F59" s="148" t="s">
        <v>69</v>
      </c>
      <c r="G59" s="148" t="s">
        <v>419</v>
      </c>
      <c r="H59" s="148" t="s">
        <v>332</v>
      </c>
      <c r="I59" s="39">
        <v>16545</v>
      </c>
      <c r="J59" s="144"/>
      <c r="K59" s="149">
        <v>26716</v>
      </c>
      <c r="L59" s="42"/>
      <c r="M59" s="155">
        <v>10171</v>
      </c>
      <c r="N59" s="43"/>
      <c r="O59" s="156">
        <v>15766</v>
      </c>
      <c r="P59" s="175">
        <v>15765.487500000001</v>
      </c>
      <c r="Q59" s="205">
        <v>25937</v>
      </c>
      <c r="R59" s="108">
        <v>0.51249999999890861</v>
      </c>
      <c r="S59" s="116">
        <v>20</v>
      </c>
      <c r="T59" s="40"/>
      <c r="U59" s="116">
        <v>1</v>
      </c>
      <c r="V59"/>
      <c r="W59" s="116">
        <v>19</v>
      </c>
      <c r="X59" s="40"/>
      <c r="Y59" s="116">
        <v>40</v>
      </c>
      <c r="Z59" s="40"/>
      <c r="AA59" s="116">
        <v>4</v>
      </c>
      <c r="AB59"/>
      <c r="AC59" s="116">
        <v>36</v>
      </c>
      <c r="AD59" s="99"/>
      <c r="AE59" s="116">
        <v>21</v>
      </c>
      <c r="AF59" s="40"/>
      <c r="AG59" s="116">
        <v>1</v>
      </c>
      <c r="AH59"/>
      <c r="AI59" s="116">
        <v>20</v>
      </c>
      <c r="AJ59"/>
      <c r="AK59" s="116">
        <v>39</v>
      </c>
      <c r="AL59" s="40"/>
      <c r="AM59" s="116">
        <v>6</v>
      </c>
      <c r="AN59"/>
      <c r="AO59" s="116">
        <v>33</v>
      </c>
      <c r="AP59" s="101"/>
      <c r="AQ59" s="46"/>
      <c r="AR59" s="40"/>
      <c r="AS59" s="46"/>
      <c r="AT59" s="40"/>
      <c r="AU59" s="110"/>
      <c r="AV59" s="101"/>
      <c r="AW59" s="127">
        <v>20</v>
      </c>
      <c r="AX59" s="40"/>
      <c r="AY59" s="127">
        <v>34.5</v>
      </c>
      <c r="AZ59" s="40"/>
      <c r="BA59" s="47"/>
      <c r="BB59" s="40"/>
      <c r="BC59" s="127">
        <v>54.5</v>
      </c>
      <c r="BD59" s="103">
        <v>26716</v>
      </c>
      <c r="BE59" s="169"/>
      <c r="BF59" s="103">
        <v>0</v>
      </c>
      <c r="BH59" s="121">
        <v>0</v>
      </c>
      <c r="BI59" s="121">
        <v>107763</v>
      </c>
      <c r="BJ59" s="121">
        <v>763</v>
      </c>
    </row>
    <row r="60" spans="1:62" x14ac:dyDescent="0.25">
      <c r="A60" s="147">
        <v>115568</v>
      </c>
      <c r="B60" s="147">
        <v>9162130</v>
      </c>
      <c r="C60" s="147">
        <v>916</v>
      </c>
      <c r="D60" s="148" t="s">
        <v>7</v>
      </c>
      <c r="E60" s="147">
        <v>2130</v>
      </c>
      <c r="F60" s="148" t="s">
        <v>71</v>
      </c>
      <c r="G60" s="148" t="s">
        <v>419</v>
      </c>
      <c r="H60" s="148" t="s">
        <v>332</v>
      </c>
      <c r="I60" s="39">
        <v>15143</v>
      </c>
      <c r="J60" s="144"/>
      <c r="K60" s="149">
        <v>22795</v>
      </c>
      <c r="L60" s="42"/>
      <c r="M60" s="155">
        <v>7652</v>
      </c>
      <c r="N60" s="43"/>
      <c r="O60" s="156">
        <v>13452</v>
      </c>
      <c r="P60" s="175">
        <v>13451.2875</v>
      </c>
      <c r="Q60" s="205">
        <v>21104</v>
      </c>
      <c r="R60" s="108">
        <v>0.7124999999996362</v>
      </c>
      <c r="S60" s="116">
        <v>17</v>
      </c>
      <c r="T60" s="40"/>
      <c r="U60" s="116">
        <v>1</v>
      </c>
      <c r="V60"/>
      <c r="W60" s="116">
        <v>16</v>
      </c>
      <c r="X60" s="40"/>
      <c r="Y60" s="116">
        <v>37</v>
      </c>
      <c r="Z60" s="40"/>
      <c r="AA60" s="116">
        <v>5</v>
      </c>
      <c r="AB60"/>
      <c r="AC60" s="116">
        <v>32</v>
      </c>
      <c r="AD60" s="99"/>
      <c r="AE60" s="116">
        <v>15</v>
      </c>
      <c r="AF60" s="40"/>
      <c r="AG60" s="116">
        <v>1</v>
      </c>
      <c r="AH60"/>
      <c r="AI60" s="116">
        <v>14</v>
      </c>
      <c r="AJ60"/>
      <c r="AK60" s="116">
        <v>36</v>
      </c>
      <c r="AL60" s="40"/>
      <c r="AM60" s="116">
        <v>5</v>
      </c>
      <c r="AN60"/>
      <c r="AO60" s="116">
        <v>31</v>
      </c>
      <c r="AP60" s="101"/>
      <c r="AQ60" s="46"/>
      <c r="AR60" s="40"/>
      <c r="AS60" s="46"/>
      <c r="AT60" s="40"/>
      <c r="AU60" s="110"/>
      <c r="AV60" s="101"/>
      <c r="AW60" s="127">
        <v>15</v>
      </c>
      <c r="AX60" s="40"/>
      <c r="AY60" s="127">
        <v>31.5</v>
      </c>
      <c r="AZ60" s="40"/>
      <c r="BA60" s="47"/>
      <c r="BB60" s="40"/>
      <c r="BC60" s="127">
        <v>46.5</v>
      </c>
      <c r="BD60" s="103">
        <v>22794</v>
      </c>
      <c r="BE60" s="169"/>
      <c r="BF60" s="103">
        <v>1</v>
      </c>
      <c r="BH60" s="121">
        <v>0</v>
      </c>
      <c r="BI60" s="121">
        <v>107742</v>
      </c>
      <c r="BJ60" s="121">
        <v>742</v>
      </c>
    </row>
    <row r="61" spans="1:62" x14ac:dyDescent="0.25">
      <c r="A61" s="147">
        <v>115569</v>
      </c>
      <c r="B61" s="147">
        <v>9162132</v>
      </c>
      <c r="C61" s="147">
        <v>916</v>
      </c>
      <c r="D61" s="148" t="s">
        <v>7</v>
      </c>
      <c r="E61" s="147">
        <v>2132</v>
      </c>
      <c r="F61" s="148" t="s">
        <v>72</v>
      </c>
      <c r="G61" s="148" t="s">
        <v>419</v>
      </c>
      <c r="H61" s="148" t="s">
        <v>332</v>
      </c>
      <c r="I61" s="39">
        <v>21592</v>
      </c>
      <c r="J61" s="144"/>
      <c r="K61" s="149">
        <v>35295</v>
      </c>
      <c r="L61" s="42"/>
      <c r="M61" s="155">
        <v>13703</v>
      </c>
      <c r="N61" s="43"/>
      <c r="O61" s="156">
        <v>20829</v>
      </c>
      <c r="P61" s="175">
        <v>20827.799999999996</v>
      </c>
      <c r="Q61" s="205">
        <v>34532</v>
      </c>
      <c r="R61" s="108">
        <v>1.2000000000043656</v>
      </c>
      <c r="S61" s="116">
        <v>30</v>
      </c>
      <c r="T61" s="40"/>
      <c r="U61" s="116">
        <v>2</v>
      </c>
      <c r="V61"/>
      <c r="W61" s="116">
        <v>28</v>
      </c>
      <c r="X61" s="40"/>
      <c r="Y61" s="116">
        <v>47</v>
      </c>
      <c r="Z61" s="40"/>
      <c r="AA61" s="116">
        <v>7</v>
      </c>
      <c r="AB61"/>
      <c r="AC61" s="116">
        <v>40</v>
      </c>
      <c r="AD61" s="99"/>
      <c r="AE61" s="116">
        <v>28</v>
      </c>
      <c r="AF61" s="40"/>
      <c r="AG61" s="116">
        <v>1</v>
      </c>
      <c r="AH61"/>
      <c r="AI61" s="116">
        <v>27</v>
      </c>
      <c r="AJ61"/>
      <c r="AK61" s="116">
        <v>57</v>
      </c>
      <c r="AL61" s="40"/>
      <c r="AM61" s="116">
        <v>8</v>
      </c>
      <c r="AN61"/>
      <c r="AO61" s="116">
        <v>49</v>
      </c>
      <c r="AP61" s="101"/>
      <c r="AQ61" s="46"/>
      <c r="AR61" s="40"/>
      <c r="AS61" s="46"/>
      <c r="AT61" s="40"/>
      <c r="AU61" s="110"/>
      <c r="AV61" s="101"/>
      <c r="AW61" s="127">
        <v>27.5</v>
      </c>
      <c r="AX61" s="40"/>
      <c r="AY61" s="127">
        <v>44.5</v>
      </c>
      <c r="AZ61" s="40"/>
      <c r="BA61" s="47"/>
      <c r="BB61" s="40"/>
      <c r="BC61" s="127">
        <v>72</v>
      </c>
      <c r="BD61" s="103">
        <v>35294</v>
      </c>
      <c r="BE61" s="169"/>
      <c r="BF61" s="103">
        <v>1</v>
      </c>
      <c r="BH61" s="121">
        <v>0</v>
      </c>
      <c r="BI61" s="121">
        <v>107579</v>
      </c>
      <c r="BJ61" s="121">
        <v>579</v>
      </c>
    </row>
    <row r="62" spans="1:62" x14ac:dyDescent="0.25">
      <c r="A62" s="147">
        <v>115572</v>
      </c>
      <c r="B62" s="147">
        <v>9162136</v>
      </c>
      <c r="C62" s="147">
        <v>916</v>
      </c>
      <c r="D62" s="148" t="s">
        <v>7</v>
      </c>
      <c r="E62" s="147">
        <v>2136</v>
      </c>
      <c r="F62" s="148" t="s">
        <v>74</v>
      </c>
      <c r="G62" s="148" t="s">
        <v>419</v>
      </c>
      <c r="H62" s="148" t="s">
        <v>332</v>
      </c>
      <c r="I62" s="39">
        <v>24677</v>
      </c>
      <c r="J62" s="144"/>
      <c r="K62" s="149">
        <v>37501</v>
      </c>
      <c r="L62" s="42"/>
      <c r="M62" s="155">
        <v>12824</v>
      </c>
      <c r="N62" s="43"/>
      <c r="O62" s="156">
        <v>22130</v>
      </c>
      <c r="P62" s="175">
        <v>22129.537499999999</v>
      </c>
      <c r="Q62" s="205">
        <v>34954</v>
      </c>
      <c r="R62" s="108">
        <v>0.46250000000145519</v>
      </c>
      <c r="S62" s="116">
        <v>25</v>
      </c>
      <c r="T62" s="40"/>
      <c r="U62" s="116">
        <v>2</v>
      </c>
      <c r="V62"/>
      <c r="W62" s="116">
        <v>23</v>
      </c>
      <c r="X62" s="40"/>
      <c r="Y62" s="116">
        <v>57</v>
      </c>
      <c r="Z62" s="40"/>
      <c r="AA62" s="116">
        <v>5</v>
      </c>
      <c r="AB62"/>
      <c r="AC62" s="116">
        <v>52</v>
      </c>
      <c r="AD62" s="99"/>
      <c r="AE62" s="116">
        <v>25</v>
      </c>
      <c r="AF62" s="40"/>
      <c r="AG62" s="116">
        <v>1</v>
      </c>
      <c r="AH62"/>
      <c r="AI62" s="116">
        <v>24</v>
      </c>
      <c r="AJ62"/>
      <c r="AK62" s="116">
        <v>58</v>
      </c>
      <c r="AL62" s="40"/>
      <c r="AM62" s="116">
        <v>5</v>
      </c>
      <c r="AN62"/>
      <c r="AO62" s="116">
        <v>53</v>
      </c>
      <c r="AP62" s="101"/>
      <c r="AQ62" s="46"/>
      <c r="AR62" s="40"/>
      <c r="AS62" s="46"/>
      <c r="AT62" s="40"/>
      <c r="AU62" s="110"/>
      <c r="AV62" s="101"/>
      <c r="AW62" s="127">
        <v>24</v>
      </c>
      <c r="AX62" s="40"/>
      <c r="AY62" s="127">
        <v>52.5</v>
      </c>
      <c r="AZ62" s="40"/>
      <c r="BA62" s="47"/>
      <c r="BB62" s="40"/>
      <c r="BC62" s="127">
        <v>76.5</v>
      </c>
      <c r="BD62" s="103">
        <v>37500</v>
      </c>
      <c r="BE62" s="169"/>
      <c r="BF62" s="103">
        <v>1</v>
      </c>
      <c r="BH62" s="121">
        <v>101046</v>
      </c>
      <c r="BI62" s="121">
        <v>0</v>
      </c>
      <c r="BJ62" s="121">
        <v>857</v>
      </c>
    </row>
    <row r="63" spans="1:62" x14ac:dyDescent="0.25">
      <c r="A63" s="147">
        <v>115573</v>
      </c>
      <c r="B63" s="147">
        <v>9162137</v>
      </c>
      <c r="C63" s="147">
        <v>916</v>
      </c>
      <c r="D63" s="148" t="s">
        <v>7</v>
      </c>
      <c r="E63" s="147">
        <v>2137</v>
      </c>
      <c r="F63" s="148" t="s">
        <v>75</v>
      </c>
      <c r="G63" s="148" t="s">
        <v>419</v>
      </c>
      <c r="H63" s="148" t="s">
        <v>332</v>
      </c>
      <c r="I63" s="39">
        <v>15563</v>
      </c>
      <c r="J63" s="144"/>
      <c r="K63" s="149">
        <v>34314</v>
      </c>
      <c r="L63" s="42"/>
      <c r="M63" s="155">
        <v>18751</v>
      </c>
      <c r="N63" s="43"/>
      <c r="O63" s="156">
        <v>20250</v>
      </c>
      <c r="P63" s="175">
        <v>20249.25</v>
      </c>
      <c r="Q63" s="205">
        <v>39001</v>
      </c>
      <c r="R63" s="108">
        <v>0.75</v>
      </c>
      <c r="S63" s="116">
        <v>24</v>
      </c>
      <c r="T63" s="40"/>
      <c r="U63" s="116">
        <v>1</v>
      </c>
      <c r="V63"/>
      <c r="W63" s="116">
        <v>23</v>
      </c>
      <c r="X63" s="40"/>
      <c r="Y63" s="116">
        <v>49</v>
      </c>
      <c r="Z63" s="40"/>
      <c r="AA63" s="116">
        <v>3</v>
      </c>
      <c r="AB63"/>
      <c r="AC63" s="116">
        <v>46</v>
      </c>
      <c r="AD63" s="99"/>
      <c r="AE63" s="116">
        <v>24</v>
      </c>
      <c r="AF63" s="40"/>
      <c r="AG63" s="116">
        <v>1</v>
      </c>
      <c r="AH63"/>
      <c r="AI63" s="116">
        <v>23</v>
      </c>
      <c r="AJ63"/>
      <c r="AK63" s="116">
        <v>51</v>
      </c>
      <c r="AL63" s="40"/>
      <c r="AM63" s="116">
        <v>3</v>
      </c>
      <c r="AN63"/>
      <c r="AO63" s="116">
        <v>48</v>
      </c>
      <c r="AP63" s="101"/>
      <c r="AQ63" s="46"/>
      <c r="AR63" s="40"/>
      <c r="AS63" s="46"/>
      <c r="AT63" s="40"/>
      <c r="AU63" s="110"/>
      <c r="AV63" s="101"/>
      <c r="AW63" s="127">
        <v>23</v>
      </c>
      <c r="AX63" s="40"/>
      <c r="AY63" s="127">
        <v>47</v>
      </c>
      <c r="AZ63" s="40"/>
      <c r="BA63" s="47"/>
      <c r="BB63" s="40"/>
      <c r="BC63" s="127">
        <v>70</v>
      </c>
      <c r="BD63" s="103">
        <v>34314</v>
      </c>
      <c r="BE63" s="169"/>
      <c r="BF63" s="103">
        <v>0</v>
      </c>
      <c r="BH63" s="121">
        <v>0</v>
      </c>
      <c r="BI63" s="121">
        <v>107781</v>
      </c>
      <c r="BJ63" s="121">
        <v>781</v>
      </c>
    </row>
    <row r="64" spans="1:62" x14ac:dyDescent="0.25">
      <c r="A64" s="147">
        <v>115574</v>
      </c>
      <c r="B64" s="147">
        <v>9162138</v>
      </c>
      <c r="C64" s="147">
        <v>916</v>
      </c>
      <c r="D64" s="148" t="s">
        <v>7</v>
      </c>
      <c r="E64" s="147">
        <v>2138</v>
      </c>
      <c r="F64" s="148" t="s">
        <v>76</v>
      </c>
      <c r="G64" s="148" t="s">
        <v>419</v>
      </c>
      <c r="H64" s="148" t="s">
        <v>332</v>
      </c>
      <c r="I64" s="39">
        <v>23835</v>
      </c>
      <c r="J64" s="144"/>
      <c r="K64" s="149">
        <v>45344</v>
      </c>
      <c r="L64" s="42"/>
      <c r="M64" s="155">
        <v>21509</v>
      </c>
      <c r="N64" s="43"/>
      <c r="O64" s="156">
        <v>26759</v>
      </c>
      <c r="P64" s="175">
        <v>26757.9375</v>
      </c>
      <c r="Q64" s="205">
        <v>48268</v>
      </c>
      <c r="R64" s="108">
        <v>1.0625</v>
      </c>
      <c r="S64" s="116">
        <v>36</v>
      </c>
      <c r="T64" s="40"/>
      <c r="U64" s="116">
        <v>9</v>
      </c>
      <c r="V64"/>
      <c r="W64" s="116">
        <v>27</v>
      </c>
      <c r="X64" s="40"/>
      <c r="Y64" s="116">
        <v>77</v>
      </c>
      <c r="Z64" s="40"/>
      <c r="AA64" s="116">
        <v>19</v>
      </c>
      <c r="AB64"/>
      <c r="AC64" s="116">
        <v>58</v>
      </c>
      <c r="AD64" s="99"/>
      <c r="AE64" s="116">
        <v>41</v>
      </c>
      <c r="AF64" s="40"/>
      <c r="AG64" s="116">
        <v>11</v>
      </c>
      <c r="AH64"/>
      <c r="AI64" s="116">
        <v>30</v>
      </c>
      <c r="AJ64"/>
      <c r="AK64" s="116">
        <v>84</v>
      </c>
      <c r="AL64" s="40"/>
      <c r="AM64" s="116">
        <v>17</v>
      </c>
      <c r="AN64"/>
      <c r="AO64" s="116">
        <v>67</v>
      </c>
      <c r="AP64" s="101"/>
      <c r="AQ64" s="46"/>
      <c r="AR64" s="40"/>
      <c r="AS64" s="46"/>
      <c r="AT64" s="40"/>
      <c r="AU64" s="110"/>
      <c r="AV64" s="101"/>
      <c r="AW64" s="127">
        <v>30</v>
      </c>
      <c r="AX64" s="40"/>
      <c r="AY64" s="127">
        <v>62.5</v>
      </c>
      <c r="AZ64" s="40"/>
      <c r="BA64" s="47"/>
      <c r="BB64" s="40"/>
      <c r="BC64" s="127">
        <v>92.5</v>
      </c>
      <c r="BD64" s="103">
        <v>45344</v>
      </c>
      <c r="BE64" s="169"/>
      <c r="BF64" s="103">
        <v>0</v>
      </c>
      <c r="BH64" s="121">
        <v>0</v>
      </c>
      <c r="BI64" s="121">
        <v>107583</v>
      </c>
      <c r="BJ64" s="121">
        <v>583</v>
      </c>
    </row>
    <row r="65" spans="1:62" x14ac:dyDescent="0.25">
      <c r="A65" s="147">
        <v>115576</v>
      </c>
      <c r="B65" s="147">
        <v>9162141</v>
      </c>
      <c r="C65" s="147">
        <v>916</v>
      </c>
      <c r="D65" s="148" t="s">
        <v>7</v>
      </c>
      <c r="E65" s="147">
        <v>2141</v>
      </c>
      <c r="F65" s="148" t="s">
        <v>78</v>
      </c>
      <c r="G65" s="148" t="s">
        <v>419</v>
      </c>
      <c r="H65" s="148" t="s">
        <v>332</v>
      </c>
      <c r="I65" s="39">
        <v>40379</v>
      </c>
      <c r="J65" s="144"/>
      <c r="K65" s="149">
        <v>69364</v>
      </c>
      <c r="L65" s="42"/>
      <c r="M65" s="155">
        <v>28985</v>
      </c>
      <c r="N65" s="43"/>
      <c r="O65" s="156">
        <v>40933</v>
      </c>
      <c r="P65" s="175">
        <v>40932.412499999999</v>
      </c>
      <c r="Q65" s="205">
        <v>69918</v>
      </c>
      <c r="R65" s="108">
        <v>0.58750000000145519</v>
      </c>
      <c r="S65" s="116">
        <v>57</v>
      </c>
      <c r="T65" s="40"/>
      <c r="U65" s="116">
        <v>4</v>
      </c>
      <c r="V65"/>
      <c r="W65" s="116">
        <v>53</v>
      </c>
      <c r="X65" s="40"/>
      <c r="Y65" s="116">
        <v>102</v>
      </c>
      <c r="Z65" s="40"/>
      <c r="AA65" s="116">
        <v>14</v>
      </c>
      <c r="AB65"/>
      <c r="AC65" s="116">
        <v>88</v>
      </c>
      <c r="AD65" s="99"/>
      <c r="AE65" s="116">
        <v>58</v>
      </c>
      <c r="AF65" s="40"/>
      <c r="AG65" s="116">
        <v>5</v>
      </c>
      <c r="AH65"/>
      <c r="AI65" s="116">
        <v>53</v>
      </c>
      <c r="AJ65"/>
      <c r="AK65" s="116">
        <v>104</v>
      </c>
      <c r="AL65" s="40"/>
      <c r="AM65" s="116">
        <v>15</v>
      </c>
      <c r="AN65"/>
      <c r="AO65" s="116">
        <v>89</v>
      </c>
      <c r="AP65" s="101"/>
      <c r="AQ65" s="46"/>
      <c r="AR65" s="40"/>
      <c r="AS65" s="46"/>
      <c r="AT65" s="40"/>
      <c r="AU65" s="110"/>
      <c r="AV65" s="101"/>
      <c r="AW65" s="127">
        <v>53</v>
      </c>
      <c r="AX65" s="40"/>
      <c r="AY65" s="127">
        <v>88.5</v>
      </c>
      <c r="AZ65" s="40"/>
      <c r="BA65" s="47"/>
      <c r="BB65" s="40"/>
      <c r="BC65" s="127">
        <v>141.5</v>
      </c>
      <c r="BD65" s="103">
        <v>69363</v>
      </c>
      <c r="BE65" s="169"/>
      <c r="BF65" s="103">
        <v>1</v>
      </c>
      <c r="BH65" s="121">
        <v>0</v>
      </c>
      <c r="BI65" s="121">
        <v>107547</v>
      </c>
      <c r="BJ65" s="121">
        <v>547</v>
      </c>
    </row>
    <row r="66" spans="1:62" x14ac:dyDescent="0.25">
      <c r="A66" s="147">
        <v>115577</v>
      </c>
      <c r="B66" s="147">
        <v>9162142</v>
      </c>
      <c r="C66" s="147">
        <v>916</v>
      </c>
      <c r="D66" s="148" t="s">
        <v>7</v>
      </c>
      <c r="E66" s="147">
        <v>2142</v>
      </c>
      <c r="F66" s="148" t="s">
        <v>79</v>
      </c>
      <c r="G66" s="148" t="s">
        <v>419</v>
      </c>
      <c r="H66" s="148" t="s">
        <v>332</v>
      </c>
      <c r="I66" s="39">
        <v>22433</v>
      </c>
      <c r="J66" s="144"/>
      <c r="K66" s="149">
        <v>39462</v>
      </c>
      <c r="L66" s="42"/>
      <c r="M66" s="155">
        <v>17029</v>
      </c>
      <c r="N66" s="43"/>
      <c r="O66" s="156">
        <v>23288</v>
      </c>
      <c r="P66" s="175">
        <v>23286.637500000001</v>
      </c>
      <c r="Q66" s="205">
        <v>40317</v>
      </c>
      <c r="R66" s="108">
        <v>1.3624999999992724</v>
      </c>
      <c r="S66" s="116">
        <v>28</v>
      </c>
      <c r="T66" s="40"/>
      <c r="U66" s="116">
        <v>1</v>
      </c>
      <c r="V66"/>
      <c r="W66" s="116">
        <v>27</v>
      </c>
      <c r="X66" s="40"/>
      <c r="Y66" s="116">
        <v>56</v>
      </c>
      <c r="Z66" s="40"/>
      <c r="AA66" s="116">
        <v>3</v>
      </c>
      <c r="AB66"/>
      <c r="AC66" s="116">
        <v>53</v>
      </c>
      <c r="AD66" s="99"/>
      <c r="AE66" s="116">
        <v>28</v>
      </c>
      <c r="AF66" s="40"/>
      <c r="AG66" s="116">
        <v>2</v>
      </c>
      <c r="AH66"/>
      <c r="AI66" s="116">
        <v>26</v>
      </c>
      <c r="AJ66"/>
      <c r="AK66" s="116">
        <v>58</v>
      </c>
      <c r="AL66" s="40"/>
      <c r="AM66" s="116">
        <v>3</v>
      </c>
      <c r="AN66"/>
      <c r="AO66" s="116">
        <v>55</v>
      </c>
      <c r="AP66" s="101"/>
      <c r="AQ66" s="46"/>
      <c r="AR66" s="40"/>
      <c r="AS66" s="46"/>
      <c r="AT66" s="40"/>
      <c r="AU66" s="110"/>
      <c r="AV66" s="101"/>
      <c r="AW66" s="127">
        <v>26.5</v>
      </c>
      <c r="AX66" s="40"/>
      <c r="AY66" s="127">
        <v>54</v>
      </c>
      <c r="AZ66" s="40"/>
      <c r="BA66" s="47"/>
      <c r="BB66" s="40"/>
      <c r="BC66" s="127">
        <v>80.5</v>
      </c>
      <c r="BD66" s="103">
        <v>39461</v>
      </c>
      <c r="BE66" s="169"/>
      <c r="BF66" s="103">
        <v>1</v>
      </c>
      <c r="BH66" s="121">
        <v>0</v>
      </c>
      <c r="BI66" s="121">
        <v>107593</v>
      </c>
      <c r="BJ66" s="121">
        <v>593</v>
      </c>
    </row>
    <row r="67" spans="1:62" x14ac:dyDescent="0.25">
      <c r="A67" s="147">
        <v>115578</v>
      </c>
      <c r="B67" s="147">
        <v>9162143</v>
      </c>
      <c r="C67" s="147">
        <v>916</v>
      </c>
      <c r="D67" s="148" t="s">
        <v>7</v>
      </c>
      <c r="E67" s="147">
        <v>2143</v>
      </c>
      <c r="F67" s="148" t="s">
        <v>80</v>
      </c>
      <c r="G67" s="148" t="s">
        <v>419</v>
      </c>
      <c r="H67" s="148" t="s">
        <v>332</v>
      </c>
      <c r="I67" s="39">
        <v>13180</v>
      </c>
      <c r="J67" s="144"/>
      <c r="K67" s="149">
        <v>34805</v>
      </c>
      <c r="L67" s="42"/>
      <c r="M67" s="155">
        <v>21625</v>
      </c>
      <c r="N67" s="43"/>
      <c r="O67" s="156">
        <v>20539</v>
      </c>
      <c r="P67" s="175">
        <v>20538.525000000001</v>
      </c>
      <c r="Q67" s="205">
        <v>42164</v>
      </c>
      <c r="R67" s="108">
        <v>0.47499999999854481</v>
      </c>
      <c r="S67" s="116">
        <v>27</v>
      </c>
      <c r="T67" s="40"/>
      <c r="U67" s="116">
        <v>0</v>
      </c>
      <c r="V67"/>
      <c r="W67" s="116">
        <v>27</v>
      </c>
      <c r="X67" s="40"/>
      <c r="Y67" s="116">
        <v>58</v>
      </c>
      <c r="Z67" s="40"/>
      <c r="AA67" s="116">
        <v>13</v>
      </c>
      <c r="AB67"/>
      <c r="AC67" s="116">
        <v>45</v>
      </c>
      <c r="AD67" s="99"/>
      <c r="AE67" s="116">
        <v>27</v>
      </c>
      <c r="AF67" s="40"/>
      <c r="AG67" s="116">
        <v>0</v>
      </c>
      <c r="AH67"/>
      <c r="AI67" s="116">
        <v>27</v>
      </c>
      <c r="AJ67"/>
      <c r="AK67" s="116">
        <v>53</v>
      </c>
      <c r="AL67" s="40"/>
      <c r="AM67" s="116">
        <v>10</v>
      </c>
      <c r="AN67"/>
      <c r="AO67" s="116">
        <v>43</v>
      </c>
      <c r="AP67" s="101"/>
      <c r="AQ67" s="46"/>
      <c r="AR67" s="40"/>
      <c r="AS67" s="46"/>
      <c r="AT67" s="40"/>
      <c r="AU67" s="110"/>
      <c r="AV67" s="101"/>
      <c r="AW67" s="127">
        <v>27</v>
      </c>
      <c r="AX67" s="40"/>
      <c r="AY67" s="127">
        <v>44</v>
      </c>
      <c r="AZ67" s="40"/>
      <c r="BA67" s="47"/>
      <c r="BB67" s="40"/>
      <c r="BC67" s="127">
        <v>71</v>
      </c>
      <c r="BD67" s="103">
        <v>34804</v>
      </c>
      <c r="BE67" s="169"/>
      <c r="BF67" s="103">
        <v>1</v>
      </c>
      <c r="BH67" s="121">
        <v>0</v>
      </c>
      <c r="BI67" s="121">
        <v>107580</v>
      </c>
      <c r="BJ67" s="121">
        <v>580</v>
      </c>
    </row>
    <row r="68" spans="1:62" x14ac:dyDescent="0.25">
      <c r="A68" s="147">
        <v>115580</v>
      </c>
      <c r="B68" s="147">
        <v>9162145</v>
      </c>
      <c r="C68" s="147">
        <v>916</v>
      </c>
      <c r="D68" s="148" t="s">
        <v>7</v>
      </c>
      <c r="E68" s="147">
        <v>2145</v>
      </c>
      <c r="F68" s="148" t="s">
        <v>82</v>
      </c>
      <c r="G68" s="148" t="s">
        <v>419</v>
      </c>
      <c r="H68" s="148" t="s">
        <v>332</v>
      </c>
      <c r="I68" s="39">
        <v>30705</v>
      </c>
      <c r="J68" s="144"/>
      <c r="K68" s="149">
        <v>54658</v>
      </c>
      <c r="L68" s="42"/>
      <c r="M68" s="155">
        <v>23953</v>
      </c>
      <c r="N68" s="43"/>
      <c r="O68" s="156">
        <v>32255</v>
      </c>
      <c r="P68" s="175">
        <v>32254.162500000002</v>
      </c>
      <c r="Q68" s="205">
        <v>56208</v>
      </c>
      <c r="R68" s="108">
        <v>0.83749999999781721</v>
      </c>
      <c r="S68" s="116">
        <v>37</v>
      </c>
      <c r="T68" s="40"/>
      <c r="U68" s="116">
        <v>3</v>
      </c>
      <c r="V68"/>
      <c r="W68" s="116">
        <v>34</v>
      </c>
      <c r="X68" s="40"/>
      <c r="Y68" s="116">
        <v>87</v>
      </c>
      <c r="Z68" s="40"/>
      <c r="AA68" s="116">
        <v>13</v>
      </c>
      <c r="AB68"/>
      <c r="AC68" s="116">
        <v>74</v>
      </c>
      <c r="AD68" s="99"/>
      <c r="AE68" s="116">
        <v>42</v>
      </c>
      <c r="AF68" s="40"/>
      <c r="AG68" s="116">
        <v>4</v>
      </c>
      <c r="AH68"/>
      <c r="AI68" s="116">
        <v>38</v>
      </c>
      <c r="AJ68"/>
      <c r="AK68" s="116">
        <v>83</v>
      </c>
      <c r="AL68" s="40"/>
      <c r="AM68" s="116">
        <v>10</v>
      </c>
      <c r="AN68"/>
      <c r="AO68" s="116">
        <v>73</v>
      </c>
      <c r="AP68" s="101"/>
      <c r="AQ68" s="46"/>
      <c r="AR68" s="40"/>
      <c r="AS68" s="46"/>
      <c r="AT68" s="40"/>
      <c r="AU68" s="110"/>
      <c r="AV68" s="101"/>
      <c r="AW68" s="127">
        <v>38</v>
      </c>
      <c r="AX68" s="40"/>
      <c r="AY68" s="127">
        <v>73.5</v>
      </c>
      <c r="AZ68" s="40"/>
      <c r="BA68" s="47"/>
      <c r="BB68" s="40"/>
      <c r="BC68" s="127">
        <v>111.5</v>
      </c>
      <c r="BD68" s="103">
        <v>54657</v>
      </c>
      <c r="BE68" s="169"/>
      <c r="BF68" s="103">
        <v>1</v>
      </c>
      <c r="BH68" s="121">
        <v>0</v>
      </c>
      <c r="BI68" s="121">
        <v>107683</v>
      </c>
      <c r="BJ68" s="121">
        <v>683</v>
      </c>
    </row>
    <row r="69" spans="1:62" x14ac:dyDescent="0.25">
      <c r="A69" s="147">
        <v>115581</v>
      </c>
      <c r="B69" s="147">
        <v>9162146</v>
      </c>
      <c r="C69" s="147">
        <v>916</v>
      </c>
      <c r="D69" s="148" t="s">
        <v>7</v>
      </c>
      <c r="E69" s="147">
        <v>2146</v>
      </c>
      <c r="F69" s="148" t="s">
        <v>313</v>
      </c>
      <c r="G69" s="148" t="s">
        <v>419</v>
      </c>
      <c r="H69" s="148" t="s">
        <v>332</v>
      </c>
      <c r="I69" s="39">
        <v>21733</v>
      </c>
      <c r="J69" s="144"/>
      <c r="K69" s="149">
        <v>37011</v>
      </c>
      <c r="L69" s="42"/>
      <c r="M69" s="155">
        <v>15278</v>
      </c>
      <c r="N69" s="43"/>
      <c r="O69" s="156">
        <v>21841</v>
      </c>
      <c r="P69" s="175">
        <v>21840.262500000001</v>
      </c>
      <c r="Q69" s="205">
        <v>37119</v>
      </c>
      <c r="R69" s="108">
        <v>0.7374999999992724</v>
      </c>
      <c r="S69" s="116">
        <v>31</v>
      </c>
      <c r="T69" s="40"/>
      <c r="U69" s="116">
        <v>5</v>
      </c>
      <c r="V69"/>
      <c r="W69" s="116">
        <v>26</v>
      </c>
      <c r="X69" s="40"/>
      <c r="Y69" s="116">
        <v>77</v>
      </c>
      <c r="Z69" s="40"/>
      <c r="AA69" s="116">
        <v>25</v>
      </c>
      <c r="AB69"/>
      <c r="AC69" s="116">
        <v>52</v>
      </c>
      <c r="AD69" s="99"/>
      <c r="AE69" s="116">
        <v>30</v>
      </c>
      <c r="AF69" s="40"/>
      <c r="AG69" s="116">
        <v>5</v>
      </c>
      <c r="AH69"/>
      <c r="AI69" s="116">
        <v>25</v>
      </c>
      <c r="AJ69"/>
      <c r="AK69" s="116">
        <v>69</v>
      </c>
      <c r="AL69" s="40"/>
      <c r="AM69" s="116">
        <v>21</v>
      </c>
      <c r="AN69"/>
      <c r="AO69" s="116">
        <v>48</v>
      </c>
      <c r="AP69" s="101"/>
      <c r="AQ69" s="46"/>
      <c r="AR69" s="40"/>
      <c r="AS69" s="46"/>
      <c r="AT69" s="40"/>
      <c r="AU69" s="110"/>
      <c r="AV69" s="101"/>
      <c r="AW69" s="127">
        <v>25.5</v>
      </c>
      <c r="AX69" s="40"/>
      <c r="AY69" s="127">
        <v>50</v>
      </c>
      <c r="AZ69" s="40"/>
      <c r="BA69" s="47"/>
      <c r="BB69" s="40"/>
      <c r="BC69" s="127">
        <v>75.5</v>
      </c>
      <c r="BD69" s="103">
        <v>37010</v>
      </c>
      <c r="BE69" s="169"/>
      <c r="BF69" s="103">
        <v>1</v>
      </c>
      <c r="BH69" s="121">
        <v>0</v>
      </c>
      <c r="BI69" s="121">
        <v>107791</v>
      </c>
      <c r="BJ69" s="121">
        <v>791</v>
      </c>
    </row>
    <row r="70" spans="1:62" x14ac:dyDescent="0.25">
      <c r="A70" s="147">
        <v>115582</v>
      </c>
      <c r="B70" s="147">
        <v>9162147</v>
      </c>
      <c r="C70" s="147">
        <v>916</v>
      </c>
      <c r="D70" s="148" t="s">
        <v>7</v>
      </c>
      <c r="E70" s="147">
        <v>2147</v>
      </c>
      <c r="F70" s="148" t="s">
        <v>83</v>
      </c>
      <c r="G70" s="148" t="s">
        <v>419</v>
      </c>
      <c r="H70" s="148" t="s">
        <v>332</v>
      </c>
      <c r="I70" s="39">
        <v>45287</v>
      </c>
      <c r="J70" s="144"/>
      <c r="K70" s="149">
        <v>82599</v>
      </c>
      <c r="L70" s="42"/>
      <c r="M70" s="155">
        <v>37312</v>
      </c>
      <c r="N70" s="43"/>
      <c r="O70" s="156">
        <v>48744</v>
      </c>
      <c r="P70" s="175">
        <v>48742.837500000001</v>
      </c>
      <c r="Q70" s="205">
        <v>86056</v>
      </c>
      <c r="R70" s="108">
        <v>1.1624999999985448</v>
      </c>
      <c r="S70" s="116">
        <v>57</v>
      </c>
      <c r="T70" s="40"/>
      <c r="U70" s="116">
        <v>0</v>
      </c>
      <c r="V70"/>
      <c r="W70" s="116">
        <v>57</v>
      </c>
      <c r="X70" s="40"/>
      <c r="Y70" s="116">
        <v>116</v>
      </c>
      <c r="Z70" s="40"/>
      <c r="AA70" s="116">
        <v>8</v>
      </c>
      <c r="AB70"/>
      <c r="AC70" s="116">
        <v>108</v>
      </c>
      <c r="AD70" s="99"/>
      <c r="AE70" s="116">
        <v>60</v>
      </c>
      <c r="AF70" s="40"/>
      <c r="AG70" s="116">
        <v>1</v>
      </c>
      <c r="AH70"/>
      <c r="AI70" s="116">
        <v>59</v>
      </c>
      <c r="AJ70"/>
      <c r="AK70" s="116">
        <v>117</v>
      </c>
      <c r="AL70" s="40"/>
      <c r="AM70" s="116">
        <v>6</v>
      </c>
      <c r="AN70"/>
      <c r="AO70" s="116">
        <v>111</v>
      </c>
      <c r="AP70" s="101"/>
      <c r="AQ70" s="46"/>
      <c r="AR70" s="40"/>
      <c r="AS70" s="46"/>
      <c r="AT70" s="40"/>
      <c r="AU70" s="110"/>
      <c r="AV70" s="101"/>
      <c r="AW70" s="127">
        <v>59</v>
      </c>
      <c r="AX70" s="40"/>
      <c r="AY70" s="127">
        <v>109.5</v>
      </c>
      <c r="AZ70" s="40"/>
      <c r="BA70" s="47"/>
      <c r="BB70" s="40"/>
      <c r="BC70" s="127">
        <v>168.5</v>
      </c>
      <c r="BD70" s="103">
        <v>82599</v>
      </c>
      <c r="BE70" s="169"/>
      <c r="BF70" s="103">
        <v>0</v>
      </c>
      <c r="BH70" s="121">
        <v>102113</v>
      </c>
      <c r="BI70" s="121">
        <v>0</v>
      </c>
      <c r="BJ70" s="121">
        <v>884</v>
      </c>
    </row>
    <row r="71" spans="1:62" x14ac:dyDescent="0.25">
      <c r="A71" s="147">
        <v>115585</v>
      </c>
      <c r="B71" s="147">
        <v>9162150</v>
      </c>
      <c r="C71" s="147">
        <v>916</v>
      </c>
      <c r="D71" s="148" t="s">
        <v>7</v>
      </c>
      <c r="E71" s="147">
        <v>2150</v>
      </c>
      <c r="F71" s="148" t="s">
        <v>84</v>
      </c>
      <c r="G71" s="148" t="s">
        <v>419</v>
      </c>
      <c r="H71" s="148" t="s">
        <v>332</v>
      </c>
      <c r="I71" s="39">
        <v>21312</v>
      </c>
      <c r="J71" s="144"/>
      <c r="K71" s="149">
        <v>35050</v>
      </c>
      <c r="L71" s="42"/>
      <c r="M71" s="155">
        <v>13738</v>
      </c>
      <c r="N71" s="43"/>
      <c r="O71" s="156">
        <v>20684</v>
      </c>
      <c r="P71" s="175">
        <v>20683.162499999999</v>
      </c>
      <c r="Q71" s="205">
        <v>34422</v>
      </c>
      <c r="R71" s="108">
        <v>0.83750000000145519</v>
      </c>
      <c r="S71" s="116">
        <v>29</v>
      </c>
      <c r="T71" s="40"/>
      <c r="U71" s="116">
        <v>0</v>
      </c>
      <c r="V71"/>
      <c r="W71" s="116">
        <v>29</v>
      </c>
      <c r="X71" s="40"/>
      <c r="Y71" s="116">
        <v>56</v>
      </c>
      <c r="Z71" s="40"/>
      <c r="AA71" s="116">
        <v>8</v>
      </c>
      <c r="AB71"/>
      <c r="AC71" s="116">
        <v>48</v>
      </c>
      <c r="AD71" s="99"/>
      <c r="AE71" s="116">
        <v>29</v>
      </c>
      <c r="AF71" s="40"/>
      <c r="AG71" s="116">
        <v>7</v>
      </c>
      <c r="AH71"/>
      <c r="AI71" s="116">
        <v>22</v>
      </c>
      <c r="AJ71"/>
      <c r="AK71" s="116">
        <v>54</v>
      </c>
      <c r="AL71" s="40"/>
      <c r="AM71" s="116">
        <v>10</v>
      </c>
      <c r="AN71"/>
      <c r="AO71" s="116">
        <v>44</v>
      </c>
      <c r="AP71" s="101"/>
      <c r="AQ71" s="46"/>
      <c r="AR71" s="40"/>
      <c r="AS71" s="46"/>
      <c r="AT71" s="40"/>
      <c r="AU71" s="110"/>
      <c r="AV71" s="101"/>
      <c r="AW71" s="127">
        <v>25.5</v>
      </c>
      <c r="AX71" s="40"/>
      <c r="AY71" s="127">
        <v>46</v>
      </c>
      <c r="AZ71" s="40"/>
      <c r="BA71" s="47"/>
      <c r="BB71" s="40"/>
      <c r="BC71" s="127">
        <v>71.5</v>
      </c>
      <c r="BD71" s="103">
        <v>35049</v>
      </c>
      <c r="BE71" s="169"/>
      <c r="BF71" s="103">
        <v>1</v>
      </c>
      <c r="BH71" s="121">
        <v>0</v>
      </c>
      <c r="BI71" s="121">
        <v>107887</v>
      </c>
      <c r="BJ71" s="121">
        <v>887</v>
      </c>
    </row>
    <row r="72" spans="1:62" x14ac:dyDescent="0.25">
      <c r="A72" s="147">
        <v>115586</v>
      </c>
      <c r="B72" s="147">
        <v>9162151</v>
      </c>
      <c r="C72" s="147">
        <v>916</v>
      </c>
      <c r="D72" s="148" t="s">
        <v>7</v>
      </c>
      <c r="E72" s="147">
        <v>2151</v>
      </c>
      <c r="F72" s="148" t="s">
        <v>85</v>
      </c>
      <c r="G72" s="148" t="s">
        <v>419</v>
      </c>
      <c r="H72" s="148" t="s">
        <v>332</v>
      </c>
      <c r="I72" s="39">
        <v>17386</v>
      </c>
      <c r="J72" s="144"/>
      <c r="K72" s="149">
        <v>30883</v>
      </c>
      <c r="L72" s="42"/>
      <c r="M72" s="155">
        <v>13497</v>
      </c>
      <c r="N72" s="43"/>
      <c r="O72" s="156">
        <v>18225</v>
      </c>
      <c r="P72" s="175">
        <v>18224.325000000001</v>
      </c>
      <c r="Q72" s="205">
        <v>31722</v>
      </c>
      <c r="R72" s="108">
        <v>0.6749999999992724</v>
      </c>
      <c r="S72" s="116">
        <v>16</v>
      </c>
      <c r="T72" s="40"/>
      <c r="U72" s="116">
        <v>0</v>
      </c>
      <c r="V72"/>
      <c r="W72" s="116">
        <v>16</v>
      </c>
      <c r="X72" s="40"/>
      <c r="Y72" s="116">
        <v>49</v>
      </c>
      <c r="Z72" s="40"/>
      <c r="AA72" s="116">
        <v>5</v>
      </c>
      <c r="AB72"/>
      <c r="AC72" s="116">
        <v>44</v>
      </c>
      <c r="AD72" s="99"/>
      <c r="AE72" s="116">
        <v>19</v>
      </c>
      <c r="AF72" s="40"/>
      <c r="AG72" s="116">
        <v>1</v>
      </c>
      <c r="AH72"/>
      <c r="AI72" s="116">
        <v>18</v>
      </c>
      <c r="AJ72"/>
      <c r="AK72" s="116">
        <v>52</v>
      </c>
      <c r="AL72" s="40"/>
      <c r="AM72" s="116">
        <v>6</v>
      </c>
      <c r="AN72"/>
      <c r="AO72" s="116">
        <v>46</v>
      </c>
      <c r="AP72" s="101"/>
      <c r="AQ72" s="46"/>
      <c r="AR72" s="40"/>
      <c r="AS72" s="46"/>
      <c r="AT72" s="40"/>
      <c r="AU72" s="110"/>
      <c r="AV72" s="101"/>
      <c r="AW72" s="127">
        <v>18</v>
      </c>
      <c r="AX72" s="40"/>
      <c r="AY72" s="127">
        <v>45</v>
      </c>
      <c r="AZ72" s="40"/>
      <c r="BA72" s="47"/>
      <c r="BB72" s="40"/>
      <c r="BC72" s="127">
        <v>63</v>
      </c>
      <c r="BD72" s="103">
        <v>30883</v>
      </c>
      <c r="BE72" s="169"/>
      <c r="BF72" s="103">
        <v>0</v>
      </c>
      <c r="BH72" s="121">
        <v>0</v>
      </c>
      <c r="BI72" s="121">
        <v>107891</v>
      </c>
      <c r="BJ72" s="121">
        <v>891</v>
      </c>
    </row>
    <row r="73" spans="1:62" x14ac:dyDescent="0.25">
      <c r="A73" s="147">
        <v>115590</v>
      </c>
      <c r="B73" s="147">
        <v>9162155</v>
      </c>
      <c r="C73" s="147">
        <v>916</v>
      </c>
      <c r="D73" s="148" t="s">
        <v>7</v>
      </c>
      <c r="E73" s="147">
        <v>2155</v>
      </c>
      <c r="F73" s="148" t="s">
        <v>86</v>
      </c>
      <c r="G73" s="148" t="s">
        <v>419</v>
      </c>
      <c r="H73" s="148" t="s">
        <v>332</v>
      </c>
      <c r="I73" s="39">
        <v>42483</v>
      </c>
      <c r="J73" s="144"/>
      <c r="K73" s="149">
        <v>77942</v>
      </c>
      <c r="L73" s="42"/>
      <c r="M73" s="155">
        <v>35459</v>
      </c>
      <c r="N73" s="43"/>
      <c r="O73" s="156">
        <v>45995</v>
      </c>
      <c r="P73" s="175">
        <v>45994.724999999991</v>
      </c>
      <c r="Q73" s="205">
        <v>81454</v>
      </c>
      <c r="R73" s="108">
        <v>0.27500000000873115</v>
      </c>
      <c r="S73" s="116">
        <v>54</v>
      </c>
      <c r="T73" s="40"/>
      <c r="U73" s="116">
        <v>0</v>
      </c>
      <c r="V73"/>
      <c r="W73" s="116">
        <v>54</v>
      </c>
      <c r="X73" s="40"/>
      <c r="Y73" s="116">
        <v>114</v>
      </c>
      <c r="Z73" s="40"/>
      <c r="AA73" s="116">
        <v>6</v>
      </c>
      <c r="AB73"/>
      <c r="AC73" s="116">
        <v>108</v>
      </c>
      <c r="AD73" s="99"/>
      <c r="AE73" s="116">
        <v>56</v>
      </c>
      <c r="AF73" s="40"/>
      <c r="AG73" s="116">
        <v>1</v>
      </c>
      <c r="AH73"/>
      <c r="AI73" s="116">
        <v>55</v>
      </c>
      <c r="AJ73"/>
      <c r="AK73" s="116">
        <v>108</v>
      </c>
      <c r="AL73" s="40"/>
      <c r="AM73" s="116">
        <v>8</v>
      </c>
      <c r="AN73"/>
      <c r="AO73" s="116">
        <v>100</v>
      </c>
      <c r="AP73" s="101"/>
      <c r="AQ73" s="46"/>
      <c r="AR73" s="40"/>
      <c r="AS73" s="46"/>
      <c r="AT73" s="40"/>
      <c r="AU73" s="110"/>
      <c r="AV73" s="101"/>
      <c r="AW73" s="127">
        <v>55</v>
      </c>
      <c r="AX73" s="40"/>
      <c r="AY73" s="127">
        <v>104</v>
      </c>
      <c r="AZ73" s="40"/>
      <c r="BA73" s="47"/>
      <c r="BB73" s="40"/>
      <c r="BC73" s="127">
        <v>159</v>
      </c>
      <c r="BD73" s="103">
        <v>77942</v>
      </c>
      <c r="BE73" s="169"/>
      <c r="BF73" s="103">
        <v>0</v>
      </c>
      <c r="BH73" s="121">
        <v>0</v>
      </c>
      <c r="BI73" s="121">
        <v>107898</v>
      </c>
      <c r="BJ73" s="121">
        <v>898</v>
      </c>
    </row>
    <row r="74" spans="1:62" x14ac:dyDescent="0.25">
      <c r="A74" s="147">
        <v>115594</v>
      </c>
      <c r="B74" s="147">
        <v>9162160</v>
      </c>
      <c r="C74" s="147">
        <v>916</v>
      </c>
      <c r="D74" s="148" t="s">
        <v>7</v>
      </c>
      <c r="E74" s="147">
        <v>2160</v>
      </c>
      <c r="F74" s="148" t="s">
        <v>88</v>
      </c>
      <c r="G74" s="148" t="s">
        <v>419</v>
      </c>
      <c r="H74" s="148" t="s">
        <v>332</v>
      </c>
      <c r="I74" s="39">
        <v>40239</v>
      </c>
      <c r="J74" s="144"/>
      <c r="K74" s="149">
        <v>73285</v>
      </c>
      <c r="L74" s="42"/>
      <c r="M74" s="155">
        <v>33046</v>
      </c>
      <c r="N74" s="43"/>
      <c r="O74" s="156">
        <v>43247</v>
      </c>
      <c r="P74" s="175">
        <v>43246.612500000003</v>
      </c>
      <c r="Q74" s="205">
        <v>76293</v>
      </c>
      <c r="R74" s="108">
        <v>0.38749999999708962</v>
      </c>
      <c r="S74" s="116">
        <v>55</v>
      </c>
      <c r="T74" s="40"/>
      <c r="U74" s="116">
        <v>2</v>
      </c>
      <c r="V74"/>
      <c r="W74" s="116">
        <v>53</v>
      </c>
      <c r="X74" s="40"/>
      <c r="Y74" s="116">
        <v>110</v>
      </c>
      <c r="Z74" s="40"/>
      <c r="AA74" s="116">
        <v>9</v>
      </c>
      <c r="AB74"/>
      <c r="AC74" s="116">
        <v>101</v>
      </c>
      <c r="AD74" s="99"/>
      <c r="AE74" s="116">
        <v>56</v>
      </c>
      <c r="AF74" s="40"/>
      <c r="AG74" s="116">
        <v>4</v>
      </c>
      <c r="AH74"/>
      <c r="AI74" s="116">
        <v>52</v>
      </c>
      <c r="AJ74"/>
      <c r="AK74" s="116">
        <v>104</v>
      </c>
      <c r="AL74" s="40"/>
      <c r="AM74" s="116">
        <v>11</v>
      </c>
      <c r="AN74"/>
      <c r="AO74" s="116">
        <v>93</v>
      </c>
      <c r="AP74" s="101"/>
      <c r="AQ74" s="46"/>
      <c r="AR74" s="40"/>
      <c r="AS74" s="46"/>
      <c r="AT74" s="40"/>
      <c r="AU74" s="110"/>
      <c r="AV74" s="101"/>
      <c r="AW74" s="127">
        <v>52.5</v>
      </c>
      <c r="AX74" s="40"/>
      <c r="AY74" s="127">
        <v>97</v>
      </c>
      <c r="AZ74" s="40"/>
      <c r="BA74" s="47"/>
      <c r="BB74" s="40"/>
      <c r="BC74" s="127">
        <v>149.5</v>
      </c>
      <c r="BD74" s="103">
        <v>73285</v>
      </c>
      <c r="BE74" s="169"/>
      <c r="BF74" s="103">
        <v>0</v>
      </c>
      <c r="BH74" s="121">
        <v>0</v>
      </c>
      <c r="BI74" s="121">
        <v>107892</v>
      </c>
      <c r="BJ74" s="121">
        <v>892</v>
      </c>
    </row>
    <row r="75" spans="1:62" x14ac:dyDescent="0.25">
      <c r="A75" s="147">
        <v>115598</v>
      </c>
      <c r="B75" s="147">
        <v>9162165</v>
      </c>
      <c r="C75" s="147">
        <v>916</v>
      </c>
      <c r="D75" s="148" t="s">
        <v>7</v>
      </c>
      <c r="E75" s="147">
        <v>2165</v>
      </c>
      <c r="F75" s="148" t="s">
        <v>90</v>
      </c>
      <c r="G75" s="148" t="s">
        <v>419</v>
      </c>
      <c r="H75" s="148" t="s">
        <v>332</v>
      </c>
      <c r="I75" s="39">
        <v>45146</v>
      </c>
      <c r="J75" s="144"/>
      <c r="K75" s="149">
        <v>79658</v>
      </c>
      <c r="L75" s="42"/>
      <c r="M75" s="155">
        <v>34512</v>
      </c>
      <c r="N75" s="43"/>
      <c r="O75" s="156">
        <v>47008</v>
      </c>
      <c r="P75" s="175">
        <v>47007.1875</v>
      </c>
      <c r="Q75" s="205">
        <v>81520</v>
      </c>
      <c r="R75" s="108">
        <v>0.8125</v>
      </c>
      <c r="S75" s="116">
        <v>60</v>
      </c>
      <c r="T75" s="40"/>
      <c r="U75" s="116">
        <v>4</v>
      </c>
      <c r="V75"/>
      <c r="W75" s="116">
        <v>56</v>
      </c>
      <c r="X75" s="40"/>
      <c r="Y75" s="116">
        <v>118</v>
      </c>
      <c r="Z75" s="40"/>
      <c r="AA75" s="116">
        <v>9</v>
      </c>
      <c r="AB75"/>
      <c r="AC75" s="116">
        <v>109</v>
      </c>
      <c r="AD75" s="99"/>
      <c r="AE75" s="116">
        <v>59</v>
      </c>
      <c r="AF75" s="40"/>
      <c r="AG75" s="116">
        <v>4</v>
      </c>
      <c r="AH75"/>
      <c r="AI75" s="116">
        <v>55</v>
      </c>
      <c r="AJ75"/>
      <c r="AK75" s="116">
        <v>112</v>
      </c>
      <c r="AL75" s="40"/>
      <c r="AM75" s="116">
        <v>7</v>
      </c>
      <c r="AN75"/>
      <c r="AO75" s="116">
        <v>105</v>
      </c>
      <c r="AP75" s="101"/>
      <c r="AQ75" s="46"/>
      <c r="AR75" s="40"/>
      <c r="AS75" s="46"/>
      <c r="AT75" s="40"/>
      <c r="AU75" s="110"/>
      <c r="AV75" s="101"/>
      <c r="AW75" s="127">
        <v>55.5</v>
      </c>
      <c r="AX75" s="40"/>
      <c r="AY75" s="127">
        <v>107</v>
      </c>
      <c r="AZ75" s="40"/>
      <c r="BA75" s="47"/>
      <c r="BB75" s="40"/>
      <c r="BC75" s="127">
        <v>162.5</v>
      </c>
      <c r="BD75" s="103">
        <v>79658</v>
      </c>
      <c r="BE75" s="169"/>
      <c r="BF75" s="103">
        <v>0</v>
      </c>
      <c r="BH75" s="121">
        <v>0</v>
      </c>
      <c r="BI75" s="121">
        <v>107881</v>
      </c>
      <c r="BJ75" s="121">
        <v>881</v>
      </c>
    </row>
    <row r="76" spans="1:62" x14ac:dyDescent="0.25">
      <c r="A76" s="147">
        <v>115600</v>
      </c>
      <c r="B76" s="147">
        <v>9162171</v>
      </c>
      <c r="C76" s="147">
        <v>916</v>
      </c>
      <c r="D76" s="148" t="s">
        <v>7</v>
      </c>
      <c r="E76" s="147">
        <v>2171</v>
      </c>
      <c r="F76" s="148" t="s">
        <v>91</v>
      </c>
      <c r="G76" s="148" t="s">
        <v>419</v>
      </c>
      <c r="H76" s="148" t="s">
        <v>332</v>
      </c>
      <c r="I76" s="39">
        <v>26219</v>
      </c>
      <c r="J76" s="144"/>
      <c r="K76" s="149">
        <v>42893</v>
      </c>
      <c r="L76" s="42"/>
      <c r="M76" s="155">
        <v>16674</v>
      </c>
      <c r="N76" s="43"/>
      <c r="O76" s="156">
        <v>25312</v>
      </c>
      <c r="P76" s="175">
        <v>25311.5625</v>
      </c>
      <c r="Q76" s="205">
        <v>41986</v>
      </c>
      <c r="R76" s="108">
        <v>0.4375</v>
      </c>
      <c r="S76" s="116">
        <v>39</v>
      </c>
      <c r="T76" s="40"/>
      <c r="U76" s="116">
        <v>4</v>
      </c>
      <c r="V76"/>
      <c r="W76" s="116">
        <v>35</v>
      </c>
      <c r="X76" s="40"/>
      <c r="Y76" s="116">
        <v>74</v>
      </c>
      <c r="Z76" s="40"/>
      <c r="AA76" s="116">
        <v>10</v>
      </c>
      <c r="AB76"/>
      <c r="AC76" s="116">
        <v>64</v>
      </c>
      <c r="AD76" s="99"/>
      <c r="AE76" s="116">
        <v>31</v>
      </c>
      <c r="AF76" s="40"/>
      <c r="AG76" s="116">
        <v>5</v>
      </c>
      <c r="AH76"/>
      <c r="AI76" s="116">
        <v>26</v>
      </c>
      <c r="AJ76"/>
      <c r="AK76" s="116">
        <v>59</v>
      </c>
      <c r="AL76" s="40"/>
      <c r="AM76" s="116">
        <v>9</v>
      </c>
      <c r="AN76"/>
      <c r="AO76" s="116">
        <v>50</v>
      </c>
      <c r="AP76" s="101"/>
      <c r="AQ76" s="46"/>
      <c r="AR76" s="40"/>
      <c r="AS76" s="46"/>
      <c r="AT76" s="40"/>
      <c r="AU76" s="110"/>
      <c r="AV76" s="101"/>
      <c r="AW76" s="127">
        <v>30.5</v>
      </c>
      <c r="AX76" s="40"/>
      <c r="AY76" s="127">
        <v>57</v>
      </c>
      <c r="AZ76" s="40"/>
      <c r="BA76" s="47"/>
      <c r="BB76" s="40"/>
      <c r="BC76" s="127">
        <v>87.5</v>
      </c>
      <c r="BD76" s="103">
        <v>42893</v>
      </c>
      <c r="BE76" s="169"/>
      <c r="BF76" s="103">
        <v>0</v>
      </c>
      <c r="BH76" s="121">
        <v>102109</v>
      </c>
      <c r="BI76" s="121">
        <v>0</v>
      </c>
      <c r="BJ76" s="121">
        <v>554</v>
      </c>
    </row>
    <row r="77" spans="1:62" x14ac:dyDescent="0.25">
      <c r="A77" s="147">
        <v>115601</v>
      </c>
      <c r="B77" s="147">
        <v>9162172</v>
      </c>
      <c r="C77" s="147">
        <v>916</v>
      </c>
      <c r="D77" s="148" t="s">
        <v>7</v>
      </c>
      <c r="E77" s="147">
        <v>2172</v>
      </c>
      <c r="F77" s="148" t="s">
        <v>92</v>
      </c>
      <c r="G77" s="148" t="s">
        <v>419</v>
      </c>
      <c r="H77" s="148" t="s">
        <v>332</v>
      </c>
      <c r="I77" s="39">
        <v>36734</v>
      </c>
      <c r="J77" s="144"/>
      <c r="K77" s="149">
        <v>78432</v>
      </c>
      <c r="L77" s="42"/>
      <c r="M77" s="155">
        <v>41698</v>
      </c>
      <c r="N77" s="43"/>
      <c r="O77" s="156">
        <v>46284</v>
      </c>
      <c r="P77" s="175">
        <v>46284</v>
      </c>
      <c r="Q77" s="205">
        <v>87982</v>
      </c>
      <c r="R77" s="108">
        <v>0</v>
      </c>
      <c r="S77" s="116">
        <v>59</v>
      </c>
      <c r="T77" s="40"/>
      <c r="U77" s="116">
        <v>4</v>
      </c>
      <c r="V77"/>
      <c r="W77" s="116">
        <v>55</v>
      </c>
      <c r="X77" s="40"/>
      <c r="Y77" s="116">
        <v>118</v>
      </c>
      <c r="Z77" s="40"/>
      <c r="AA77" s="116">
        <v>9</v>
      </c>
      <c r="AB77"/>
      <c r="AC77" s="116">
        <v>109</v>
      </c>
      <c r="AD77" s="99"/>
      <c r="AE77" s="116">
        <v>58</v>
      </c>
      <c r="AF77" s="40"/>
      <c r="AG77" s="116">
        <v>10</v>
      </c>
      <c r="AH77"/>
      <c r="AI77" s="116">
        <v>48</v>
      </c>
      <c r="AJ77"/>
      <c r="AK77" s="116">
        <v>118</v>
      </c>
      <c r="AL77" s="40"/>
      <c r="AM77" s="116">
        <v>10</v>
      </c>
      <c r="AN77"/>
      <c r="AO77" s="116">
        <v>108</v>
      </c>
      <c r="AP77" s="101"/>
      <c r="AQ77" s="46"/>
      <c r="AR77" s="40"/>
      <c r="AS77" s="46"/>
      <c r="AT77" s="40"/>
      <c r="AU77" s="110"/>
      <c r="AV77" s="101"/>
      <c r="AW77" s="127">
        <v>51.5</v>
      </c>
      <c r="AX77" s="40"/>
      <c r="AY77" s="127">
        <v>108.5</v>
      </c>
      <c r="AZ77" s="40"/>
      <c r="BA77" s="47"/>
      <c r="BB77" s="40"/>
      <c r="BC77" s="127">
        <v>160</v>
      </c>
      <c r="BD77" s="103">
        <v>78432</v>
      </c>
      <c r="BE77" s="169"/>
      <c r="BF77" s="103">
        <v>0</v>
      </c>
      <c r="BH77" s="121">
        <v>0</v>
      </c>
      <c r="BI77" s="121">
        <v>107529</v>
      </c>
      <c r="BJ77" s="121">
        <v>529</v>
      </c>
    </row>
    <row r="78" spans="1:62" x14ac:dyDescent="0.25">
      <c r="A78" s="147">
        <v>115603</v>
      </c>
      <c r="B78" s="147">
        <v>9162175</v>
      </c>
      <c r="C78" s="147">
        <v>916</v>
      </c>
      <c r="D78" s="148" t="s">
        <v>7</v>
      </c>
      <c r="E78" s="147">
        <v>2175</v>
      </c>
      <c r="F78" s="148" t="s">
        <v>93</v>
      </c>
      <c r="G78" s="148" t="s">
        <v>419</v>
      </c>
      <c r="H78" s="148" t="s">
        <v>332</v>
      </c>
      <c r="I78" s="39">
        <v>15704</v>
      </c>
      <c r="J78" s="144"/>
      <c r="K78" s="149">
        <v>26961</v>
      </c>
      <c r="L78" s="42"/>
      <c r="M78" s="155">
        <v>11257</v>
      </c>
      <c r="N78" s="43"/>
      <c r="O78" s="156">
        <v>15911</v>
      </c>
      <c r="P78" s="175">
        <v>15910.124999999996</v>
      </c>
      <c r="Q78" s="205">
        <v>27168</v>
      </c>
      <c r="R78" s="108">
        <v>0.87500000000363798</v>
      </c>
      <c r="S78" s="116">
        <v>21</v>
      </c>
      <c r="T78" s="40"/>
      <c r="U78" s="116">
        <v>0</v>
      </c>
      <c r="V78"/>
      <c r="W78" s="116">
        <v>21</v>
      </c>
      <c r="X78" s="40"/>
      <c r="Y78" s="116">
        <v>46</v>
      </c>
      <c r="Z78" s="40"/>
      <c r="AA78" s="116">
        <v>11</v>
      </c>
      <c r="AB78"/>
      <c r="AC78" s="116">
        <v>35</v>
      </c>
      <c r="AD78" s="99"/>
      <c r="AE78" s="116">
        <v>21</v>
      </c>
      <c r="AF78" s="40"/>
      <c r="AG78" s="116">
        <v>0</v>
      </c>
      <c r="AH78"/>
      <c r="AI78" s="116">
        <v>21</v>
      </c>
      <c r="AJ78"/>
      <c r="AK78" s="116">
        <v>44</v>
      </c>
      <c r="AL78" s="40"/>
      <c r="AM78" s="116">
        <v>11</v>
      </c>
      <c r="AN78"/>
      <c r="AO78" s="116">
        <v>33</v>
      </c>
      <c r="AP78" s="101"/>
      <c r="AQ78" s="46"/>
      <c r="AR78" s="40"/>
      <c r="AS78" s="46"/>
      <c r="AT78" s="40"/>
      <c r="AU78" s="110"/>
      <c r="AV78" s="101"/>
      <c r="AW78" s="127">
        <v>21</v>
      </c>
      <c r="AX78" s="40"/>
      <c r="AY78" s="127">
        <v>34</v>
      </c>
      <c r="AZ78" s="40"/>
      <c r="BA78" s="47"/>
      <c r="BB78" s="40"/>
      <c r="BC78" s="127">
        <v>55</v>
      </c>
      <c r="BD78" s="103">
        <v>26961</v>
      </c>
      <c r="BE78" s="169"/>
      <c r="BF78" s="103">
        <v>0</v>
      </c>
      <c r="BH78" s="121">
        <v>0</v>
      </c>
      <c r="BI78" s="121">
        <v>107924</v>
      </c>
      <c r="BJ78" s="121">
        <v>924</v>
      </c>
    </row>
    <row r="79" spans="1:62" x14ac:dyDescent="0.25">
      <c r="A79" s="147">
        <v>131249</v>
      </c>
      <c r="B79" s="147">
        <v>9162177</v>
      </c>
      <c r="C79" s="147">
        <v>916</v>
      </c>
      <c r="D79" s="148" t="s">
        <v>7</v>
      </c>
      <c r="E79" s="147">
        <v>2177</v>
      </c>
      <c r="F79" s="148" t="s">
        <v>94</v>
      </c>
      <c r="G79" s="148" t="s">
        <v>419</v>
      </c>
      <c r="H79" s="148" t="s">
        <v>333</v>
      </c>
      <c r="I79" s="39">
        <v>15283</v>
      </c>
      <c r="J79" s="144"/>
      <c r="K79" s="149">
        <v>25736</v>
      </c>
      <c r="L79" s="42"/>
      <c r="M79" s="155">
        <v>10453</v>
      </c>
      <c r="N79" s="43"/>
      <c r="O79" s="156">
        <v>15188</v>
      </c>
      <c r="P79" s="175">
        <v>15186.9375</v>
      </c>
      <c r="Q79" s="205">
        <v>25641</v>
      </c>
      <c r="R79" s="108">
        <v>1.0625</v>
      </c>
      <c r="S79" s="116">
        <v>18</v>
      </c>
      <c r="T79" s="40"/>
      <c r="U79" s="116">
        <v>4</v>
      </c>
      <c r="V79"/>
      <c r="W79" s="116">
        <v>14</v>
      </c>
      <c r="X79" s="40"/>
      <c r="Y79" s="116">
        <v>49</v>
      </c>
      <c r="Z79" s="40"/>
      <c r="AA79" s="116">
        <v>13</v>
      </c>
      <c r="AB79"/>
      <c r="AC79" s="116">
        <v>36</v>
      </c>
      <c r="AD79" s="99"/>
      <c r="AE79" s="116">
        <v>23</v>
      </c>
      <c r="AF79" s="40"/>
      <c r="AG79" s="116">
        <v>6</v>
      </c>
      <c r="AH79"/>
      <c r="AI79" s="116">
        <v>17</v>
      </c>
      <c r="AJ79"/>
      <c r="AK79" s="116">
        <v>51</v>
      </c>
      <c r="AL79" s="40"/>
      <c r="AM79" s="116">
        <v>16</v>
      </c>
      <c r="AN79"/>
      <c r="AO79" s="116">
        <v>35</v>
      </c>
      <c r="AP79" s="101"/>
      <c r="AQ79" s="46"/>
      <c r="AR79" s="40"/>
      <c r="AS79" s="46"/>
      <c r="AT79" s="40"/>
      <c r="AU79" s="110"/>
      <c r="AV79" s="101"/>
      <c r="AW79" s="127">
        <v>17</v>
      </c>
      <c r="AX79" s="40"/>
      <c r="AY79" s="127">
        <v>35.5</v>
      </c>
      <c r="AZ79" s="40"/>
      <c r="BA79" s="47"/>
      <c r="BB79" s="40"/>
      <c r="BC79" s="127">
        <v>52.5</v>
      </c>
      <c r="BD79" s="103">
        <v>25736</v>
      </c>
      <c r="BE79" s="169"/>
      <c r="BF79" s="103">
        <v>0</v>
      </c>
      <c r="BH79" s="121">
        <v>0</v>
      </c>
      <c r="BI79" s="121">
        <v>107886</v>
      </c>
      <c r="BJ79" s="121">
        <v>886</v>
      </c>
    </row>
    <row r="80" spans="1:62" x14ac:dyDescent="0.25">
      <c r="A80" s="147">
        <v>131250</v>
      </c>
      <c r="B80" s="147">
        <v>9162178</v>
      </c>
      <c r="C80" s="147">
        <v>916</v>
      </c>
      <c r="D80" s="148" t="s">
        <v>7</v>
      </c>
      <c r="E80" s="147">
        <v>2178</v>
      </c>
      <c r="F80" s="148" t="s">
        <v>95</v>
      </c>
      <c r="G80" s="148" t="s">
        <v>419</v>
      </c>
      <c r="H80" s="148" t="s">
        <v>332</v>
      </c>
      <c r="I80" s="39">
        <v>10656</v>
      </c>
      <c r="J80" s="144"/>
      <c r="K80" s="149">
        <v>21324</v>
      </c>
      <c r="L80" s="42"/>
      <c r="M80" s="155">
        <v>10668</v>
      </c>
      <c r="N80" s="43"/>
      <c r="O80" s="156">
        <v>12584</v>
      </c>
      <c r="P80" s="175">
        <v>12583.462499999998</v>
      </c>
      <c r="Q80" s="205">
        <v>23252</v>
      </c>
      <c r="R80" s="108">
        <v>0.53750000000218279</v>
      </c>
      <c r="S80" s="116">
        <v>22</v>
      </c>
      <c r="T80" s="40"/>
      <c r="U80" s="116">
        <v>6</v>
      </c>
      <c r="V80"/>
      <c r="W80" s="116">
        <v>16</v>
      </c>
      <c r="X80" s="40"/>
      <c r="Y80" s="116">
        <v>46</v>
      </c>
      <c r="Z80" s="40"/>
      <c r="AA80" s="116">
        <v>21</v>
      </c>
      <c r="AB80"/>
      <c r="AC80" s="116">
        <v>25</v>
      </c>
      <c r="AD80" s="99"/>
      <c r="AE80" s="116">
        <v>28</v>
      </c>
      <c r="AF80" s="40"/>
      <c r="AG80" s="116">
        <v>8</v>
      </c>
      <c r="AH80"/>
      <c r="AI80" s="116">
        <v>20</v>
      </c>
      <c r="AJ80"/>
      <c r="AK80" s="116">
        <v>41</v>
      </c>
      <c r="AL80" s="40"/>
      <c r="AM80" s="116">
        <v>19</v>
      </c>
      <c r="AN80"/>
      <c r="AO80" s="116">
        <v>22</v>
      </c>
      <c r="AP80" s="101"/>
      <c r="AQ80" s="46"/>
      <c r="AR80" s="40"/>
      <c r="AS80" s="46"/>
      <c r="AT80" s="40"/>
      <c r="AU80" s="110"/>
      <c r="AV80" s="101"/>
      <c r="AW80" s="127">
        <v>20</v>
      </c>
      <c r="AX80" s="40"/>
      <c r="AY80" s="127">
        <v>23.5</v>
      </c>
      <c r="AZ80" s="40"/>
      <c r="BA80" s="47"/>
      <c r="BB80" s="40"/>
      <c r="BC80" s="127">
        <v>43.5</v>
      </c>
      <c r="BD80" s="103">
        <v>21324</v>
      </c>
      <c r="BE80" s="169"/>
      <c r="BF80" s="103">
        <v>0</v>
      </c>
      <c r="BH80" s="121">
        <v>0</v>
      </c>
      <c r="BI80" s="121">
        <v>107888</v>
      </c>
      <c r="BJ80" s="121">
        <v>888</v>
      </c>
    </row>
    <row r="81" spans="1:62" x14ac:dyDescent="0.25">
      <c r="A81" s="147">
        <v>131782</v>
      </c>
      <c r="B81" s="147">
        <v>9162179</v>
      </c>
      <c r="C81" s="147">
        <v>916</v>
      </c>
      <c r="D81" s="148" t="s">
        <v>7</v>
      </c>
      <c r="E81" s="147">
        <v>2179</v>
      </c>
      <c r="F81" s="148" t="s">
        <v>96</v>
      </c>
      <c r="G81" s="148" t="s">
        <v>419</v>
      </c>
      <c r="H81" s="148" t="s">
        <v>332</v>
      </c>
      <c r="I81" s="39">
        <v>18928</v>
      </c>
      <c r="J81" s="144"/>
      <c r="K81" s="149">
        <v>29167</v>
      </c>
      <c r="L81" s="42"/>
      <c r="M81" s="155">
        <v>10239</v>
      </c>
      <c r="N81" s="43"/>
      <c r="O81" s="156">
        <v>17212</v>
      </c>
      <c r="P81" s="175">
        <v>17211.862499999999</v>
      </c>
      <c r="Q81" s="205">
        <v>27451</v>
      </c>
      <c r="R81" s="108">
        <v>0.1375000000007276</v>
      </c>
      <c r="S81" s="116">
        <v>20</v>
      </c>
      <c r="T81" s="40"/>
      <c r="U81" s="116">
        <v>1</v>
      </c>
      <c r="V81"/>
      <c r="W81" s="116">
        <v>19</v>
      </c>
      <c r="X81" s="40"/>
      <c r="Y81" s="116">
        <v>38</v>
      </c>
      <c r="Z81" s="40"/>
      <c r="AA81" s="116">
        <v>1</v>
      </c>
      <c r="AB81"/>
      <c r="AC81" s="116">
        <v>37</v>
      </c>
      <c r="AD81" s="99"/>
      <c r="AE81" s="116">
        <v>21</v>
      </c>
      <c r="AF81" s="40"/>
      <c r="AG81" s="116">
        <v>1</v>
      </c>
      <c r="AH81"/>
      <c r="AI81" s="116">
        <v>20</v>
      </c>
      <c r="AJ81"/>
      <c r="AK81" s="116">
        <v>45</v>
      </c>
      <c r="AL81" s="40"/>
      <c r="AM81" s="116">
        <v>3</v>
      </c>
      <c r="AN81"/>
      <c r="AO81" s="116">
        <v>42</v>
      </c>
      <c r="AP81" s="101"/>
      <c r="AQ81" s="46"/>
      <c r="AR81" s="40"/>
      <c r="AS81" s="46"/>
      <c r="AT81" s="40"/>
      <c r="AU81" s="110"/>
      <c r="AV81" s="101"/>
      <c r="AW81" s="127">
        <v>20</v>
      </c>
      <c r="AX81" s="40"/>
      <c r="AY81" s="127">
        <v>39.5</v>
      </c>
      <c r="AZ81" s="40"/>
      <c r="BA81" s="47"/>
      <c r="BB81" s="40"/>
      <c r="BC81" s="127">
        <v>59.5</v>
      </c>
      <c r="BD81" s="103">
        <v>29167</v>
      </c>
      <c r="BE81" s="169"/>
      <c r="BF81" s="103">
        <v>0</v>
      </c>
      <c r="BH81" s="121">
        <v>0</v>
      </c>
      <c r="BI81" s="121">
        <v>107816</v>
      </c>
      <c r="BJ81" s="121">
        <v>816</v>
      </c>
    </row>
    <row r="82" spans="1:62" x14ac:dyDescent="0.25">
      <c r="A82" s="147">
        <v>131783</v>
      </c>
      <c r="B82" s="147">
        <v>9162180</v>
      </c>
      <c r="C82" s="147">
        <v>916</v>
      </c>
      <c r="D82" s="148" t="s">
        <v>7</v>
      </c>
      <c r="E82" s="147">
        <v>2180</v>
      </c>
      <c r="F82" s="148" t="s">
        <v>97</v>
      </c>
      <c r="G82" s="148" t="s">
        <v>419</v>
      </c>
      <c r="H82" s="148" t="s">
        <v>332</v>
      </c>
      <c r="I82" s="39">
        <v>33509</v>
      </c>
      <c r="J82" s="144"/>
      <c r="K82" s="149">
        <v>55883</v>
      </c>
      <c r="L82" s="42"/>
      <c r="M82" s="155">
        <v>22374</v>
      </c>
      <c r="N82" s="43"/>
      <c r="O82" s="156">
        <v>32978</v>
      </c>
      <c r="P82" s="175">
        <v>32977.349999999991</v>
      </c>
      <c r="Q82" s="205">
        <v>55352</v>
      </c>
      <c r="R82" s="108">
        <v>0.65000000000873115</v>
      </c>
      <c r="S82" s="116">
        <v>42</v>
      </c>
      <c r="T82" s="40"/>
      <c r="U82" s="116">
        <v>6</v>
      </c>
      <c r="V82"/>
      <c r="W82" s="116">
        <v>36</v>
      </c>
      <c r="X82" s="40"/>
      <c r="Y82" s="116">
        <v>88</v>
      </c>
      <c r="Z82" s="40"/>
      <c r="AA82" s="116">
        <v>13</v>
      </c>
      <c r="AB82"/>
      <c r="AC82" s="116">
        <v>75</v>
      </c>
      <c r="AD82" s="99"/>
      <c r="AE82" s="116">
        <v>45</v>
      </c>
      <c r="AF82" s="40"/>
      <c r="AG82" s="116">
        <v>7</v>
      </c>
      <c r="AH82"/>
      <c r="AI82" s="116">
        <v>38</v>
      </c>
      <c r="AJ82"/>
      <c r="AK82" s="116">
        <v>90</v>
      </c>
      <c r="AL82" s="40"/>
      <c r="AM82" s="116">
        <v>13</v>
      </c>
      <c r="AN82"/>
      <c r="AO82" s="116">
        <v>77</v>
      </c>
      <c r="AP82" s="101"/>
      <c r="AQ82" s="46"/>
      <c r="AR82" s="40"/>
      <c r="AS82" s="46"/>
      <c r="AT82" s="40"/>
      <c r="AU82" s="110"/>
      <c r="AV82" s="101"/>
      <c r="AW82" s="127">
        <v>38</v>
      </c>
      <c r="AX82" s="40"/>
      <c r="AY82" s="127">
        <v>76</v>
      </c>
      <c r="AZ82" s="40"/>
      <c r="BA82" s="47"/>
      <c r="BB82" s="40"/>
      <c r="BC82" s="127">
        <v>114</v>
      </c>
      <c r="BD82" s="103">
        <v>55883</v>
      </c>
      <c r="BE82" s="169"/>
      <c r="BF82" s="103">
        <v>0</v>
      </c>
      <c r="BH82" s="121">
        <v>0</v>
      </c>
      <c r="BI82" s="121">
        <v>107812</v>
      </c>
      <c r="BJ82" s="121">
        <v>812</v>
      </c>
    </row>
    <row r="83" spans="1:62" x14ac:dyDescent="0.25">
      <c r="A83" s="147">
        <v>131784</v>
      </c>
      <c r="B83" s="147">
        <v>9162181</v>
      </c>
      <c r="C83" s="147">
        <v>916</v>
      </c>
      <c r="D83" s="148" t="s">
        <v>7</v>
      </c>
      <c r="E83" s="147">
        <v>2181</v>
      </c>
      <c r="F83" s="148" t="s">
        <v>98</v>
      </c>
      <c r="G83" s="148" t="s">
        <v>419</v>
      </c>
      <c r="H83" s="148" t="s">
        <v>332</v>
      </c>
      <c r="I83" s="39">
        <v>31827</v>
      </c>
      <c r="J83" s="144"/>
      <c r="K83" s="149">
        <v>55883</v>
      </c>
      <c r="L83" s="42"/>
      <c r="M83" s="155">
        <v>24056</v>
      </c>
      <c r="N83" s="43"/>
      <c r="O83" s="156">
        <v>32978</v>
      </c>
      <c r="P83" s="175">
        <v>32977.349999999991</v>
      </c>
      <c r="Q83" s="205">
        <v>57034</v>
      </c>
      <c r="R83" s="108">
        <v>0.65000000000873115</v>
      </c>
      <c r="S83" s="116">
        <v>45</v>
      </c>
      <c r="T83" s="40"/>
      <c r="U83" s="116">
        <v>1</v>
      </c>
      <c r="V83"/>
      <c r="W83" s="116">
        <v>44</v>
      </c>
      <c r="X83" s="40"/>
      <c r="Y83" s="116">
        <v>86</v>
      </c>
      <c r="Z83" s="40"/>
      <c r="AA83" s="116">
        <v>10</v>
      </c>
      <c r="AB83"/>
      <c r="AC83" s="116">
        <v>76</v>
      </c>
      <c r="AD83" s="99"/>
      <c r="AE83" s="116">
        <v>40</v>
      </c>
      <c r="AF83" s="40"/>
      <c r="AG83" s="116">
        <v>0</v>
      </c>
      <c r="AH83"/>
      <c r="AI83" s="116">
        <v>40</v>
      </c>
      <c r="AJ83"/>
      <c r="AK83" s="116">
        <v>76</v>
      </c>
      <c r="AL83" s="40"/>
      <c r="AM83" s="116">
        <v>8</v>
      </c>
      <c r="AN83"/>
      <c r="AO83" s="116">
        <v>68</v>
      </c>
      <c r="AP83" s="101"/>
      <c r="AQ83" s="46"/>
      <c r="AR83" s="40"/>
      <c r="AS83" s="46"/>
      <c r="AT83" s="40"/>
      <c r="AU83" s="110"/>
      <c r="AV83" s="101"/>
      <c r="AW83" s="127">
        <v>42</v>
      </c>
      <c r="AX83" s="40"/>
      <c r="AY83" s="127">
        <v>72</v>
      </c>
      <c r="AZ83" s="40"/>
      <c r="BA83" s="47"/>
      <c r="BB83" s="40"/>
      <c r="BC83" s="127">
        <v>114</v>
      </c>
      <c r="BD83" s="103">
        <v>55883</v>
      </c>
      <c r="BE83" s="169"/>
      <c r="BF83" s="103">
        <v>0</v>
      </c>
      <c r="BH83" s="121">
        <v>0</v>
      </c>
      <c r="BI83" s="121">
        <v>107656</v>
      </c>
      <c r="BJ83" s="121">
        <v>656</v>
      </c>
    </row>
    <row r="84" spans="1:62" x14ac:dyDescent="0.25">
      <c r="A84" s="147">
        <v>136074</v>
      </c>
      <c r="B84" s="147">
        <v>9162185</v>
      </c>
      <c r="C84" s="147">
        <v>916</v>
      </c>
      <c r="D84" s="148" t="s">
        <v>7</v>
      </c>
      <c r="E84" s="147">
        <v>2185</v>
      </c>
      <c r="F84" s="148" t="s">
        <v>101</v>
      </c>
      <c r="G84" s="148" t="s">
        <v>419</v>
      </c>
      <c r="H84" s="148" t="s">
        <v>333</v>
      </c>
      <c r="I84" s="39">
        <v>41361</v>
      </c>
      <c r="J84" s="144"/>
      <c r="K84" s="149">
        <v>67648</v>
      </c>
      <c r="L84" s="42"/>
      <c r="M84" s="155">
        <v>26287</v>
      </c>
      <c r="N84" s="43"/>
      <c r="O84" s="156">
        <v>39921</v>
      </c>
      <c r="P84" s="175">
        <v>39919.949999999997</v>
      </c>
      <c r="Q84" s="205">
        <v>66208</v>
      </c>
      <c r="R84" s="108">
        <v>1.0500000000029104</v>
      </c>
      <c r="S84" s="116">
        <v>44</v>
      </c>
      <c r="T84" s="40"/>
      <c r="U84" s="116">
        <v>5</v>
      </c>
      <c r="V84"/>
      <c r="W84" s="116">
        <v>39</v>
      </c>
      <c r="X84" s="40"/>
      <c r="Y84" s="116">
        <v>113</v>
      </c>
      <c r="Z84" s="40"/>
      <c r="AA84" s="116">
        <v>13</v>
      </c>
      <c r="AB84"/>
      <c r="AC84" s="116">
        <v>100</v>
      </c>
      <c r="AD84" s="99"/>
      <c r="AE84" s="116">
        <v>42</v>
      </c>
      <c r="AF84" s="40"/>
      <c r="AG84" s="116">
        <v>5</v>
      </c>
      <c r="AH84"/>
      <c r="AI84" s="116">
        <v>37</v>
      </c>
      <c r="AJ84"/>
      <c r="AK84" s="116">
        <v>114</v>
      </c>
      <c r="AL84" s="40"/>
      <c r="AM84" s="116">
        <v>14</v>
      </c>
      <c r="AN84"/>
      <c r="AO84" s="116">
        <v>100</v>
      </c>
      <c r="AP84" s="101"/>
      <c r="AQ84" s="46"/>
      <c r="AR84" s="40"/>
      <c r="AS84" s="46"/>
      <c r="AT84" s="40"/>
      <c r="AU84" s="110"/>
      <c r="AV84" s="101"/>
      <c r="AW84" s="127">
        <v>38</v>
      </c>
      <c r="AX84" s="40"/>
      <c r="AY84" s="127">
        <v>100</v>
      </c>
      <c r="AZ84" s="40"/>
      <c r="BA84" s="47"/>
      <c r="BB84" s="40"/>
      <c r="BC84" s="127">
        <v>138</v>
      </c>
      <c r="BD84" s="103">
        <v>67648</v>
      </c>
      <c r="BE84" s="169"/>
      <c r="BF84" s="103">
        <v>0</v>
      </c>
      <c r="BH84" s="121">
        <v>0</v>
      </c>
      <c r="BI84" s="121">
        <v>107958</v>
      </c>
      <c r="BJ84" s="121">
        <v>958</v>
      </c>
    </row>
    <row r="85" spans="1:62" x14ac:dyDescent="0.25">
      <c r="A85" s="147">
        <v>135727</v>
      </c>
      <c r="B85" s="147">
        <v>9162200</v>
      </c>
      <c r="C85" s="147">
        <v>916</v>
      </c>
      <c r="D85" s="148" t="s">
        <v>7</v>
      </c>
      <c r="E85" s="147">
        <v>2200</v>
      </c>
      <c r="F85" s="148" t="s">
        <v>102</v>
      </c>
      <c r="G85" s="148" t="s">
        <v>419</v>
      </c>
      <c r="H85" s="148" t="s">
        <v>333</v>
      </c>
      <c r="I85" s="39">
        <v>28883</v>
      </c>
      <c r="J85" s="144"/>
      <c r="K85" s="149">
        <v>50001</v>
      </c>
      <c r="L85" s="42"/>
      <c r="M85" s="155">
        <v>21118</v>
      </c>
      <c r="N85" s="43"/>
      <c r="O85" s="156">
        <v>29507</v>
      </c>
      <c r="P85" s="175">
        <v>29506.049999999996</v>
      </c>
      <c r="Q85" s="205">
        <v>50625</v>
      </c>
      <c r="R85" s="108">
        <v>0.95000000000436557</v>
      </c>
      <c r="S85" s="116">
        <v>51</v>
      </c>
      <c r="T85" s="40"/>
      <c r="U85" s="116">
        <v>12</v>
      </c>
      <c r="V85"/>
      <c r="W85" s="116">
        <v>39</v>
      </c>
      <c r="X85" s="40"/>
      <c r="Y85" s="116">
        <v>87</v>
      </c>
      <c r="Z85" s="40"/>
      <c r="AA85" s="116">
        <v>21</v>
      </c>
      <c r="AB85"/>
      <c r="AC85" s="116">
        <v>66</v>
      </c>
      <c r="AD85" s="99"/>
      <c r="AE85" s="116">
        <v>43</v>
      </c>
      <c r="AF85" s="40"/>
      <c r="AG85" s="116">
        <v>12</v>
      </c>
      <c r="AH85"/>
      <c r="AI85" s="116">
        <v>31</v>
      </c>
      <c r="AJ85"/>
      <c r="AK85" s="116">
        <v>94</v>
      </c>
      <c r="AL85" s="40"/>
      <c r="AM85" s="116">
        <v>26</v>
      </c>
      <c r="AN85"/>
      <c r="AO85" s="116">
        <v>68</v>
      </c>
      <c r="AP85" s="101"/>
      <c r="AQ85" s="46"/>
      <c r="AR85" s="40"/>
      <c r="AS85" s="46"/>
      <c r="AT85" s="40"/>
      <c r="AU85" s="110"/>
      <c r="AV85" s="101"/>
      <c r="AW85" s="127">
        <v>35</v>
      </c>
      <c r="AX85" s="40"/>
      <c r="AY85" s="127">
        <v>67</v>
      </c>
      <c r="AZ85" s="40"/>
      <c r="BA85" s="47"/>
      <c r="BB85" s="40"/>
      <c r="BC85" s="127">
        <v>102</v>
      </c>
      <c r="BD85" s="103">
        <v>50000</v>
      </c>
      <c r="BE85" s="169"/>
      <c r="BF85" s="103">
        <v>1</v>
      </c>
      <c r="BH85" s="121">
        <v>0</v>
      </c>
      <c r="BI85" s="121">
        <v>107929</v>
      </c>
      <c r="BJ85" s="121">
        <v>929</v>
      </c>
    </row>
    <row r="86" spans="1:62" x14ac:dyDescent="0.25">
      <c r="A86" s="147">
        <v>115605</v>
      </c>
      <c r="B86" s="147">
        <v>9163004</v>
      </c>
      <c r="C86" s="147">
        <v>916</v>
      </c>
      <c r="D86" s="148" t="s">
        <v>7</v>
      </c>
      <c r="E86" s="147">
        <v>3004</v>
      </c>
      <c r="F86" s="148" t="s">
        <v>103</v>
      </c>
      <c r="G86" s="148" t="s">
        <v>419</v>
      </c>
      <c r="H86" s="148" t="s">
        <v>334</v>
      </c>
      <c r="I86" s="39">
        <v>15003</v>
      </c>
      <c r="J86" s="144"/>
      <c r="K86" s="149">
        <v>26961</v>
      </c>
      <c r="L86" s="42"/>
      <c r="M86" s="155">
        <v>11958</v>
      </c>
      <c r="N86" s="43"/>
      <c r="O86" s="156">
        <v>15911</v>
      </c>
      <c r="P86" s="175">
        <v>15910.124999999996</v>
      </c>
      <c r="Q86" s="205">
        <v>27869</v>
      </c>
      <c r="R86" s="108">
        <v>0.87500000000363798</v>
      </c>
      <c r="S86" s="116">
        <v>27</v>
      </c>
      <c r="T86" s="40"/>
      <c r="U86" s="116">
        <v>9</v>
      </c>
      <c r="V86"/>
      <c r="W86" s="116">
        <v>18</v>
      </c>
      <c r="X86" s="40"/>
      <c r="Y86" s="116">
        <v>56</v>
      </c>
      <c r="Z86" s="40"/>
      <c r="AA86" s="116">
        <v>20</v>
      </c>
      <c r="AB86"/>
      <c r="AC86" s="116">
        <v>36</v>
      </c>
      <c r="AD86" s="99"/>
      <c r="AE86" s="116">
        <v>28</v>
      </c>
      <c r="AF86" s="40"/>
      <c r="AG86" s="116">
        <v>8</v>
      </c>
      <c r="AH86"/>
      <c r="AI86" s="116">
        <v>20</v>
      </c>
      <c r="AJ86"/>
      <c r="AK86" s="116">
        <v>54</v>
      </c>
      <c r="AL86" s="40"/>
      <c r="AM86" s="116">
        <v>20</v>
      </c>
      <c r="AN86"/>
      <c r="AO86" s="116">
        <v>34</v>
      </c>
      <c r="AP86" s="101"/>
      <c r="AQ86" s="46"/>
      <c r="AR86" s="40"/>
      <c r="AS86" s="46"/>
      <c r="AT86" s="40"/>
      <c r="AU86" s="110"/>
      <c r="AV86" s="101"/>
      <c r="AW86" s="127">
        <v>20</v>
      </c>
      <c r="AX86" s="40"/>
      <c r="AY86" s="127">
        <v>35</v>
      </c>
      <c r="AZ86" s="40"/>
      <c r="BA86" s="47"/>
      <c r="BB86" s="40"/>
      <c r="BC86" s="127">
        <v>55</v>
      </c>
      <c r="BD86" s="103">
        <v>26961</v>
      </c>
      <c r="BE86" s="169"/>
      <c r="BF86" s="103">
        <v>0</v>
      </c>
      <c r="BH86" s="121">
        <v>0</v>
      </c>
      <c r="BI86" s="121">
        <v>107948</v>
      </c>
      <c r="BJ86" s="121">
        <v>948</v>
      </c>
    </row>
    <row r="87" spans="1:62" x14ac:dyDescent="0.25">
      <c r="A87" s="147">
        <v>115607</v>
      </c>
      <c r="B87" s="147">
        <v>9163010</v>
      </c>
      <c r="C87" s="147">
        <v>916</v>
      </c>
      <c r="D87" s="148" t="s">
        <v>7</v>
      </c>
      <c r="E87" s="147">
        <v>3010</v>
      </c>
      <c r="F87" s="148" t="s">
        <v>104</v>
      </c>
      <c r="G87" s="148" t="s">
        <v>419</v>
      </c>
      <c r="H87" s="148" t="s">
        <v>334</v>
      </c>
      <c r="I87" s="39">
        <v>49353</v>
      </c>
      <c r="J87" s="144"/>
      <c r="K87" s="149">
        <v>79413</v>
      </c>
      <c r="L87" s="42"/>
      <c r="M87" s="155">
        <v>30060</v>
      </c>
      <c r="N87" s="43"/>
      <c r="O87" s="156">
        <v>46863</v>
      </c>
      <c r="P87" s="175">
        <v>46862.55</v>
      </c>
      <c r="Q87" s="205">
        <v>76923</v>
      </c>
      <c r="R87" s="108">
        <v>0.44999999999708962</v>
      </c>
      <c r="S87" s="116">
        <v>71</v>
      </c>
      <c r="T87" s="40"/>
      <c r="U87" s="116">
        <v>11</v>
      </c>
      <c r="V87"/>
      <c r="W87" s="116">
        <v>60</v>
      </c>
      <c r="X87" s="40"/>
      <c r="Y87" s="116">
        <v>133</v>
      </c>
      <c r="Z87" s="40"/>
      <c r="AA87" s="116">
        <v>32</v>
      </c>
      <c r="AB87"/>
      <c r="AC87" s="116">
        <v>101</v>
      </c>
      <c r="AD87" s="99"/>
      <c r="AE87" s="116">
        <v>69</v>
      </c>
      <c r="AF87" s="40"/>
      <c r="AG87" s="116">
        <v>13</v>
      </c>
      <c r="AH87"/>
      <c r="AI87" s="116">
        <v>56</v>
      </c>
      <c r="AJ87"/>
      <c r="AK87" s="116">
        <v>145</v>
      </c>
      <c r="AL87" s="40"/>
      <c r="AM87" s="116">
        <v>38</v>
      </c>
      <c r="AN87"/>
      <c r="AO87" s="116">
        <v>107</v>
      </c>
      <c r="AP87" s="101"/>
      <c r="AQ87" s="46"/>
      <c r="AR87" s="40"/>
      <c r="AS87" s="46"/>
      <c r="AT87" s="40"/>
      <c r="AU87" s="110"/>
      <c r="AV87" s="101"/>
      <c r="AW87" s="127">
        <v>58</v>
      </c>
      <c r="AX87" s="40"/>
      <c r="AY87" s="127">
        <v>104</v>
      </c>
      <c r="AZ87" s="40"/>
      <c r="BA87" s="47"/>
      <c r="BB87" s="40"/>
      <c r="BC87" s="127">
        <v>162</v>
      </c>
      <c r="BD87" s="103">
        <v>79412</v>
      </c>
      <c r="BE87" s="169"/>
      <c r="BF87" s="103">
        <v>1</v>
      </c>
      <c r="BH87" s="121">
        <v>102116</v>
      </c>
      <c r="BI87" s="121">
        <v>0</v>
      </c>
      <c r="BJ87" s="121">
        <v>938</v>
      </c>
    </row>
    <row r="88" spans="1:62" x14ac:dyDescent="0.25">
      <c r="A88" s="147">
        <v>115608</v>
      </c>
      <c r="B88" s="147">
        <v>9163011</v>
      </c>
      <c r="C88" s="147">
        <v>916</v>
      </c>
      <c r="D88" s="148" t="s">
        <v>7</v>
      </c>
      <c r="E88" s="147">
        <v>3011</v>
      </c>
      <c r="F88" s="148" t="s">
        <v>105</v>
      </c>
      <c r="G88" s="148" t="s">
        <v>419</v>
      </c>
      <c r="H88" s="148" t="s">
        <v>334</v>
      </c>
      <c r="I88" s="39">
        <v>18648</v>
      </c>
      <c r="J88" s="144"/>
      <c r="K88" s="149">
        <v>31373</v>
      </c>
      <c r="L88" s="42"/>
      <c r="M88" s="155">
        <v>12725</v>
      </c>
      <c r="N88" s="43"/>
      <c r="O88" s="156">
        <v>18514</v>
      </c>
      <c r="P88" s="175">
        <v>18513.599999999999</v>
      </c>
      <c r="Q88" s="205">
        <v>31239</v>
      </c>
      <c r="R88" s="108">
        <v>0.40000000000145519</v>
      </c>
      <c r="S88" s="116">
        <v>26</v>
      </c>
      <c r="T88" s="40"/>
      <c r="U88" s="116">
        <v>3</v>
      </c>
      <c r="V88"/>
      <c r="W88" s="116">
        <v>23</v>
      </c>
      <c r="X88" s="40"/>
      <c r="Y88" s="116">
        <v>48</v>
      </c>
      <c r="Z88" s="40"/>
      <c r="AA88" s="116">
        <v>5</v>
      </c>
      <c r="AB88"/>
      <c r="AC88" s="116">
        <v>43</v>
      </c>
      <c r="AD88" s="99"/>
      <c r="AE88" s="116">
        <v>24</v>
      </c>
      <c r="AF88" s="40"/>
      <c r="AG88" s="116">
        <v>3</v>
      </c>
      <c r="AH88"/>
      <c r="AI88" s="116">
        <v>21</v>
      </c>
      <c r="AJ88"/>
      <c r="AK88" s="116">
        <v>47</v>
      </c>
      <c r="AL88" s="40"/>
      <c r="AM88" s="116">
        <v>6</v>
      </c>
      <c r="AN88"/>
      <c r="AO88" s="116">
        <v>41</v>
      </c>
      <c r="AP88" s="101"/>
      <c r="AQ88" s="46"/>
      <c r="AR88" s="40"/>
      <c r="AS88" s="46"/>
      <c r="AT88" s="40"/>
      <c r="AU88" s="110"/>
      <c r="AV88" s="101"/>
      <c r="AW88" s="127">
        <v>22</v>
      </c>
      <c r="AX88" s="40"/>
      <c r="AY88" s="127">
        <v>42</v>
      </c>
      <c r="AZ88" s="40"/>
      <c r="BA88" s="47"/>
      <c r="BB88" s="40"/>
      <c r="BC88" s="127">
        <v>64</v>
      </c>
      <c r="BD88" s="103">
        <v>31373</v>
      </c>
      <c r="BE88" s="169"/>
      <c r="BF88" s="103">
        <v>0</v>
      </c>
      <c r="BH88" s="121">
        <v>0</v>
      </c>
      <c r="BI88" s="121">
        <v>107936</v>
      </c>
      <c r="BJ88" s="121">
        <v>936</v>
      </c>
    </row>
    <row r="89" spans="1:62" x14ac:dyDescent="0.25">
      <c r="A89" s="147">
        <v>115612</v>
      </c>
      <c r="B89" s="147">
        <v>9163020</v>
      </c>
      <c r="C89" s="147">
        <v>916</v>
      </c>
      <c r="D89" s="148" t="s">
        <v>7</v>
      </c>
      <c r="E89" s="147">
        <v>3020</v>
      </c>
      <c r="F89" s="148" t="s">
        <v>109</v>
      </c>
      <c r="G89" s="148" t="s">
        <v>419</v>
      </c>
      <c r="H89" s="148" t="s">
        <v>334</v>
      </c>
      <c r="I89" s="39">
        <v>3366</v>
      </c>
      <c r="J89" s="144"/>
      <c r="K89" s="149">
        <v>5638</v>
      </c>
      <c r="L89" s="42"/>
      <c r="M89" s="155">
        <v>2272</v>
      </c>
      <c r="N89" s="43"/>
      <c r="O89" s="156">
        <v>3328</v>
      </c>
      <c r="P89" s="175">
        <v>3326.6624999999995</v>
      </c>
      <c r="Q89" s="205">
        <v>5600</v>
      </c>
      <c r="R89" s="108">
        <v>1.3375000000005457</v>
      </c>
      <c r="S89" s="116">
        <v>3</v>
      </c>
      <c r="T89" s="40"/>
      <c r="U89" s="116">
        <v>0</v>
      </c>
      <c r="V89"/>
      <c r="W89" s="116">
        <v>3</v>
      </c>
      <c r="X89" s="40"/>
      <c r="Y89" s="116">
        <v>8</v>
      </c>
      <c r="Z89" s="40"/>
      <c r="AA89" s="116">
        <v>1</v>
      </c>
      <c r="AB89"/>
      <c r="AC89" s="116">
        <v>7</v>
      </c>
      <c r="AD89" s="99"/>
      <c r="AE89" s="116">
        <v>4</v>
      </c>
      <c r="AF89" s="40"/>
      <c r="AG89" s="116">
        <v>0</v>
      </c>
      <c r="AH89"/>
      <c r="AI89" s="116">
        <v>4</v>
      </c>
      <c r="AJ89"/>
      <c r="AK89" s="116">
        <v>9</v>
      </c>
      <c r="AL89" s="40"/>
      <c r="AM89" s="116">
        <v>1</v>
      </c>
      <c r="AN89"/>
      <c r="AO89" s="116">
        <v>8</v>
      </c>
      <c r="AP89" s="101"/>
      <c r="AQ89" s="46"/>
      <c r="AR89" s="40"/>
      <c r="AS89" s="46"/>
      <c r="AT89" s="40"/>
      <c r="AU89" s="110"/>
      <c r="AV89" s="101"/>
      <c r="AW89" s="127">
        <v>4</v>
      </c>
      <c r="AX89" s="40"/>
      <c r="AY89" s="127">
        <v>7.5</v>
      </c>
      <c r="AZ89" s="40"/>
      <c r="BA89" s="47"/>
      <c r="BB89" s="40"/>
      <c r="BC89" s="127">
        <v>11.5</v>
      </c>
      <c r="BD89" s="103">
        <v>5637</v>
      </c>
      <c r="BE89" s="169"/>
      <c r="BF89" s="103">
        <v>1</v>
      </c>
      <c r="BH89" s="121">
        <v>0</v>
      </c>
      <c r="BI89" s="121">
        <v>107553</v>
      </c>
      <c r="BJ89" s="121">
        <v>553</v>
      </c>
    </row>
    <row r="90" spans="1:62" x14ac:dyDescent="0.25">
      <c r="A90" s="147">
        <v>115615</v>
      </c>
      <c r="B90" s="147">
        <v>9163025</v>
      </c>
      <c r="C90" s="147">
        <v>916</v>
      </c>
      <c r="D90" s="148" t="s">
        <v>7</v>
      </c>
      <c r="E90" s="147">
        <v>3025</v>
      </c>
      <c r="F90" s="148" t="s">
        <v>112</v>
      </c>
      <c r="G90" s="148" t="s">
        <v>419</v>
      </c>
      <c r="H90" s="148" t="s">
        <v>334</v>
      </c>
      <c r="I90" s="39">
        <v>20050</v>
      </c>
      <c r="J90" s="144"/>
      <c r="K90" s="149">
        <v>38481</v>
      </c>
      <c r="L90" s="42"/>
      <c r="M90" s="155">
        <v>18431</v>
      </c>
      <c r="N90" s="43"/>
      <c r="O90" s="156">
        <v>22709</v>
      </c>
      <c r="P90" s="175">
        <v>22708.087500000001</v>
      </c>
      <c r="Q90" s="205">
        <v>41140</v>
      </c>
      <c r="R90" s="108">
        <v>0.91249999999854481</v>
      </c>
      <c r="S90" s="116">
        <v>30</v>
      </c>
      <c r="T90" s="40"/>
      <c r="U90" s="116">
        <v>0</v>
      </c>
      <c r="V90"/>
      <c r="W90" s="116">
        <v>30</v>
      </c>
      <c r="X90" s="40"/>
      <c r="Y90" s="116">
        <v>49</v>
      </c>
      <c r="Z90" s="40"/>
      <c r="AA90" s="116">
        <v>0</v>
      </c>
      <c r="AB90"/>
      <c r="AC90" s="116">
        <v>49</v>
      </c>
      <c r="AD90" s="99"/>
      <c r="AE90" s="116">
        <v>30</v>
      </c>
      <c r="AF90" s="40"/>
      <c r="AG90" s="116">
        <v>0</v>
      </c>
      <c r="AH90"/>
      <c r="AI90" s="116">
        <v>30</v>
      </c>
      <c r="AJ90"/>
      <c r="AK90" s="116">
        <v>49</v>
      </c>
      <c r="AL90" s="40"/>
      <c r="AM90" s="116">
        <v>1</v>
      </c>
      <c r="AN90"/>
      <c r="AO90" s="116">
        <v>48</v>
      </c>
      <c r="AP90" s="101"/>
      <c r="AQ90" s="46"/>
      <c r="AR90" s="40"/>
      <c r="AS90" s="46"/>
      <c r="AT90" s="40"/>
      <c r="AU90" s="110"/>
      <c r="AV90" s="101"/>
      <c r="AW90" s="127">
        <v>30</v>
      </c>
      <c r="AX90" s="40"/>
      <c r="AY90" s="127">
        <v>48.5</v>
      </c>
      <c r="AZ90" s="40"/>
      <c r="BA90" s="47"/>
      <c r="BB90" s="40"/>
      <c r="BC90" s="127">
        <v>78.5</v>
      </c>
      <c r="BD90" s="103">
        <v>38481</v>
      </c>
      <c r="BE90" s="169"/>
      <c r="BF90" s="103">
        <v>0</v>
      </c>
      <c r="BH90" s="121">
        <v>0</v>
      </c>
      <c r="BI90" s="121">
        <v>107800</v>
      </c>
      <c r="BJ90" s="121">
        <v>800</v>
      </c>
    </row>
    <row r="91" spans="1:62" x14ac:dyDescent="0.25">
      <c r="A91" s="147">
        <v>115617</v>
      </c>
      <c r="B91" s="147">
        <v>9163027</v>
      </c>
      <c r="C91" s="147">
        <v>916</v>
      </c>
      <c r="D91" s="148" t="s">
        <v>7</v>
      </c>
      <c r="E91" s="147">
        <v>3027</v>
      </c>
      <c r="F91" s="148" t="s">
        <v>113</v>
      </c>
      <c r="G91" s="148" t="s">
        <v>419</v>
      </c>
      <c r="H91" s="148" t="s">
        <v>334</v>
      </c>
      <c r="I91" s="39">
        <v>6871</v>
      </c>
      <c r="J91" s="144"/>
      <c r="K91" s="149">
        <v>10785</v>
      </c>
      <c r="L91" s="42"/>
      <c r="M91" s="155">
        <v>3914</v>
      </c>
      <c r="N91" s="43"/>
      <c r="O91" s="156">
        <v>6365</v>
      </c>
      <c r="P91" s="175">
        <v>6364.05</v>
      </c>
      <c r="Q91" s="205">
        <v>10279</v>
      </c>
      <c r="R91" s="108">
        <v>0.9499999999998181</v>
      </c>
      <c r="S91" s="116">
        <v>4</v>
      </c>
      <c r="T91" s="40"/>
      <c r="U91" s="116">
        <v>0</v>
      </c>
      <c r="V91"/>
      <c r="W91" s="116">
        <v>4</v>
      </c>
      <c r="X91" s="40"/>
      <c r="Y91" s="116">
        <v>18</v>
      </c>
      <c r="Z91" s="40"/>
      <c r="AA91" s="116">
        <v>1</v>
      </c>
      <c r="AB91"/>
      <c r="AC91" s="116">
        <v>17</v>
      </c>
      <c r="AD91" s="99"/>
      <c r="AE91" s="116">
        <v>4</v>
      </c>
      <c r="AF91" s="40"/>
      <c r="AG91" s="116">
        <v>0</v>
      </c>
      <c r="AH91"/>
      <c r="AI91" s="116">
        <v>4</v>
      </c>
      <c r="AJ91"/>
      <c r="AK91" s="116">
        <v>20</v>
      </c>
      <c r="AL91" s="40"/>
      <c r="AM91" s="116">
        <v>1</v>
      </c>
      <c r="AN91"/>
      <c r="AO91" s="116">
        <v>19</v>
      </c>
      <c r="AP91" s="101"/>
      <c r="AQ91" s="46"/>
      <c r="AR91" s="40"/>
      <c r="AS91" s="46"/>
      <c r="AT91" s="40"/>
      <c r="AU91" s="110"/>
      <c r="AV91" s="101"/>
      <c r="AW91" s="127">
        <v>4</v>
      </c>
      <c r="AX91" s="40"/>
      <c r="AY91" s="127">
        <v>18</v>
      </c>
      <c r="AZ91" s="40"/>
      <c r="BA91" s="47"/>
      <c r="BB91" s="40"/>
      <c r="BC91" s="127">
        <v>22</v>
      </c>
      <c r="BD91" s="103">
        <v>10784</v>
      </c>
      <c r="BE91" s="169"/>
      <c r="BF91" s="103">
        <v>1</v>
      </c>
      <c r="BH91" s="121">
        <v>0</v>
      </c>
      <c r="BI91" s="121">
        <v>107609</v>
      </c>
      <c r="BJ91" s="121">
        <v>609</v>
      </c>
    </row>
    <row r="92" spans="1:62" x14ac:dyDescent="0.25">
      <c r="A92" s="147">
        <v>115619</v>
      </c>
      <c r="B92" s="147">
        <v>9163030</v>
      </c>
      <c r="C92" s="147">
        <v>916</v>
      </c>
      <c r="D92" s="148" t="s">
        <v>7</v>
      </c>
      <c r="E92" s="147">
        <v>3030</v>
      </c>
      <c r="F92" s="148" t="s">
        <v>114</v>
      </c>
      <c r="G92" s="148" t="s">
        <v>419</v>
      </c>
      <c r="H92" s="148" t="s">
        <v>334</v>
      </c>
      <c r="I92" s="39">
        <v>7712</v>
      </c>
      <c r="J92" s="144"/>
      <c r="K92" s="149">
        <v>13236</v>
      </c>
      <c r="L92" s="42"/>
      <c r="M92" s="155">
        <v>5524</v>
      </c>
      <c r="N92" s="43"/>
      <c r="O92" s="156">
        <v>7811</v>
      </c>
      <c r="P92" s="175">
        <v>7810.4249999999993</v>
      </c>
      <c r="Q92" s="205">
        <v>13335</v>
      </c>
      <c r="R92" s="108">
        <v>0.5750000000007276</v>
      </c>
      <c r="S92" s="116">
        <v>8</v>
      </c>
      <c r="T92" s="40"/>
      <c r="U92" s="116">
        <v>2</v>
      </c>
      <c r="V92"/>
      <c r="W92" s="116">
        <v>6</v>
      </c>
      <c r="X92" s="40"/>
      <c r="Y92" s="116">
        <v>20</v>
      </c>
      <c r="Z92" s="40"/>
      <c r="AA92" s="116">
        <v>1</v>
      </c>
      <c r="AB92"/>
      <c r="AC92" s="116">
        <v>19</v>
      </c>
      <c r="AD92" s="99"/>
      <c r="AE92" s="116">
        <v>11</v>
      </c>
      <c r="AF92" s="40"/>
      <c r="AG92" s="116">
        <v>2</v>
      </c>
      <c r="AH92"/>
      <c r="AI92" s="116">
        <v>9</v>
      </c>
      <c r="AJ92"/>
      <c r="AK92" s="116">
        <v>18</v>
      </c>
      <c r="AL92" s="40"/>
      <c r="AM92" s="116">
        <v>1</v>
      </c>
      <c r="AN92"/>
      <c r="AO92" s="116">
        <v>17</v>
      </c>
      <c r="AP92" s="101"/>
      <c r="AQ92" s="46"/>
      <c r="AR92" s="40"/>
      <c r="AS92" s="46"/>
      <c r="AT92" s="40"/>
      <c r="AU92" s="110"/>
      <c r="AV92" s="101"/>
      <c r="AW92" s="127">
        <v>9</v>
      </c>
      <c r="AX92" s="40"/>
      <c r="AY92" s="127">
        <v>18</v>
      </c>
      <c r="AZ92" s="40"/>
      <c r="BA92" s="47"/>
      <c r="BB92" s="40"/>
      <c r="BC92" s="127">
        <v>27</v>
      </c>
      <c r="BD92" s="103">
        <v>13235</v>
      </c>
      <c r="BE92" s="169"/>
      <c r="BF92" s="103">
        <v>1</v>
      </c>
      <c r="BH92" s="121">
        <v>0</v>
      </c>
      <c r="BI92" s="121">
        <v>107619</v>
      </c>
      <c r="BJ92" s="121">
        <v>619</v>
      </c>
    </row>
    <row r="93" spans="1:62" x14ac:dyDescent="0.25">
      <c r="A93" s="147">
        <v>115622</v>
      </c>
      <c r="B93" s="147">
        <v>9163035</v>
      </c>
      <c r="C93" s="147">
        <v>916</v>
      </c>
      <c r="D93" s="148" t="s">
        <v>7</v>
      </c>
      <c r="E93" s="147">
        <v>3035</v>
      </c>
      <c r="F93" s="148" t="s">
        <v>116</v>
      </c>
      <c r="G93" s="148" t="s">
        <v>419</v>
      </c>
      <c r="H93" s="148" t="s">
        <v>334</v>
      </c>
      <c r="I93" s="39">
        <v>32388</v>
      </c>
      <c r="J93" s="144"/>
      <c r="K93" s="149">
        <v>52697</v>
      </c>
      <c r="L93" s="42"/>
      <c r="M93" s="155">
        <v>20309</v>
      </c>
      <c r="N93" s="43"/>
      <c r="O93" s="156">
        <v>31098</v>
      </c>
      <c r="P93" s="175">
        <v>31097.0625</v>
      </c>
      <c r="Q93" s="205">
        <v>51407</v>
      </c>
      <c r="R93" s="108">
        <v>0.9375</v>
      </c>
      <c r="S93" s="116">
        <v>29</v>
      </c>
      <c r="T93" s="40"/>
      <c r="U93" s="116">
        <v>0</v>
      </c>
      <c r="V93"/>
      <c r="W93" s="116">
        <v>29</v>
      </c>
      <c r="X93" s="40"/>
      <c r="Y93" s="116">
        <v>88</v>
      </c>
      <c r="Z93" s="40"/>
      <c r="AA93" s="116">
        <v>9</v>
      </c>
      <c r="AB93"/>
      <c r="AC93" s="116">
        <v>79</v>
      </c>
      <c r="AD93" s="99"/>
      <c r="AE93" s="116">
        <v>31</v>
      </c>
      <c r="AF93" s="40"/>
      <c r="AG93" s="116">
        <v>2</v>
      </c>
      <c r="AH93"/>
      <c r="AI93" s="116">
        <v>29</v>
      </c>
      <c r="AJ93"/>
      <c r="AK93" s="116">
        <v>85</v>
      </c>
      <c r="AL93" s="40"/>
      <c r="AM93" s="116">
        <v>7</v>
      </c>
      <c r="AN93"/>
      <c r="AO93" s="116">
        <v>78</v>
      </c>
      <c r="AP93" s="101"/>
      <c r="AQ93" s="46"/>
      <c r="AR93" s="40"/>
      <c r="AS93" s="46"/>
      <c r="AT93" s="40"/>
      <c r="AU93" s="110"/>
      <c r="AV93" s="101"/>
      <c r="AW93" s="127">
        <v>29</v>
      </c>
      <c r="AX93" s="40"/>
      <c r="AY93" s="127">
        <v>78.5</v>
      </c>
      <c r="AZ93" s="40"/>
      <c r="BA93" s="47"/>
      <c r="BB93" s="40"/>
      <c r="BC93" s="127">
        <v>107.5</v>
      </c>
      <c r="BD93" s="103">
        <v>52697</v>
      </c>
      <c r="BE93" s="169"/>
      <c r="BF93" s="103">
        <v>0</v>
      </c>
      <c r="BH93" s="121">
        <v>102114</v>
      </c>
      <c r="BI93" s="121">
        <v>0</v>
      </c>
      <c r="BJ93" s="121">
        <v>645</v>
      </c>
    </row>
    <row r="94" spans="1:62" x14ac:dyDescent="0.25">
      <c r="A94" s="147">
        <v>115626</v>
      </c>
      <c r="B94" s="147">
        <v>9163039</v>
      </c>
      <c r="C94" s="147">
        <v>916</v>
      </c>
      <c r="D94" s="148" t="s">
        <v>7</v>
      </c>
      <c r="E94" s="147">
        <v>3039</v>
      </c>
      <c r="F94" s="148" t="s">
        <v>118</v>
      </c>
      <c r="G94" s="148" t="s">
        <v>419</v>
      </c>
      <c r="H94" s="148" t="s">
        <v>334</v>
      </c>
      <c r="I94" s="39">
        <v>11778</v>
      </c>
      <c r="J94" s="144"/>
      <c r="K94" s="149">
        <v>19608</v>
      </c>
      <c r="L94" s="42"/>
      <c r="M94" s="155">
        <v>7830</v>
      </c>
      <c r="N94" s="43"/>
      <c r="O94" s="156">
        <v>11571</v>
      </c>
      <c r="P94" s="175">
        <v>11571</v>
      </c>
      <c r="Q94" s="205">
        <v>19401</v>
      </c>
      <c r="R94" s="108">
        <v>0</v>
      </c>
      <c r="S94" s="116">
        <v>15</v>
      </c>
      <c r="T94" s="40"/>
      <c r="U94" s="116">
        <v>0</v>
      </c>
      <c r="V94"/>
      <c r="W94" s="116">
        <v>15</v>
      </c>
      <c r="X94" s="40"/>
      <c r="Y94" s="116">
        <v>27</v>
      </c>
      <c r="Z94" s="40"/>
      <c r="AA94" s="116">
        <v>1</v>
      </c>
      <c r="AB94"/>
      <c r="AC94" s="116">
        <v>26</v>
      </c>
      <c r="AD94" s="99"/>
      <c r="AE94" s="116">
        <v>14</v>
      </c>
      <c r="AF94" s="40"/>
      <c r="AG94" s="116">
        <v>0</v>
      </c>
      <c r="AH94"/>
      <c r="AI94" s="116">
        <v>14</v>
      </c>
      <c r="AJ94"/>
      <c r="AK94" s="116">
        <v>26</v>
      </c>
      <c r="AL94" s="40"/>
      <c r="AM94" s="116">
        <v>1</v>
      </c>
      <c r="AN94"/>
      <c r="AO94" s="116">
        <v>25</v>
      </c>
      <c r="AP94" s="101"/>
      <c r="AQ94" s="46"/>
      <c r="AR94" s="40"/>
      <c r="AS94" s="46"/>
      <c r="AT94" s="40"/>
      <c r="AU94" s="110"/>
      <c r="AV94" s="101"/>
      <c r="AW94" s="127">
        <v>14.5</v>
      </c>
      <c r="AX94" s="40"/>
      <c r="AY94" s="127">
        <v>25.5</v>
      </c>
      <c r="AZ94" s="40"/>
      <c r="BA94" s="47"/>
      <c r="BB94" s="40"/>
      <c r="BC94" s="127">
        <v>40</v>
      </c>
      <c r="BD94" s="103">
        <v>19608</v>
      </c>
      <c r="BE94" s="169"/>
      <c r="BF94" s="103">
        <v>0</v>
      </c>
      <c r="BH94" s="121">
        <v>0</v>
      </c>
      <c r="BI94" s="121">
        <v>107665</v>
      </c>
      <c r="BJ94" s="121">
        <v>665</v>
      </c>
    </row>
    <row r="95" spans="1:62" x14ac:dyDescent="0.25">
      <c r="A95" s="147">
        <v>115628</v>
      </c>
      <c r="B95" s="147">
        <v>9163041</v>
      </c>
      <c r="C95" s="147">
        <v>916</v>
      </c>
      <c r="D95" s="148" t="s">
        <v>7</v>
      </c>
      <c r="E95" s="147">
        <v>3041</v>
      </c>
      <c r="F95" s="148" t="s">
        <v>120</v>
      </c>
      <c r="G95" s="148" t="s">
        <v>419</v>
      </c>
      <c r="H95" s="148" t="s">
        <v>334</v>
      </c>
      <c r="I95" s="39">
        <v>8693</v>
      </c>
      <c r="J95" s="144"/>
      <c r="K95" s="149">
        <v>14461</v>
      </c>
      <c r="L95" s="42"/>
      <c r="M95" s="155">
        <v>5768</v>
      </c>
      <c r="N95" s="43"/>
      <c r="O95" s="156">
        <v>8534</v>
      </c>
      <c r="P95" s="175">
        <v>8533.6124999999993</v>
      </c>
      <c r="Q95" s="205">
        <v>14302</v>
      </c>
      <c r="R95" s="108">
        <v>0.3875000000007276</v>
      </c>
      <c r="S95" s="116">
        <v>7</v>
      </c>
      <c r="T95" s="40"/>
      <c r="U95" s="116">
        <v>1</v>
      </c>
      <c r="V95"/>
      <c r="W95" s="116">
        <v>6</v>
      </c>
      <c r="X95" s="40"/>
      <c r="Y95" s="116">
        <v>22</v>
      </c>
      <c r="Z95" s="40"/>
      <c r="AA95" s="116">
        <v>1</v>
      </c>
      <c r="AB95"/>
      <c r="AC95" s="116">
        <v>21</v>
      </c>
      <c r="AD95" s="99"/>
      <c r="AE95" s="116">
        <v>10</v>
      </c>
      <c r="AF95" s="40"/>
      <c r="AG95" s="116">
        <v>1</v>
      </c>
      <c r="AH95"/>
      <c r="AI95" s="116">
        <v>9</v>
      </c>
      <c r="AJ95"/>
      <c r="AK95" s="116">
        <v>21</v>
      </c>
      <c r="AL95" s="40"/>
      <c r="AM95" s="116">
        <v>1</v>
      </c>
      <c r="AN95"/>
      <c r="AO95" s="116">
        <v>20</v>
      </c>
      <c r="AP95" s="101"/>
      <c r="AQ95" s="46"/>
      <c r="AR95" s="40"/>
      <c r="AS95" s="46"/>
      <c r="AT95" s="40"/>
      <c r="AU95" s="110"/>
      <c r="AV95" s="101"/>
      <c r="AW95" s="127">
        <v>9</v>
      </c>
      <c r="AX95" s="40"/>
      <c r="AY95" s="127">
        <v>20.5</v>
      </c>
      <c r="AZ95" s="40"/>
      <c r="BA95" s="47"/>
      <c r="BB95" s="40"/>
      <c r="BC95" s="127">
        <v>29.5</v>
      </c>
      <c r="BD95" s="103">
        <v>14461</v>
      </c>
      <c r="BE95" s="169"/>
      <c r="BF95" s="103">
        <v>0</v>
      </c>
      <c r="BH95" s="121">
        <v>0</v>
      </c>
      <c r="BI95" s="121">
        <v>107667</v>
      </c>
      <c r="BJ95" s="121">
        <v>667</v>
      </c>
    </row>
    <row r="96" spans="1:62" x14ac:dyDescent="0.25">
      <c r="A96" s="147">
        <v>115629</v>
      </c>
      <c r="B96" s="147">
        <v>9163042</v>
      </c>
      <c r="C96" s="147">
        <v>916</v>
      </c>
      <c r="D96" s="148" t="s">
        <v>7</v>
      </c>
      <c r="E96" s="147">
        <v>3042</v>
      </c>
      <c r="F96" s="148" t="s">
        <v>121</v>
      </c>
      <c r="G96" s="148" t="s">
        <v>419</v>
      </c>
      <c r="H96" s="148" t="s">
        <v>334</v>
      </c>
      <c r="I96" s="39">
        <v>4347</v>
      </c>
      <c r="J96" s="144"/>
      <c r="K96" s="149">
        <v>9804</v>
      </c>
      <c r="L96" s="42"/>
      <c r="M96" s="155">
        <v>5457</v>
      </c>
      <c r="N96" s="43"/>
      <c r="O96" s="156">
        <v>5786</v>
      </c>
      <c r="P96" s="175">
        <v>5785.5</v>
      </c>
      <c r="Q96" s="205">
        <v>11243</v>
      </c>
      <c r="R96" s="108">
        <v>0.5</v>
      </c>
      <c r="S96" s="116">
        <v>8</v>
      </c>
      <c r="T96" s="40"/>
      <c r="U96" s="116">
        <v>0</v>
      </c>
      <c r="V96"/>
      <c r="W96" s="116">
        <v>8</v>
      </c>
      <c r="X96" s="40"/>
      <c r="Y96" s="116">
        <v>15</v>
      </c>
      <c r="Z96" s="40"/>
      <c r="AA96" s="116">
        <v>1</v>
      </c>
      <c r="AB96"/>
      <c r="AC96" s="116">
        <v>14</v>
      </c>
      <c r="AD96" s="99"/>
      <c r="AE96" s="116">
        <v>6</v>
      </c>
      <c r="AF96" s="40"/>
      <c r="AG96" s="116">
        <v>0</v>
      </c>
      <c r="AH96"/>
      <c r="AI96" s="116">
        <v>6</v>
      </c>
      <c r="AJ96"/>
      <c r="AK96" s="116">
        <v>13</v>
      </c>
      <c r="AL96" s="40"/>
      <c r="AM96" s="116">
        <v>1</v>
      </c>
      <c r="AN96"/>
      <c r="AO96" s="116">
        <v>12</v>
      </c>
      <c r="AP96" s="101"/>
      <c r="AQ96" s="46"/>
      <c r="AR96" s="40"/>
      <c r="AS96" s="46"/>
      <c r="AT96" s="40"/>
      <c r="AU96" s="110"/>
      <c r="AV96" s="101"/>
      <c r="AW96" s="127">
        <v>7</v>
      </c>
      <c r="AX96" s="40"/>
      <c r="AY96" s="127">
        <v>13</v>
      </c>
      <c r="AZ96" s="40"/>
      <c r="BA96" s="47"/>
      <c r="BB96" s="40"/>
      <c r="BC96" s="127">
        <v>20</v>
      </c>
      <c r="BD96" s="103">
        <v>9804</v>
      </c>
      <c r="BE96" s="169"/>
      <c r="BF96" s="103">
        <v>0</v>
      </c>
      <c r="BH96" s="121">
        <v>0</v>
      </c>
      <c r="BI96" s="121">
        <v>107682</v>
      </c>
      <c r="BJ96" s="121">
        <v>682</v>
      </c>
    </row>
    <row r="97" spans="1:62" x14ac:dyDescent="0.25">
      <c r="A97" s="147">
        <v>115631</v>
      </c>
      <c r="B97" s="147">
        <v>9163044</v>
      </c>
      <c r="C97" s="147">
        <v>916</v>
      </c>
      <c r="D97" s="148" t="s">
        <v>7</v>
      </c>
      <c r="E97" s="147">
        <v>3044</v>
      </c>
      <c r="F97" s="148" t="s">
        <v>122</v>
      </c>
      <c r="G97" s="148" t="s">
        <v>419</v>
      </c>
      <c r="H97" s="148" t="s">
        <v>334</v>
      </c>
      <c r="I97" s="39">
        <v>4908</v>
      </c>
      <c r="J97" s="144"/>
      <c r="K97" s="149">
        <v>6618</v>
      </c>
      <c r="L97" s="42"/>
      <c r="M97" s="155">
        <v>1710</v>
      </c>
      <c r="N97" s="43"/>
      <c r="O97" s="156">
        <v>3906</v>
      </c>
      <c r="P97" s="175">
        <v>3905.2124999999996</v>
      </c>
      <c r="Q97" s="205">
        <v>5616</v>
      </c>
      <c r="R97" s="108">
        <v>0.7875000000003638</v>
      </c>
      <c r="S97" s="116">
        <v>7</v>
      </c>
      <c r="T97" s="40"/>
      <c r="U97" s="116">
        <v>1</v>
      </c>
      <c r="V97"/>
      <c r="W97" s="116">
        <v>6</v>
      </c>
      <c r="X97" s="40"/>
      <c r="Y97" s="116">
        <v>11</v>
      </c>
      <c r="Z97" s="40"/>
      <c r="AA97" s="116">
        <v>3</v>
      </c>
      <c r="AB97"/>
      <c r="AC97" s="116">
        <v>8</v>
      </c>
      <c r="AD97" s="99"/>
      <c r="AE97" s="116">
        <v>7</v>
      </c>
      <c r="AF97" s="40"/>
      <c r="AG97" s="116">
        <v>1</v>
      </c>
      <c r="AH97"/>
      <c r="AI97" s="116">
        <v>6</v>
      </c>
      <c r="AJ97"/>
      <c r="AK97" s="116">
        <v>13</v>
      </c>
      <c r="AL97" s="40"/>
      <c r="AM97" s="116">
        <v>6</v>
      </c>
      <c r="AN97"/>
      <c r="AO97" s="116">
        <v>7</v>
      </c>
      <c r="AP97" s="101"/>
      <c r="AQ97" s="46"/>
      <c r="AR97" s="40"/>
      <c r="AS97" s="46"/>
      <c r="AT97" s="40"/>
      <c r="AU97" s="110"/>
      <c r="AV97" s="101"/>
      <c r="AW97" s="127">
        <v>6</v>
      </c>
      <c r="AX97" s="40"/>
      <c r="AY97" s="127">
        <v>7.5</v>
      </c>
      <c r="AZ97" s="40"/>
      <c r="BA97" s="47"/>
      <c r="BB97" s="40"/>
      <c r="BC97" s="127">
        <v>13.5</v>
      </c>
      <c r="BD97" s="103">
        <v>6618</v>
      </c>
      <c r="BE97" s="169"/>
      <c r="BF97" s="103">
        <v>0</v>
      </c>
      <c r="BH97" s="121">
        <v>0</v>
      </c>
      <c r="BI97" s="121">
        <v>107695</v>
      </c>
      <c r="BJ97" s="121">
        <v>695</v>
      </c>
    </row>
    <row r="98" spans="1:62" x14ac:dyDescent="0.25">
      <c r="A98" s="147">
        <v>115636</v>
      </c>
      <c r="B98" s="147">
        <v>9163050</v>
      </c>
      <c r="C98" s="147">
        <v>916</v>
      </c>
      <c r="D98" s="148" t="s">
        <v>7</v>
      </c>
      <c r="E98" s="147">
        <v>3050</v>
      </c>
      <c r="F98" s="148" t="s">
        <v>124</v>
      </c>
      <c r="G98" s="148" t="s">
        <v>419</v>
      </c>
      <c r="H98" s="148" t="s">
        <v>334</v>
      </c>
      <c r="I98" s="39">
        <v>8974</v>
      </c>
      <c r="J98" s="144"/>
      <c r="K98" s="149">
        <v>17648</v>
      </c>
      <c r="L98" s="42"/>
      <c r="M98" s="155">
        <v>8674</v>
      </c>
      <c r="N98" s="43"/>
      <c r="O98" s="156">
        <v>10415</v>
      </c>
      <c r="P98" s="175">
        <v>10413.899999999998</v>
      </c>
      <c r="Q98" s="205">
        <v>19089</v>
      </c>
      <c r="R98" s="108">
        <v>1.1000000000021828</v>
      </c>
      <c r="S98" s="116">
        <v>14</v>
      </c>
      <c r="T98" s="40"/>
      <c r="U98" s="116">
        <v>1</v>
      </c>
      <c r="V98"/>
      <c r="W98" s="116">
        <v>13</v>
      </c>
      <c r="X98" s="40"/>
      <c r="Y98" s="116">
        <v>23</v>
      </c>
      <c r="Z98" s="40"/>
      <c r="AA98" s="116">
        <v>0</v>
      </c>
      <c r="AB98"/>
      <c r="AC98" s="116">
        <v>23</v>
      </c>
      <c r="AD98" s="99"/>
      <c r="AE98" s="116">
        <v>13</v>
      </c>
      <c r="AF98" s="40"/>
      <c r="AG98" s="116">
        <v>1</v>
      </c>
      <c r="AH98"/>
      <c r="AI98" s="116">
        <v>12</v>
      </c>
      <c r="AJ98"/>
      <c r="AK98" s="116">
        <v>24</v>
      </c>
      <c r="AL98" s="40"/>
      <c r="AM98" s="116">
        <v>0</v>
      </c>
      <c r="AN98"/>
      <c r="AO98" s="116">
        <v>24</v>
      </c>
      <c r="AP98" s="101"/>
      <c r="AQ98" s="46"/>
      <c r="AR98" s="40"/>
      <c r="AS98" s="46"/>
      <c r="AT98" s="40"/>
      <c r="AU98" s="110"/>
      <c r="AV98" s="101"/>
      <c r="AW98" s="127">
        <v>12.5</v>
      </c>
      <c r="AX98" s="40"/>
      <c r="AY98" s="127">
        <v>23.5</v>
      </c>
      <c r="AZ98" s="40"/>
      <c r="BA98" s="47"/>
      <c r="BB98" s="40"/>
      <c r="BC98" s="127">
        <v>36</v>
      </c>
      <c r="BD98" s="103">
        <v>17647</v>
      </c>
      <c r="BE98" s="169"/>
      <c r="BF98" s="103">
        <v>1</v>
      </c>
      <c r="BH98" s="121">
        <v>0</v>
      </c>
      <c r="BI98" s="121">
        <v>107714</v>
      </c>
      <c r="BJ98" s="121">
        <v>714</v>
      </c>
    </row>
    <row r="99" spans="1:62" x14ac:dyDescent="0.25">
      <c r="A99" s="147">
        <v>115637</v>
      </c>
      <c r="B99" s="147">
        <v>9163052</v>
      </c>
      <c r="C99" s="147">
        <v>916</v>
      </c>
      <c r="D99" s="148" t="s">
        <v>7</v>
      </c>
      <c r="E99" s="147">
        <v>3052</v>
      </c>
      <c r="F99" s="148" t="s">
        <v>125</v>
      </c>
      <c r="G99" s="148" t="s">
        <v>419</v>
      </c>
      <c r="H99" s="148" t="s">
        <v>334</v>
      </c>
      <c r="I99" s="39">
        <v>18508</v>
      </c>
      <c r="J99" s="144"/>
      <c r="K99" s="149">
        <v>27697</v>
      </c>
      <c r="L99" s="42"/>
      <c r="M99" s="155">
        <v>9189</v>
      </c>
      <c r="N99" s="43"/>
      <c r="O99" s="156">
        <v>16345</v>
      </c>
      <c r="P99" s="175">
        <v>16344.037500000002</v>
      </c>
      <c r="Q99" s="205">
        <v>25534</v>
      </c>
      <c r="R99" s="108">
        <v>0.96249999999781721</v>
      </c>
      <c r="S99" s="116">
        <v>20</v>
      </c>
      <c r="T99" s="40"/>
      <c r="U99" s="116">
        <v>4</v>
      </c>
      <c r="V99"/>
      <c r="W99" s="116">
        <v>16</v>
      </c>
      <c r="X99" s="40"/>
      <c r="Y99" s="116">
        <v>51</v>
      </c>
      <c r="Z99" s="40"/>
      <c r="AA99" s="116">
        <v>6</v>
      </c>
      <c r="AB99"/>
      <c r="AC99" s="116">
        <v>45</v>
      </c>
      <c r="AD99" s="99"/>
      <c r="AE99" s="116">
        <v>17</v>
      </c>
      <c r="AF99" s="40"/>
      <c r="AG99" s="116">
        <v>7</v>
      </c>
      <c r="AH99"/>
      <c r="AI99" s="116">
        <v>10</v>
      </c>
      <c r="AJ99"/>
      <c r="AK99" s="116">
        <v>48</v>
      </c>
      <c r="AL99" s="40"/>
      <c r="AM99" s="116">
        <v>6</v>
      </c>
      <c r="AN99"/>
      <c r="AO99" s="116">
        <v>42</v>
      </c>
      <c r="AP99" s="101"/>
      <c r="AQ99" s="46"/>
      <c r="AR99" s="40"/>
      <c r="AS99" s="46"/>
      <c r="AT99" s="40"/>
      <c r="AU99" s="110"/>
      <c r="AV99" s="101"/>
      <c r="AW99" s="127">
        <v>13</v>
      </c>
      <c r="AX99" s="40"/>
      <c r="AY99" s="127">
        <v>43.5</v>
      </c>
      <c r="AZ99" s="40"/>
      <c r="BA99" s="47"/>
      <c r="BB99" s="40"/>
      <c r="BC99" s="127">
        <v>56.5</v>
      </c>
      <c r="BD99" s="103">
        <v>27696</v>
      </c>
      <c r="BE99" s="169"/>
      <c r="BF99" s="103">
        <v>1</v>
      </c>
      <c r="BH99" s="121">
        <v>0</v>
      </c>
      <c r="BI99" s="121">
        <v>107724</v>
      </c>
      <c r="BJ99" s="121">
        <v>724</v>
      </c>
    </row>
    <row r="100" spans="1:62" x14ac:dyDescent="0.25">
      <c r="A100" s="147">
        <v>115638</v>
      </c>
      <c r="B100" s="147">
        <v>9163053</v>
      </c>
      <c r="C100" s="147">
        <v>916</v>
      </c>
      <c r="D100" s="148" t="s">
        <v>7</v>
      </c>
      <c r="E100" s="147">
        <v>3053</v>
      </c>
      <c r="F100" s="148" t="s">
        <v>126</v>
      </c>
      <c r="G100" s="148" t="s">
        <v>419</v>
      </c>
      <c r="H100" s="148" t="s">
        <v>334</v>
      </c>
      <c r="I100" s="39">
        <v>4767</v>
      </c>
      <c r="J100" s="144"/>
      <c r="K100" s="149">
        <v>7353</v>
      </c>
      <c r="L100" s="42"/>
      <c r="M100" s="155">
        <v>2586</v>
      </c>
      <c r="N100" s="43"/>
      <c r="O100" s="156">
        <v>4340</v>
      </c>
      <c r="P100" s="175">
        <v>4339.125</v>
      </c>
      <c r="Q100" s="205">
        <v>6926</v>
      </c>
      <c r="R100" s="108">
        <v>0.875</v>
      </c>
      <c r="S100" s="116">
        <v>6</v>
      </c>
      <c r="T100" s="40"/>
      <c r="U100" s="116">
        <v>1</v>
      </c>
      <c r="V100"/>
      <c r="W100" s="116">
        <v>5</v>
      </c>
      <c r="X100" s="40"/>
      <c r="Y100" s="116">
        <v>13</v>
      </c>
      <c r="Z100" s="40"/>
      <c r="AA100" s="116">
        <v>1</v>
      </c>
      <c r="AB100"/>
      <c r="AC100" s="116">
        <v>12</v>
      </c>
      <c r="AD100" s="99"/>
      <c r="AE100" s="116">
        <v>4</v>
      </c>
      <c r="AF100" s="40"/>
      <c r="AG100" s="116">
        <v>1</v>
      </c>
      <c r="AH100"/>
      <c r="AI100" s="116">
        <v>3</v>
      </c>
      <c r="AJ100"/>
      <c r="AK100" s="116">
        <v>11</v>
      </c>
      <c r="AL100" s="40"/>
      <c r="AM100" s="116">
        <v>1</v>
      </c>
      <c r="AN100"/>
      <c r="AO100" s="116">
        <v>10</v>
      </c>
      <c r="AP100" s="101"/>
      <c r="AQ100" s="46"/>
      <c r="AR100" s="40"/>
      <c r="AS100" s="46"/>
      <c r="AT100" s="40"/>
      <c r="AU100" s="110"/>
      <c r="AV100" s="101"/>
      <c r="AW100" s="127">
        <v>4</v>
      </c>
      <c r="AX100" s="40"/>
      <c r="AY100" s="127">
        <v>11</v>
      </c>
      <c r="AZ100" s="40"/>
      <c r="BA100" s="47"/>
      <c r="BB100" s="40"/>
      <c r="BC100" s="127">
        <v>15</v>
      </c>
      <c r="BD100" s="103">
        <v>7353</v>
      </c>
      <c r="BE100" s="169"/>
      <c r="BF100" s="103">
        <v>0</v>
      </c>
      <c r="BH100" s="121">
        <v>0</v>
      </c>
      <c r="BI100" s="121">
        <v>107605</v>
      </c>
      <c r="BJ100" s="121">
        <v>605</v>
      </c>
    </row>
    <row r="101" spans="1:62" x14ac:dyDescent="0.25">
      <c r="A101" s="147">
        <v>115639</v>
      </c>
      <c r="B101" s="147">
        <v>9163054</v>
      </c>
      <c r="C101" s="147">
        <v>916</v>
      </c>
      <c r="D101" s="148" t="s">
        <v>7</v>
      </c>
      <c r="E101" s="147">
        <v>3054</v>
      </c>
      <c r="F101" s="148" t="s">
        <v>127</v>
      </c>
      <c r="G101" s="148" t="s">
        <v>419</v>
      </c>
      <c r="H101" s="148" t="s">
        <v>334</v>
      </c>
      <c r="I101" s="39">
        <v>2945</v>
      </c>
      <c r="J101" s="144"/>
      <c r="K101" s="149">
        <v>4412</v>
      </c>
      <c r="L101" s="42"/>
      <c r="M101" s="155">
        <v>1467</v>
      </c>
      <c r="N101" s="43"/>
      <c r="O101" s="156">
        <v>2604</v>
      </c>
      <c r="P101" s="175">
        <v>2603.4749999999995</v>
      </c>
      <c r="Q101" s="205">
        <v>4071</v>
      </c>
      <c r="R101" s="108">
        <v>0.5250000000005457</v>
      </c>
      <c r="S101" s="116">
        <v>1</v>
      </c>
      <c r="T101" s="40"/>
      <c r="U101" s="116">
        <v>0</v>
      </c>
      <c r="V101"/>
      <c r="W101" s="116">
        <v>1</v>
      </c>
      <c r="X101" s="40"/>
      <c r="Y101" s="116">
        <v>10</v>
      </c>
      <c r="Z101" s="40"/>
      <c r="AA101" s="116">
        <v>2</v>
      </c>
      <c r="AB101"/>
      <c r="AC101" s="116">
        <v>8</v>
      </c>
      <c r="AD101" s="99"/>
      <c r="AE101" s="116">
        <v>1</v>
      </c>
      <c r="AF101" s="40"/>
      <c r="AG101" s="116">
        <v>0</v>
      </c>
      <c r="AH101"/>
      <c r="AI101" s="116">
        <v>1</v>
      </c>
      <c r="AJ101"/>
      <c r="AK101" s="116">
        <v>9</v>
      </c>
      <c r="AL101" s="40"/>
      <c r="AM101" s="116">
        <v>1</v>
      </c>
      <c r="AN101"/>
      <c r="AO101" s="116">
        <v>8</v>
      </c>
      <c r="AP101" s="101"/>
      <c r="AQ101" s="46"/>
      <c r="AR101" s="40"/>
      <c r="AS101" s="46"/>
      <c r="AT101" s="40"/>
      <c r="AU101" s="110"/>
      <c r="AV101" s="101"/>
      <c r="AW101" s="127">
        <v>1</v>
      </c>
      <c r="AX101" s="40"/>
      <c r="AY101" s="127">
        <v>8</v>
      </c>
      <c r="AZ101" s="40"/>
      <c r="BA101" s="47"/>
      <c r="BB101" s="40"/>
      <c r="BC101" s="127">
        <v>9</v>
      </c>
      <c r="BD101" s="103">
        <v>4412</v>
      </c>
      <c r="BE101" s="169"/>
      <c r="BF101" s="103">
        <v>0</v>
      </c>
      <c r="BH101" s="121">
        <v>0</v>
      </c>
      <c r="BI101" s="121">
        <v>107769</v>
      </c>
      <c r="BJ101" s="121">
        <v>761</v>
      </c>
    </row>
    <row r="102" spans="1:62" x14ac:dyDescent="0.25">
      <c r="A102" s="147">
        <v>115641</v>
      </c>
      <c r="B102" s="147">
        <v>9163056</v>
      </c>
      <c r="C102" s="147">
        <v>916</v>
      </c>
      <c r="D102" s="148" t="s">
        <v>7</v>
      </c>
      <c r="E102" s="147">
        <v>3056</v>
      </c>
      <c r="F102" s="148" t="s">
        <v>128</v>
      </c>
      <c r="G102" s="148" t="s">
        <v>419</v>
      </c>
      <c r="H102" s="148" t="s">
        <v>334</v>
      </c>
      <c r="I102" s="39">
        <v>8834</v>
      </c>
      <c r="J102" s="144"/>
      <c r="K102" s="149">
        <v>16422</v>
      </c>
      <c r="L102" s="42"/>
      <c r="M102" s="155">
        <v>7588</v>
      </c>
      <c r="N102" s="43"/>
      <c r="O102" s="156">
        <v>9691</v>
      </c>
      <c r="P102" s="175">
        <v>9690.7124999999996</v>
      </c>
      <c r="Q102" s="205">
        <v>17279</v>
      </c>
      <c r="R102" s="108">
        <v>0.2875000000003638</v>
      </c>
      <c r="S102" s="116">
        <v>11</v>
      </c>
      <c r="T102" s="40"/>
      <c r="U102" s="116">
        <v>1</v>
      </c>
      <c r="V102"/>
      <c r="W102" s="116">
        <v>10</v>
      </c>
      <c r="X102" s="40"/>
      <c r="Y102" s="116">
        <v>29</v>
      </c>
      <c r="Z102" s="40"/>
      <c r="AA102" s="116">
        <v>4</v>
      </c>
      <c r="AB102"/>
      <c r="AC102" s="116">
        <v>25</v>
      </c>
      <c r="AD102" s="99"/>
      <c r="AE102" s="116">
        <v>9</v>
      </c>
      <c r="AF102" s="40"/>
      <c r="AG102" s="116">
        <v>0</v>
      </c>
      <c r="AH102"/>
      <c r="AI102" s="116">
        <v>9</v>
      </c>
      <c r="AJ102"/>
      <c r="AK102" s="116">
        <v>26</v>
      </c>
      <c r="AL102" s="40"/>
      <c r="AM102" s="116">
        <v>3</v>
      </c>
      <c r="AN102"/>
      <c r="AO102" s="116">
        <v>23</v>
      </c>
      <c r="AP102" s="101"/>
      <c r="AQ102" s="46"/>
      <c r="AR102" s="40"/>
      <c r="AS102" s="46"/>
      <c r="AT102" s="40"/>
      <c r="AU102" s="110"/>
      <c r="AV102" s="101"/>
      <c r="AW102" s="127">
        <v>9.5</v>
      </c>
      <c r="AX102" s="40"/>
      <c r="AY102" s="127">
        <v>24</v>
      </c>
      <c r="AZ102" s="40"/>
      <c r="BA102" s="47"/>
      <c r="BB102" s="40"/>
      <c r="BC102" s="127">
        <v>33.5</v>
      </c>
      <c r="BD102" s="103">
        <v>16422</v>
      </c>
      <c r="BE102" s="169"/>
      <c r="BF102" s="103">
        <v>0</v>
      </c>
      <c r="BH102" s="121">
        <v>0</v>
      </c>
      <c r="BI102" s="121">
        <v>107730</v>
      </c>
      <c r="BJ102" s="121">
        <v>730</v>
      </c>
    </row>
    <row r="103" spans="1:62" x14ac:dyDescent="0.25">
      <c r="A103" s="147">
        <v>115642</v>
      </c>
      <c r="B103" s="147">
        <v>9163057</v>
      </c>
      <c r="C103" s="147">
        <v>916</v>
      </c>
      <c r="D103" s="148" t="s">
        <v>7</v>
      </c>
      <c r="E103" s="147">
        <v>3057</v>
      </c>
      <c r="F103" s="148" t="s">
        <v>129</v>
      </c>
      <c r="G103" s="148" t="s">
        <v>419</v>
      </c>
      <c r="H103" s="148" t="s">
        <v>334</v>
      </c>
      <c r="I103" s="39">
        <v>11778</v>
      </c>
      <c r="J103" s="144"/>
      <c r="K103" s="149">
        <v>24510</v>
      </c>
      <c r="L103" s="42"/>
      <c r="M103" s="155">
        <v>12732</v>
      </c>
      <c r="N103" s="43"/>
      <c r="O103" s="156">
        <v>14464</v>
      </c>
      <c r="P103" s="175">
        <v>14463.75</v>
      </c>
      <c r="Q103" s="205">
        <v>27196</v>
      </c>
      <c r="R103" s="108">
        <v>0.25</v>
      </c>
      <c r="S103" s="116">
        <v>18</v>
      </c>
      <c r="T103" s="40"/>
      <c r="U103" s="116">
        <v>0</v>
      </c>
      <c r="V103"/>
      <c r="W103" s="116">
        <v>18</v>
      </c>
      <c r="X103" s="40"/>
      <c r="Y103" s="116">
        <v>34</v>
      </c>
      <c r="Z103" s="40"/>
      <c r="AA103" s="116">
        <v>2</v>
      </c>
      <c r="AB103"/>
      <c r="AC103" s="116">
        <v>32</v>
      </c>
      <c r="AD103" s="99"/>
      <c r="AE103" s="116">
        <v>20</v>
      </c>
      <c r="AF103" s="40"/>
      <c r="AG103" s="116">
        <v>0</v>
      </c>
      <c r="AH103"/>
      <c r="AI103" s="116">
        <v>20</v>
      </c>
      <c r="AJ103"/>
      <c r="AK103" s="116">
        <v>31</v>
      </c>
      <c r="AL103" s="40"/>
      <c r="AM103" s="116">
        <v>3</v>
      </c>
      <c r="AN103"/>
      <c r="AO103" s="116">
        <v>28</v>
      </c>
      <c r="AP103" s="101"/>
      <c r="AQ103" s="46"/>
      <c r="AR103" s="40"/>
      <c r="AS103" s="46"/>
      <c r="AT103" s="40"/>
      <c r="AU103" s="110"/>
      <c r="AV103" s="101"/>
      <c r="AW103" s="127">
        <v>20</v>
      </c>
      <c r="AX103" s="40"/>
      <c r="AY103" s="127">
        <v>30</v>
      </c>
      <c r="AZ103" s="40"/>
      <c r="BA103" s="47"/>
      <c r="BB103" s="40"/>
      <c r="BC103" s="127">
        <v>50</v>
      </c>
      <c r="BD103" s="103">
        <v>24510</v>
      </c>
      <c r="BE103" s="169"/>
      <c r="BF103" s="103">
        <v>0</v>
      </c>
      <c r="BH103" s="121">
        <v>0</v>
      </c>
      <c r="BI103" s="121">
        <v>107733</v>
      </c>
      <c r="BJ103" s="121">
        <v>733</v>
      </c>
    </row>
    <row r="104" spans="1:62" x14ac:dyDescent="0.25">
      <c r="A104" s="147">
        <v>115643</v>
      </c>
      <c r="B104" s="147">
        <v>9163060</v>
      </c>
      <c r="C104" s="147">
        <v>916</v>
      </c>
      <c r="D104" s="148" t="s">
        <v>7</v>
      </c>
      <c r="E104" s="147">
        <v>3060</v>
      </c>
      <c r="F104" s="148" t="s">
        <v>130</v>
      </c>
      <c r="G104" s="148" t="s">
        <v>419</v>
      </c>
      <c r="H104" s="148" t="s">
        <v>334</v>
      </c>
      <c r="I104" s="39">
        <v>2525</v>
      </c>
      <c r="J104" s="144"/>
      <c r="K104" s="149">
        <v>3432</v>
      </c>
      <c r="L104" s="42"/>
      <c r="M104" s="155">
        <v>907</v>
      </c>
      <c r="N104" s="43"/>
      <c r="O104" s="156">
        <v>2026</v>
      </c>
      <c r="P104" s="175">
        <v>2024.9249999999997</v>
      </c>
      <c r="Q104" s="205">
        <v>2933</v>
      </c>
      <c r="R104" s="108">
        <v>1.0750000000002728</v>
      </c>
      <c r="S104" s="116">
        <v>5</v>
      </c>
      <c r="T104" s="40"/>
      <c r="U104" s="116">
        <v>1</v>
      </c>
      <c r="V104"/>
      <c r="W104" s="116">
        <v>4</v>
      </c>
      <c r="X104" s="40"/>
      <c r="Y104" s="116">
        <v>5</v>
      </c>
      <c r="Z104" s="40"/>
      <c r="AA104" s="116">
        <v>2</v>
      </c>
      <c r="AB104"/>
      <c r="AC104" s="116">
        <v>3</v>
      </c>
      <c r="AD104" s="99"/>
      <c r="AE104" s="116">
        <v>5</v>
      </c>
      <c r="AF104" s="40"/>
      <c r="AG104" s="116">
        <v>1</v>
      </c>
      <c r="AH104"/>
      <c r="AI104" s="116">
        <v>4</v>
      </c>
      <c r="AJ104"/>
      <c r="AK104" s="116">
        <v>5</v>
      </c>
      <c r="AL104" s="40"/>
      <c r="AM104" s="116">
        <v>2</v>
      </c>
      <c r="AN104"/>
      <c r="AO104" s="116">
        <v>3</v>
      </c>
      <c r="AP104" s="101"/>
      <c r="AQ104" s="46"/>
      <c r="AR104" s="40"/>
      <c r="AS104" s="46"/>
      <c r="AT104" s="40"/>
      <c r="AU104" s="110"/>
      <c r="AV104" s="101"/>
      <c r="AW104" s="127">
        <v>4</v>
      </c>
      <c r="AX104" s="40"/>
      <c r="AY104" s="127">
        <v>3</v>
      </c>
      <c r="AZ104" s="40"/>
      <c r="BA104" s="47"/>
      <c r="BB104" s="40"/>
      <c r="BC104" s="127">
        <v>7</v>
      </c>
      <c r="BD104" s="103">
        <v>3431</v>
      </c>
      <c r="BE104" s="169"/>
      <c r="BF104" s="103">
        <v>1</v>
      </c>
      <c r="BH104" s="121">
        <v>0</v>
      </c>
      <c r="BI104" s="121">
        <v>107749</v>
      </c>
      <c r="BJ104" s="121">
        <v>749</v>
      </c>
    </row>
    <row r="105" spans="1:62" x14ac:dyDescent="0.25">
      <c r="A105" s="147">
        <v>115645</v>
      </c>
      <c r="B105" s="147">
        <v>9163063</v>
      </c>
      <c r="C105" s="147">
        <v>916</v>
      </c>
      <c r="D105" s="148" t="s">
        <v>7</v>
      </c>
      <c r="E105" s="147">
        <v>3063</v>
      </c>
      <c r="F105" s="148" t="s">
        <v>131</v>
      </c>
      <c r="G105" s="148" t="s">
        <v>419</v>
      </c>
      <c r="H105" s="148" t="s">
        <v>334</v>
      </c>
      <c r="I105" s="39">
        <v>8553</v>
      </c>
      <c r="J105" s="144"/>
      <c r="K105" s="149">
        <v>15442</v>
      </c>
      <c r="L105" s="42"/>
      <c r="M105" s="155">
        <v>6889</v>
      </c>
      <c r="N105" s="43"/>
      <c r="O105" s="156">
        <v>9113</v>
      </c>
      <c r="P105" s="175">
        <v>9112.1625000000004</v>
      </c>
      <c r="Q105" s="205">
        <v>16002</v>
      </c>
      <c r="R105" s="108">
        <v>0.8374999999996362</v>
      </c>
      <c r="S105" s="116">
        <v>11</v>
      </c>
      <c r="T105" s="40"/>
      <c r="U105" s="116">
        <v>1</v>
      </c>
      <c r="V105"/>
      <c r="W105" s="116">
        <v>10</v>
      </c>
      <c r="X105" s="40"/>
      <c r="Y105" s="116">
        <v>24</v>
      </c>
      <c r="Z105" s="40"/>
      <c r="AA105" s="116">
        <v>2</v>
      </c>
      <c r="AB105"/>
      <c r="AC105" s="116">
        <v>22</v>
      </c>
      <c r="AD105" s="99"/>
      <c r="AE105" s="116">
        <v>11</v>
      </c>
      <c r="AF105" s="40"/>
      <c r="AG105" s="116">
        <v>1</v>
      </c>
      <c r="AH105"/>
      <c r="AI105" s="116">
        <v>10</v>
      </c>
      <c r="AJ105"/>
      <c r="AK105" s="116">
        <v>23</v>
      </c>
      <c r="AL105" s="40"/>
      <c r="AM105" s="116">
        <v>2</v>
      </c>
      <c r="AN105"/>
      <c r="AO105" s="116">
        <v>21</v>
      </c>
      <c r="AP105" s="101"/>
      <c r="AQ105" s="46"/>
      <c r="AR105" s="40"/>
      <c r="AS105" s="46"/>
      <c r="AT105" s="40"/>
      <c r="AU105" s="110"/>
      <c r="AV105" s="101"/>
      <c r="AW105" s="127">
        <v>10</v>
      </c>
      <c r="AX105" s="40"/>
      <c r="AY105" s="127">
        <v>21.5</v>
      </c>
      <c r="AZ105" s="40"/>
      <c r="BA105" s="47"/>
      <c r="BB105" s="40"/>
      <c r="BC105" s="127">
        <v>31.5</v>
      </c>
      <c r="BD105" s="103">
        <v>15441</v>
      </c>
      <c r="BE105" s="169"/>
      <c r="BF105" s="103">
        <v>1</v>
      </c>
      <c r="BH105" s="121">
        <v>0</v>
      </c>
      <c r="BI105" s="121">
        <v>107759</v>
      </c>
      <c r="BJ105" s="121">
        <v>759</v>
      </c>
    </row>
    <row r="106" spans="1:62" x14ac:dyDescent="0.25">
      <c r="A106" s="147">
        <v>115647</v>
      </c>
      <c r="B106" s="147">
        <v>9163065</v>
      </c>
      <c r="C106" s="147">
        <v>916</v>
      </c>
      <c r="D106" s="148" t="s">
        <v>7</v>
      </c>
      <c r="E106" s="147">
        <v>3065</v>
      </c>
      <c r="F106" s="148" t="s">
        <v>133</v>
      </c>
      <c r="G106" s="148" t="s">
        <v>419</v>
      </c>
      <c r="H106" s="148" t="s">
        <v>334</v>
      </c>
      <c r="I106" s="39">
        <v>7852</v>
      </c>
      <c r="J106" s="144"/>
      <c r="K106" s="149">
        <v>9069</v>
      </c>
      <c r="L106" s="42"/>
      <c r="M106" s="155">
        <v>1217</v>
      </c>
      <c r="N106" s="43"/>
      <c r="O106" s="156">
        <v>5352</v>
      </c>
      <c r="P106" s="175">
        <v>5351.5874999999996</v>
      </c>
      <c r="Q106" s="205">
        <v>6569</v>
      </c>
      <c r="R106" s="108">
        <v>0.4125000000003638</v>
      </c>
      <c r="S106" s="116">
        <v>2</v>
      </c>
      <c r="T106" s="40"/>
      <c r="U106" s="116">
        <v>0</v>
      </c>
      <c r="V106"/>
      <c r="W106" s="116">
        <v>2</v>
      </c>
      <c r="X106" s="40"/>
      <c r="Y106" s="116">
        <v>17</v>
      </c>
      <c r="Z106" s="40"/>
      <c r="AA106" s="116">
        <v>1</v>
      </c>
      <c r="AB106"/>
      <c r="AC106" s="116">
        <v>16</v>
      </c>
      <c r="AD106" s="99"/>
      <c r="AE106" s="116">
        <v>2</v>
      </c>
      <c r="AF106" s="40"/>
      <c r="AG106" s="116">
        <v>1</v>
      </c>
      <c r="AH106"/>
      <c r="AI106" s="116">
        <v>1</v>
      </c>
      <c r="AJ106"/>
      <c r="AK106" s="116">
        <v>22</v>
      </c>
      <c r="AL106" s="40"/>
      <c r="AM106" s="116">
        <v>4</v>
      </c>
      <c r="AN106"/>
      <c r="AO106" s="116">
        <v>18</v>
      </c>
      <c r="AP106" s="101"/>
      <c r="AQ106" s="46"/>
      <c r="AR106" s="40"/>
      <c r="AS106" s="46"/>
      <c r="AT106" s="40"/>
      <c r="AU106" s="110"/>
      <c r="AV106" s="101"/>
      <c r="AW106" s="127">
        <v>1.5</v>
      </c>
      <c r="AX106" s="40"/>
      <c r="AY106" s="127">
        <v>17</v>
      </c>
      <c r="AZ106" s="40"/>
      <c r="BA106" s="47"/>
      <c r="BB106" s="40"/>
      <c r="BC106" s="127">
        <v>18.5</v>
      </c>
      <c r="BD106" s="103">
        <v>9069</v>
      </c>
      <c r="BE106" s="169"/>
      <c r="BF106" s="103">
        <v>0</v>
      </c>
      <c r="BH106" s="121">
        <v>0</v>
      </c>
      <c r="BI106" s="121">
        <v>107765</v>
      </c>
      <c r="BJ106" s="121">
        <v>765</v>
      </c>
    </row>
    <row r="107" spans="1:62" x14ac:dyDescent="0.25">
      <c r="A107" s="147">
        <v>115649</v>
      </c>
      <c r="B107" s="147">
        <v>9163068</v>
      </c>
      <c r="C107" s="147">
        <v>916</v>
      </c>
      <c r="D107" s="148" t="s">
        <v>7</v>
      </c>
      <c r="E107" s="147">
        <v>3068</v>
      </c>
      <c r="F107" s="148" t="s">
        <v>135</v>
      </c>
      <c r="G107" s="148" t="s">
        <v>419</v>
      </c>
      <c r="H107" s="148" t="s">
        <v>334</v>
      </c>
      <c r="I107" s="39">
        <v>19208</v>
      </c>
      <c r="J107" s="144"/>
      <c r="K107" s="149">
        <v>32599</v>
      </c>
      <c r="L107" s="42"/>
      <c r="M107" s="155">
        <v>13391</v>
      </c>
      <c r="N107" s="43"/>
      <c r="O107" s="156">
        <v>19238</v>
      </c>
      <c r="P107" s="175">
        <v>19236.787499999999</v>
      </c>
      <c r="Q107" s="205">
        <v>32629</v>
      </c>
      <c r="R107" s="108">
        <v>1.2125000000014552</v>
      </c>
      <c r="S107" s="116">
        <v>23</v>
      </c>
      <c r="T107" s="40"/>
      <c r="U107" s="116">
        <v>3</v>
      </c>
      <c r="V107"/>
      <c r="W107" s="116">
        <v>20</v>
      </c>
      <c r="X107" s="40"/>
      <c r="Y107" s="116">
        <v>59</v>
      </c>
      <c r="Z107" s="40"/>
      <c r="AA107" s="116">
        <v>9</v>
      </c>
      <c r="AB107"/>
      <c r="AC107" s="116">
        <v>50</v>
      </c>
      <c r="AD107" s="99"/>
      <c r="AE107" s="116">
        <v>21</v>
      </c>
      <c r="AF107" s="40"/>
      <c r="AG107" s="116">
        <v>3</v>
      </c>
      <c r="AH107"/>
      <c r="AI107" s="116">
        <v>18</v>
      </c>
      <c r="AJ107"/>
      <c r="AK107" s="116">
        <v>55</v>
      </c>
      <c r="AL107" s="40"/>
      <c r="AM107" s="116">
        <v>10</v>
      </c>
      <c r="AN107"/>
      <c r="AO107" s="116">
        <v>45</v>
      </c>
      <c r="AP107" s="101"/>
      <c r="AQ107" s="46"/>
      <c r="AR107" s="40"/>
      <c r="AS107" s="46"/>
      <c r="AT107" s="40"/>
      <c r="AU107" s="110"/>
      <c r="AV107" s="101"/>
      <c r="AW107" s="127">
        <v>19</v>
      </c>
      <c r="AX107" s="40"/>
      <c r="AY107" s="127">
        <v>47.5</v>
      </c>
      <c r="AZ107" s="40"/>
      <c r="BA107" s="47"/>
      <c r="BB107" s="40"/>
      <c r="BC107" s="127">
        <v>66.5</v>
      </c>
      <c r="BD107" s="103">
        <v>32598</v>
      </c>
      <c r="BE107" s="169"/>
      <c r="BF107" s="103">
        <v>1</v>
      </c>
      <c r="BH107" s="121">
        <v>0</v>
      </c>
      <c r="BI107" s="121">
        <v>107779</v>
      </c>
      <c r="BJ107" s="121">
        <v>779</v>
      </c>
    </row>
    <row r="108" spans="1:62" x14ac:dyDescent="0.25">
      <c r="A108" s="147">
        <v>115650</v>
      </c>
      <c r="B108" s="147">
        <v>9163069</v>
      </c>
      <c r="C108" s="147">
        <v>916</v>
      </c>
      <c r="D108" s="148" t="s">
        <v>7</v>
      </c>
      <c r="E108" s="147">
        <v>3069</v>
      </c>
      <c r="F108" s="148" t="s">
        <v>136</v>
      </c>
      <c r="G108" s="148" t="s">
        <v>419</v>
      </c>
      <c r="H108" s="148" t="s">
        <v>334</v>
      </c>
      <c r="I108" s="39">
        <v>16404</v>
      </c>
      <c r="J108" s="144"/>
      <c r="K108" s="149">
        <v>33089</v>
      </c>
      <c r="L108" s="42"/>
      <c r="M108" s="155">
        <v>16685</v>
      </c>
      <c r="N108" s="43"/>
      <c r="O108" s="156">
        <v>19527</v>
      </c>
      <c r="P108" s="175">
        <v>19526.0625</v>
      </c>
      <c r="Q108" s="205">
        <v>36212</v>
      </c>
      <c r="R108" s="108">
        <v>0.9375</v>
      </c>
      <c r="S108" s="116">
        <v>20</v>
      </c>
      <c r="T108" s="40"/>
      <c r="U108" s="116">
        <v>0</v>
      </c>
      <c r="V108"/>
      <c r="W108" s="116">
        <v>20</v>
      </c>
      <c r="X108" s="40"/>
      <c r="Y108" s="116">
        <v>48</v>
      </c>
      <c r="Z108" s="40"/>
      <c r="AA108" s="116">
        <v>1</v>
      </c>
      <c r="AB108"/>
      <c r="AC108" s="116">
        <v>47</v>
      </c>
      <c r="AD108" s="99"/>
      <c r="AE108" s="116">
        <v>22</v>
      </c>
      <c r="AF108" s="40"/>
      <c r="AG108" s="116">
        <v>2</v>
      </c>
      <c r="AH108"/>
      <c r="AI108" s="116">
        <v>20</v>
      </c>
      <c r="AJ108"/>
      <c r="AK108" s="116">
        <v>50</v>
      </c>
      <c r="AL108" s="40"/>
      <c r="AM108" s="116">
        <v>2</v>
      </c>
      <c r="AN108"/>
      <c r="AO108" s="116">
        <v>48</v>
      </c>
      <c r="AP108" s="101"/>
      <c r="AQ108" s="46"/>
      <c r="AR108" s="40"/>
      <c r="AS108" s="46"/>
      <c r="AT108" s="40"/>
      <c r="AU108" s="110"/>
      <c r="AV108" s="101"/>
      <c r="AW108" s="127">
        <v>20</v>
      </c>
      <c r="AX108" s="40"/>
      <c r="AY108" s="127">
        <v>47.5</v>
      </c>
      <c r="AZ108" s="40"/>
      <c r="BA108" s="47"/>
      <c r="BB108" s="40"/>
      <c r="BC108" s="127">
        <v>67.5</v>
      </c>
      <c r="BD108" s="103">
        <v>33089</v>
      </c>
      <c r="BE108" s="169"/>
      <c r="BF108" s="103">
        <v>0</v>
      </c>
      <c r="BH108" s="121">
        <v>0</v>
      </c>
      <c r="BI108" s="121">
        <v>107786</v>
      </c>
      <c r="BJ108" s="121">
        <v>786</v>
      </c>
    </row>
    <row r="109" spans="1:62" x14ac:dyDescent="0.25">
      <c r="A109" s="147">
        <v>115651</v>
      </c>
      <c r="B109" s="147">
        <v>9163070</v>
      </c>
      <c r="C109" s="147">
        <v>916</v>
      </c>
      <c r="D109" s="148" t="s">
        <v>7</v>
      </c>
      <c r="E109" s="147">
        <v>3070</v>
      </c>
      <c r="F109" s="148" t="s">
        <v>137</v>
      </c>
      <c r="G109" s="148" t="s">
        <v>419</v>
      </c>
      <c r="H109" s="148" t="s">
        <v>334</v>
      </c>
      <c r="I109" s="39">
        <v>2805</v>
      </c>
      <c r="J109" s="144"/>
      <c r="K109" s="149">
        <v>6128</v>
      </c>
      <c r="L109" s="42"/>
      <c r="M109" s="155">
        <v>3323</v>
      </c>
      <c r="N109" s="43"/>
      <c r="O109" s="156">
        <v>3617</v>
      </c>
      <c r="P109" s="175">
        <v>3615.9375</v>
      </c>
      <c r="Q109" s="205">
        <v>6940</v>
      </c>
      <c r="R109" s="108">
        <v>1.0625</v>
      </c>
      <c r="S109" s="116">
        <v>3</v>
      </c>
      <c r="T109" s="40"/>
      <c r="U109" s="116">
        <v>0</v>
      </c>
      <c r="V109"/>
      <c r="W109" s="116">
        <v>3</v>
      </c>
      <c r="X109" s="40"/>
      <c r="Y109" s="116">
        <v>12</v>
      </c>
      <c r="Z109" s="40"/>
      <c r="AA109" s="116">
        <v>3</v>
      </c>
      <c r="AB109"/>
      <c r="AC109" s="116">
        <v>9</v>
      </c>
      <c r="AD109" s="99"/>
      <c r="AE109" s="116">
        <v>3</v>
      </c>
      <c r="AF109" s="40"/>
      <c r="AG109" s="116">
        <v>0</v>
      </c>
      <c r="AH109"/>
      <c r="AI109" s="116">
        <v>3</v>
      </c>
      <c r="AJ109"/>
      <c r="AK109" s="116">
        <v>14</v>
      </c>
      <c r="AL109" s="40"/>
      <c r="AM109" s="116">
        <v>4</v>
      </c>
      <c r="AN109"/>
      <c r="AO109" s="116">
        <v>10</v>
      </c>
      <c r="AP109" s="101"/>
      <c r="AQ109" s="46"/>
      <c r="AR109" s="40"/>
      <c r="AS109" s="46"/>
      <c r="AT109" s="40"/>
      <c r="AU109" s="110"/>
      <c r="AV109" s="101"/>
      <c r="AW109" s="127">
        <v>3</v>
      </c>
      <c r="AX109" s="40"/>
      <c r="AY109" s="127">
        <v>9.5</v>
      </c>
      <c r="AZ109" s="40"/>
      <c r="BA109" s="47"/>
      <c r="BB109" s="40"/>
      <c r="BC109" s="127">
        <v>12.5</v>
      </c>
      <c r="BD109" s="103">
        <v>6128</v>
      </c>
      <c r="BE109" s="169"/>
      <c r="BF109" s="103">
        <v>0</v>
      </c>
      <c r="BH109" s="121">
        <v>0</v>
      </c>
      <c r="BI109" s="121">
        <v>107787</v>
      </c>
      <c r="BJ109" s="121">
        <v>787</v>
      </c>
    </row>
    <row r="110" spans="1:62" x14ac:dyDescent="0.25">
      <c r="A110" s="147">
        <v>115653</v>
      </c>
      <c r="B110" s="147">
        <v>9163072</v>
      </c>
      <c r="C110" s="147">
        <v>916</v>
      </c>
      <c r="D110" s="148" t="s">
        <v>7</v>
      </c>
      <c r="E110" s="147">
        <v>3072</v>
      </c>
      <c r="F110" s="148" t="s">
        <v>139</v>
      </c>
      <c r="G110" s="148" t="s">
        <v>419</v>
      </c>
      <c r="H110" s="148" t="s">
        <v>334</v>
      </c>
      <c r="I110" s="39">
        <v>13040</v>
      </c>
      <c r="J110" s="144"/>
      <c r="K110" s="149">
        <v>20099</v>
      </c>
      <c r="L110" s="42"/>
      <c r="M110" s="155">
        <v>7059</v>
      </c>
      <c r="N110" s="43"/>
      <c r="O110" s="156">
        <v>11861</v>
      </c>
      <c r="P110" s="175">
        <v>11860.274999999998</v>
      </c>
      <c r="Q110" s="205">
        <v>18920</v>
      </c>
      <c r="R110" s="108">
        <v>0.72500000000218279</v>
      </c>
      <c r="S110" s="116">
        <v>11</v>
      </c>
      <c r="T110" s="40"/>
      <c r="U110" s="116">
        <v>0</v>
      </c>
      <c r="V110"/>
      <c r="W110" s="116">
        <v>11</v>
      </c>
      <c r="X110" s="40"/>
      <c r="Y110" s="116">
        <v>30</v>
      </c>
      <c r="Z110" s="40"/>
      <c r="AA110" s="116">
        <v>1</v>
      </c>
      <c r="AB110"/>
      <c r="AC110" s="116">
        <v>29</v>
      </c>
      <c r="AD110" s="99"/>
      <c r="AE110" s="116">
        <v>11</v>
      </c>
      <c r="AF110" s="40"/>
      <c r="AG110" s="116">
        <v>1</v>
      </c>
      <c r="AH110"/>
      <c r="AI110" s="116">
        <v>10</v>
      </c>
      <c r="AJ110"/>
      <c r="AK110" s="116">
        <v>32</v>
      </c>
      <c r="AL110" s="40"/>
      <c r="AM110" s="116">
        <v>0</v>
      </c>
      <c r="AN110"/>
      <c r="AO110" s="116">
        <v>32</v>
      </c>
      <c r="AP110" s="101"/>
      <c r="AQ110" s="46"/>
      <c r="AR110" s="40"/>
      <c r="AS110" s="46"/>
      <c r="AT110" s="40"/>
      <c r="AU110" s="110"/>
      <c r="AV110" s="101"/>
      <c r="AW110" s="127">
        <v>10.5</v>
      </c>
      <c r="AX110" s="40"/>
      <c r="AY110" s="127">
        <v>30.5</v>
      </c>
      <c r="AZ110" s="40"/>
      <c r="BA110" s="47"/>
      <c r="BB110" s="40"/>
      <c r="BC110" s="127">
        <v>41</v>
      </c>
      <c r="BD110" s="103">
        <v>20098</v>
      </c>
      <c r="BE110" s="169"/>
      <c r="BF110" s="103">
        <v>1</v>
      </c>
      <c r="BH110" s="121">
        <v>0</v>
      </c>
      <c r="BI110" s="121">
        <v>107808</v>
      </c>
      <c r="BJ110" s="121">
        <v>808</v>
      </c>
    </row>
    <row r="111" spans="1:62" x14ac:dyDescent="0.25">
      <c r="A111" s="147">
        <v>115654</v>
      </c>
      <c r="B111" s="147">
        <v>9163073</v>
      </c>
      <c r="C111" s="147">
        <v>916</v>
      </c>
      <c r="D111" s="148" t="s">
        <v>7</v>
      </c>
      <c r="E111" s="147">
        <v>3073</v>
      </c>
      <c r="F111" s="148" t="s">
        <v>140</v>
      </c>
      <c r="G111" s="148" t="s">
        <v>419</v>
      </c>
      <c r="H111" s="148" t="s">
        <v>334</v>
      </c>
      <c r="I111" s="39">
        <v>26219</v>
      </c>
      <c r="J111" s="144"/>
      <c r="K111" s="149">
        <v>38726</v>
      </c>
      <c r="L111" s="42"/>
      <c r="M111" s="155">
        <v>12507</v>
      </c>
      <c r="N111" s="43"/>
      <c r="O111" s="156">
        <v>22853</v>
      </c>
      <c r="P111" s="175">
        <v>22852.724999999999</v>
      </c>
      <c r="Q111" s="205">
        <v>35360</v>
      </c>
      <c r="R111" s="108">
        <v>0.27500000000145519</v>
      </c>
      <c r="S111" s="116">
        <v>25</v>
      </c>
      <c r="T111" s="40"/>
      <c r="U111" s="116">
        <v>3</v>
      </c>
      <c r="V111"/>
      <c r="W111" s="116">
        <v>22</v>
      </c>
      <c r="X111" s="40"/>
      <c r="Y111" s="116">
        <v>79</v>
      </c>
      <c r="Z111" s="40"/>
      <c r="AA111" s="116">
        <v>21</v>
      </c>
      <c r="AB111"/>
      <c r="AC111" s="116">
        <v>58</v>
      </c>
      <c r="AD111" s="99"/>
      <c r="AE111" s="116">
        <v>25</v>
      </c>
      <c r="AF111" s="40"/>
      <c r="AG111" s="116">
        <v>5</v>
      </c>
      <c r="AH111"/>
      <c r="AI111" s="116">
        <v>20</v>
      </c>
      <c r="AJ111"/>
      <c r="AK111" s="116">
        <v>79</v>
      </c>
      <c r="AL111" s="40"/>
      <c r="AM111" s="116">
        <v>21</v>
      </c>
      <c r="AN111"/>
      <c r="AO111" s="116">
        <v>58</v>
      </c>
      <c r="AP111" s="101"/>
      <c r="AQ111" s="46"/>
      <c r="AR111" s="40"/>
      <c r="AS111" s="46"/>
      <c r="AT111" s="40"/>
      <c r="AU111" s="110"/>
      <c r="AV111" s="101"/>
      <c r="AW111" s="127">
        <v>21</v>
      </c>
      <c r="AX111" s="40"/>
      <c r="AY111" s="127">
        <v>58</v>
      </c>
      <c r="AZ111" s="40"/>
      <c r="BA111" s="47"/>
      <c r="BB111" s="40"/>
      <c r="BC111" s="127">
        <v>79</v>
      </c>
      <c r="BD111" s="103">
        <v>38726</v>
      </c>
      <c r="BE111" s="169"/>
      <c r="BF111" s="103">
        <v>0</v>
      </c>
      <c r="BH111" s="121">
        <v>0</v>
      </c>
      <c r="BI111" s="121">
        <v>107811</v>
      </c>
      <c r="BJ111" s="121">
        <v>811</v>
      </c>
    </row>
    <row r="112" spans="1:62" x14ac:dyDescent="0.25">
      <c r="A112" s="147">
        <v>115655</v>
      </c>
      <c r="B112" s="147">
        <v>9163074</v>
      </c>
      <c r="C112" s="147">
        <v>916</v>
      </c>
      <c r="D112" s="148" t="s">
        <v>7</v>
      </c>
      <c r="E112" s="147">
        <v>3074</v>
      </c>
      <c r="F112" s="148" t="s">
        <v>141</v>
      </c>
      <c r="G112" s="148" t="s">
        <v>419</v>
      </c>
      <c r="H112" s="148" t="s">
        <v>334</v>
      </c>
      <c r="I112" s="39">
        <v>21031</v>
      </c>
      <c r="J112" s="144"/>
      <c r="K112" s="149">
        <v>38971</v>
      </c>
      <c r="L112" s="42"/>
      <c r="M112" s="155">
        <v>17940</v>
      </c>
      <c r="N112" s="43"/>
      <c r="O112" s="156">
        <v>22998</v>
      </c>
      <c r="P112" s="175">
        <v>22997.362499999996</v>
      </c>
      <c r="Q112" s="205">
        <v>40938</v>
      </c>
      <c r="R112" s="108">
        <v>0.63750000000436557</v>
      </c>
      <c r="S112" s="116">
        <v>26</v>
      </c>
      <c r="T112" s="40"/>
      <c r="U112" s="116">
        <v>0</v>
      </c>
      <c r="V112"/>
      <c r="W112" s="116">
        <v>26</v>
      </c>
      <c r="X112" s="40"/>
      <c r="Y112" s="116">
        <v>60</v>
      </c>
      <c r="Z112" s="40"/>
      <c r="AA112" s="116">
        <v>3</v>
      </c>
      <c r="AB112"/>
      <c r="AC112" s="116">
        <v>57</v>
      </c>
      <c r="AD112" s="99"/>
      <c r="AE112" s="116">
        <v>28</v>
      </c>
      <c r="AF112" s="40"/>
      <c r="AG112" s="116">
        <v>0</v>
      </c>
      <c r="AH112"/>
      <c r="AI112" s="116">
        <v>28</v>
      </c>
      <c r="AJ112"/>
      <c r="AK112" s="116">
        <v>49</v>
      </c>
      <c r="AL112" s="40"/>
      <c r="AM112" s="116">
        <v>3</v>
      </c>
      <c r="AN112"/>
      <c r="AO112" s="116">
        <v>46</v>
      </c>
      <c r="AP112" s="101"/>
      <c r="AQ112" s="46"/>
      <c r="AR112" s="40"/>
      <c r="AS112" s="46"/>
      <c r="AT112" s="40"/>
      <c r="AU112" s="110"/>
      <c r="AV112" s="101"/>
      <c r="AW112" s="127">
        <v>28</v>
      </c>
      <c r="AX112" s="40"/>
      <c r="AY112" s="127">
        <v>51.5</v>
      </c>
      <c r="AZ112" s="40"/>
      <c r="BA112" s="47"/>
      <c r="BB112" s="40"/>
      <c r="BC112" s="127">
        <v>79.5</v>
      </c>
      <c r="BD112" s="103">
        <v>38971</v>
      </c>
      <c r="BE112" s="169"/>
      <c r="BF112" s="103">
        <v>0</v>
      </c>
      <c r="BH112" s="121">
        <v>0</v>
      </c>
      <c r="BI112" s="121">
        <v>107825</v>
      </c>
      <c r="BJ112" s="121">
        <v>825</v>
      </c>
    </row>
    <row r="113" spans="1:62" x14ac:dyDescent="0.25">
      <c r="A113" s="147">
        <v>115657</v>
      </c>
      <c r="B113" s="147">
        <v>9163076</v>
      </c>
      <c r="C113" s="147">
        <v>916</v>
      </c>
      <c r="D113" s="148" t="s">
        <v>7</v>
      </c>
      <c r="E113" s="147">
        <v>3076</v>
      </c>
      <c r="F113" s="148" t="s">
        <v>142</v>
      </c>
      <c r="G113" s="148" t="s">
        <v>419</v>
      </c>
      <c r="H113" s="148" t="s">
        <v>334</v>
      </c>
      <c r="I113" s="39">
        <v>9394</v>
      </c>
      <c r="J113" s="144"/>
      <c r="K113" s="149">
        <v>14952</v>
      </c>
      <c r="L113" s="42"/>
      <c r="M113" s="155">
        <v>5558</v>
      </c>
      <c r="N113" s="43"/>
      <c r="O113" s="156">
        <v>8824</v>
      </c>
      <c r="P113" s="175">
        <v>8822.8874999999989</v>
      </c>
      <c r="Q113" s="205">
        <v>14382</v>
      </c>
      <c r="R113" s="108">
        <v>1.1125000000010914</v>
      </c>
      <c r="S113" s="116">
        <v>11</v>
      </c>
      <c r="T113" s="40"/>
      <c r="U113" s="116">
        <v>1</v>
      </c>
      <c r="V113"/>
      <c r="W113" s="116">
        <v>10</v>
      </c>
      <c r="X113" s="40"/>
      <c r="Y113" s="116">
        <v>26</v>
      </c>
      <c r="Z113" s="40"/>
      <c r="AA113" s="116">
        <v>2</v>
      </c>
      <c r="AB113"/>
      <c r="AC113" s="116">
        <v>24</v>
      </c>
      <c r="AD113" s="99"/>
      <c r="AE113" s="116">
        <v>10</v>
      </c>
      <c r="AF113" s="40"/>
      <c r="AG113" s="116">
        <v>1</v>
      </c>
      <c r="AH113"/>
      <c r="AI113" s="116">
        <v>9</v>
      </c>
      <c r="AJ113"/>
      <c r="AK113" s="116">
        <v>20</v>
      </c>
      <c r="AL113" s="40"/>
      <c r="AM113" s="116">
        <v>2</v>
      </c>
      <c r="AN113"/>
      <c r="AO113" s="116">
        <v>18</v>
      </c>
      <c r="AP113" s="101"/>
      <c r="AQ113" s="46"/>
      <c r="AR113" s="40"/>
      <c r="AS113" s="46"/>
      <c r="AT113" s="40"/>
      <c r="AU113" s="110"/>
      <c r="AV113" s="101"/>
      <c r="AW113" s="127">
        <v>9.5</v>
      </c>
      <c r="AX113" s="40"/>
      <c r="AY113" s="127">
        <v>21</v>
      </c>
      <c r="AZ113" s="40"/>
      <c r="BA113" s="47"/>
      <c r="BB113" s="40"/>
      <c r="BC113" s="127">
        <v>30.5</v>
      </c>
      <c r="BD113" s="103">
        <v>14951</v>
      </c>
      <c r="BE113" s="169"/>
      <c r="BF113" s="103">
        <v>1</v>
      </c>
      <c r="BH113" s="121">
        <v>0</v>
      </c>
      <c r="BI113" s="121">
        <v>107829</v>
      </c>
      <c r="BJ113" s="121">
        <v>829</v>
      </c>
    </row>
    <row r="114" spans="1:62" x14ac:dyDescent="0.25">
      <c r="A114" s="147">
        <v>115658</v>
      </c>
      <c r="B114" s="147">
        <v>9163077</v>
      </c>
      <c r="C114" s="147">
        <v>916</v>
      </c>
      <c r="D114" s="148" t="s">
        <v>7</v>
      </c>
      <c r="E114" s="147">
        <v>3077</v>
      </c>
      <c r="F114" s="148" t="s">
        <v>143</v>
      </c>
      <c r="G114" s="148" t="s">
        <v>419</v>
      </c>
      <c r="H114" s="148" t="s">
        <v>334</v>
      </c>
      <c r="I114" s="39">
        <v>48231</v>
      </c>
      <c r="J114" s="144"/>
      <c r="K114" s="149">
        <v>80883</v>
      </c>
      <c r="L114" s="42"/>
      <c r="M114" s="155">
        <v>32652</v>
      </c>
      <c r="N114" s="43"/>
      <c r="O114" s="156">
        <v>47731</v>
      </c>
      <c r="P114" s="175">
        <v>47730.375</v>
      </c>
      <c r="Q114" s="206">
        <v>80383</v>
      </c>
      <c r="R114" s="108">
        <v>0.625</v>
      </c>
      <c r="S114" s="116">
        <v>60</v>
      </c>
      <c r="T114" s="40"/>
      <c r="U114" s="116">
        <v>6</v>
      </c>
      <c r="V114"/>
      <c r="W114" s="116">
        <v>54</v>
      </c>
      <c r="X114" s="40"/>
      <c r="Y114" s="116">
        <v>122</v>
      </c>
      <c r="Z114" s="40"/>
      <c r="AA114" s="116">
        <v>11</v>
      </c>
      <c r="AB114"/>
      <c r="AC114" s="116">
        <v>111</v>
      </c>
      <c r="AD114" s="99"/>
      <c r="AE114" s="116">
        <v>60</v>
      </c>
      <c r="AF114" s="40"/>
      <c r="AG114" s="116">
        <v>6</v>
      </c>
      <c r="AH114"/>
      <c r="AI114" s="116">
        <v>54</v>
      </c>
      <c r="AJ114"/>
      <c r="AK114" s="116">
        <v>122</v>
      </c>
      <c r="AL114" s="40"/>
      <c r="AM114" s="116">
        <v>11</v>
      </c>
      <c r="AN114"/>
      <c r="AO114" s="116">
        <v>111</v>
      </c>
      <c r="AP114" s="101"/>
      <c r="AQ114" s="46"/>
      <c r="AR114" s="40"/>
      <c r="AS114" s="46"/>
      <c r="AT114" s="40"/>
      <c r="AU114" s="110"/>
      <c r="AV114" s="101"/>
      <c r="AW114" s="127">
        <v>54</v>
      </c>
      <c r="AX114" s="40"/>
      <c r="AY114" s="127">
        <v>111</v>
      </c>
      <c r="AZ114" s="40"/>
      <c r="BA114" s="47"/>
      <c r="BB114" s="40"/>
      <c r="BC114" s="127">
        <v>165</v>
      </c>
      <c r="BD114" s="103">
        <v>80883</v>
      </c>
      <c r="BE114" s="169"/>
      <c r="BF114" s="103">
        <v>0</v>
      </c>
      <c r="BH114" s="121">
        <v>102122</v>
      </c>
      <c r="BI114" s="121">
        <v>0</v>
      </c>
      <c r="BJ114" s="121">
        <v>833</v>
      </c>
    </row>
    <row r="115" spans="1:62" x14ac:dyDescent="0.25">
      <c r="A115" s="147">
        <v>115660</v>
      </c>
      <c r="B115" s="147">
        <v>9163080</v>
      </c>
      <c r="C115" s="147">
        <v>916</v>
      </c>
      <c r="D115" s="148" t="s">
        <v>7</v>
      </c>
      <c r="E115" s="147">
        <v>3080</v>
      </c>
      <c r="F115" s="148" t="s">
        <v>145</v>
      </c>
      <c r="G115" s="148" t="s">
        <v>419</v>
      </c>
      <c r="H115" s="148" t="s">
        <v>334</v>
      </c>
      <c r="I115" s="39">
        <v>10937</v>
      </c>
      <c r="J115" s="144"/>
      <c r="K115" s="149">
        <v>16912</v>
      </c>
      <c r="L115" s="42"/>
      <c r="M115" s="155">
        <v>5975</v>
      </c>
      <c r="N115" s="43"/>
      <c r="O115" s="156">
        <v>9981</v>
      </c>
      <c r="P115" s="175">
        <v>9979.9874999999993</v>
      </c>
      <c r="Q115" s="205">
        <v>15956</v>
      </c>
      <c r="R115" s="108">
        <v>1.0125000000007276</v>
      </c>
      <c r="S115" s="116">
        <v>9</v>
      </c>
      <c r="T115" s="40"/>
      <c r="U115" s="116">
        <v>0</v>
      </c>
      <c r="V115"/>
      <c r="W115" s="116">
        <v>9</v>
      </c>
      <c r="X115" s="40"/>
      <c r="Y115" s="116">
        <v>27</v>
      </c>
      <c r="Z115" s="40"/>
      <c r="AA115" s="116">
        <v>3</v>
      </c>
      <c r="AB115"/>
      <c r="AC115" s="116">
        <v>24</v>
      </c>
      <c r="AD115" s="99"/>
      <c r="AE115" s="116">
        <v>10</v>
      </c>
      <c r="AF115" s="40"/>
      <c r="AG115" s="116">
        <v>0</v>
      </c>
      <c r="AH115"/>
      <c r="AI115" s="116">
        <v>10</v>
      </c>
      <c r="AJ115"/>
      <c r="AK115" s="116">
        <v>27</v>
      </c>
      <c r="AL115" s="40"/>
      <c r="AM115" s="116">
        <v>2</v>
      </c>
      <c r="AN115"/>
      <c r="AO115" s="116">
        <v>25</v>
      </c>
      <c r="AP115" s="101"/>
      <c r="AQ115" s="46"/>
      <c r="AR115" s="40"/>
      <c r="AS115" s="46"/>
      <c r="AT115" s="40"/>
      <c r="AU115" s="110"/>
      <c r="AV115" s="101"/>
      <c r="AW115" s="127">
        <v>10</v>
      </c>
      <c r="AX115" s="40"/>
      <c r="AY115" s="127">
        <v>24.5</v>
      </c>
      <c r="AZ115" s="40"/>
      <c r="BA115" s="47"/>
      <c r="BB115" s="40"/>
      <c r="BC115" s="127">
        <v>34.5</v>
      </c>
      <c r="BD115" s="103">
        <v>16912</v>
      </c>
      <c r="BE115" s="169"/>
      <c r="BF115" s="103">
        <v>0</v>
      </c>
      <c r="BH115" s="121">
        <v>0</v>
      </c>
      <c r="BI115" s="121">
        <v>107842</v>
      </c>
      <c r="BJ115" s="121">
        <v>842</v>
      </c>
    </row>
    <row r="116" spans="1:62" x14ac:dyDescent="0.25">
      <c r="A116" s="147">
        <v>115661</v>
      </c>
      <c r="B116" s="147">
        <v>9163081</v>
      </c>
      <c r="C116" s="147">
        <v>916</v>
      </c>
      <c r="D116" s="148" t="s">
        <v>7</v>
      </c>
      <c r="E116" s="147">
        <v>3081</v>
      </c>
      <c r="F116" s="148" t="s">
        <v>146</v>
      </c>
      <c r="G116" s="148" t="s">
        <v>419</v>
      </c>
      <c r="H116" s="148" t="s">
        <v>334</v>
      </c>
      <c r="I116" s="39">
        <v>3646</v>
      </c>
      <c r="J116" s="144"/>
      <c r="K116" s="149">
        <v>5883</v>
      </c>
      <c r="L116" s="42"/>
      <c r="M116" s="155">
        <v>2237</v>
      </c>
      <c r="N116" s="43"/>
      <c r="O116" s="156">
        <v>3472</v>
      </c>
      <c r="P116" s="175">
        <v>3471.3</v>
      </c>
      <c r="Q116" s="205">
        <v>5709</v>
      </c>
      <c r="R116" s="108">
        <v>0.6999999999998181</v>
      </c>
      <c r="S116" s="116">
        <v>3</v>
      </c>
      <c r="T116" s="40"/>
      <c r="U116" s="116">
        <v>0</v>
      </c>
      <c r="V116"/>
      <c r="W116" s="116">
        <v>3</v>
      </c>
      <c r="X116" s="40"/>
      <c r="Y116" s="116">
        <v>11</v>
      </c>
      <c r="Z116" s="40"/>
      <c r="AA116" s="116">
        <v>4</v>
      </c>
      <c r="AB116"/>
      <c r="AC116" s="116">
        <v>7</v>
      </c>
      <c r="AD116" s="99"/>
      <c r="AE116" s="116">
        <v>3</v>
      </c>
      <c r="AF116" s="40"/>
      <c r="AG116" s="116">
        <v>0</v>
      </c>
      <c r="AH116"/>
      <c r="AI116" s="116">
        <v>3</v>
      </c>
      <c r="AJ116"/>
      <c r="AK116" s="116">
        <v>16</v>
      </c>
      <c r="AL116" s="40"/>
      <c r="AM116" s="116">
        <v>5</v>
      </c>
      <c r="AN116"/>
      <c r="AO116" s="116">
        <v>11</v>
      </c>
      <c r="AP116" s="101"/>
      <c r="AQ116" s="46"/>
      <c r="AR116" s="40"/>
      <c r="AS116" s="46"/>
      <c r="AT116" s="40"/>
      <c r="AU116" s="110"/>
      <c r="AV116" s="101"/>
      <c r="AW116" s="127">
        <v>3</v>
      </c>
      <c r="AX116" s="40"/>
      <c r="AY116" s="127">
        <v>9</v>
      </c>
      <c r="AZ116" s="40"/>
      <c r="BA116" s="47"/>
      <c r="BB116" s="40"/>
      <c r="BC116" s="127">
        <v>12</v>
      </c>
      <c r="BD116" s="103">
        <v>5882</v>
      </c>
      <c r="BE116" s="169"/>
      <c r="BF116" s="103">
        <v>1</v>
      </c>
      <c r="BH116" s="121">
        <v>0</v>
      </c>
      <c r="BI116" s="121">
        <v>107845</v>
      </c>
      <c r="BJ116" s="121">
        <v>845</v>
      </c>
    </row>
    <row r="117" spans="1:62" x14ac:dyDescent="0.25">
      <c r="A117" s="147">
        <v>115663</v>
      </c>
      <c r="B117" s="147">
        <v>9163086</v>
      </c>
      <c r="C117" s="147">
        <v>916</v>
      </c>
      <c r="D117" s="148" t="s">
        <v>7</v>
      </c>
      <c r="E117" s="147">
        <v>3086</v>
      </c>
      <c r="F117" s="148" t="s">
        <v>148</v>
      </c>
      <c r="G117" s="148" t="s">
        <v>419</v>
      </c>
      <c r="H117" s="148" t="s">
        <v>334</v>
      </c>
      <c r="I117" s="39">
        <v>1683</v>
      </c>
      <c r="J117" s="144"/>
      <c r="K117" s="149">
        <v>3432</v>
      </c>
      <c r="L117" s="42"/>
      <c r="M117" s="155">
        <v>1749</v>
      </c>
      <c r="N117" s="43"/>
      <c r="O117" s="156">
        <v>2026</v>
      </c>
      <c r="P117" s="175">
        <v>2024.9249999999997</v>
      </c>
      <c r="Q117" s="205">
        <v>3775</v>
      </c>
      <c r="R117" s="108">
        <v>1.0750000000002728</v>
      </c>
      <c r="S117" s="116">
        <v>3</v>
      </c>
      <c r="T117" s="40"/>
      <c r="U117" s="116">
        <v>2</v>
      </c>
      <c r="V117"/>
      <c r="W117" s="116">
        <v>1</v>
      </c>
      <c r="X117" s="40"/>
      <c r="Y117" s="116">
        <v>7</v>
      </c>
      <c r="Z117" s="40"/>
      <c r="AA117" s="116">
        <v>1</v>
      </c>
      <c r="AB117"/>
      <c r="AC117" s="116">
        <v>6</v>
      </c>
      <c r="AD117" s="99"/>
      <c r="AE117" s="116">
        <v>3</v>
      </c>
      <c r="AF117" s="40"/>
      <c r="AG117" s="116">
        <v>2</v>
      </c>
      <c r="AH117"/>
      <c r="AI117" s="116">
        <v>1</v>
      </c>
      <c r="AJ117"/>
      <c r="AK117" s="116">
        <v>7</v>
      </c>
      <c r="AL117" s="40"/>
      <c r="AM117" s="116">
        <v>1</v>
      </c>
      <c r="AN117"/>
      <c r="AO117" s="116">
        <v>6</v>
      </c>
      <c r="AP117" s="101"/>
      <c r="AQ117" s="46"/>
      <c r="AR117" s="40"/>
      <c r="AS117" s="46"/>
      <c r="AT117" s="40"/>
      <c r="AU117" s="110"/>
      <c r="AV117" s="101"/>
      <c r="AW117" s="127">
        <v>1</v>
      </c>
      <c r="AX117" s="40"/>
      <c r="AY117" s="127">
        <v>6</v>
      </c>
      <c r="AZ117" s="40"/>
      <c r="BA117" s="47"/>
      <c r="BB117" s="40"/>
      <c r="BC117" s="127">
        <v>7</v>
      </c>
      <c r="BD117" s="103">
        <v>3431</v>
      </c>
      <c r="BE117" s="169"/>
      <c r="BF117" s="103">
        <v>1</v>
      </c>
      <c r="BH117" s="121">
        <v>0</v>
      </c>
      <c r="BI117" s="121">
        <v>107535</v>
      </c>
      <c r="BJ117" s="121">
        <v>535</v>
      </c>
    </row>
    <row r="118" spans="1:62" x14ac:dyDescent="0.25">
      <c r="A118" s="147">
        <v>115666</v>
      </c>
      <c r="B118" s="147">
        <v>9163093</v>
      </c>
      <c r="C118" s="147">
        <v>916</v>
      </c>
      <c r="D118" s="148" t="s">
        <v>7</v>
      </c>
      <c r="E118" s="147">
        <v>3093</v>
      </c>
      <c r="F118" s="148" t="s">
        <v>151</v>
      </c>
      <c r="G118" s="148" t="s">
        <v>419</v>
      </c>
      <c r="H118" s="148" t="s">
        <v>334</v>
      </c>
      <c r="I118" s="39">
        <v>17807</v>
      </c>
      <c r="J118" s="144"/>
      <c r="K118" s="149">
        <v>30883</v>
      </c>
      <c r="L118" s="42"/>
      <c r="M118" s="155">
        <v>13076</v>
      </c>
      <c r="N118" s="43"/>
      <c r="O118" s="156">
        <v>18225</v>
      </c>
      <c r="P118" s="175">
        <v>18224.325000000001</v>
      </c>
      <c r="Q118" s="205">
        <v>31301</v>
      </c>
      <c r="R118" s="108">
        <v>0.6749999999992724</v>
      </c>
      <c r="S118" s="116">
        <v>25</v>
      </c>
      <c r="T118" s="40"/>
      <c r="U118" s="116">
        <v>3</v>
      </c>
      <c r="V118"/>
      <c r="W118" s="116">
        <v>22</v>
      </c>
      <c r="X118" s="40"/>
      <c r="Y118" s="116">
        <v>53</v>
      </c>
      <c r="Z118" s="40"/>
      <c r="AA118" s="116">
        <v>11</v>
      </c>
      <c r="AB118"/>
      <c r="AC118" s="116">
        <v>42</v>
      </c>
      <c r="AD118" s="99"/>
      <c r="AE118" s="116">
        <v>22</v>
      </c>
      <c r="AF118" s="40"/>
      <c r="AG118" s="116">
        <v>4</v>
      </c>
      <c r="AH118"/>
      <c r="AI118" s="116">
        <v>18</v>
      </c>
      <c r="AJ118"/>
      <c r="AK118" s="116">
        <v>57</v>
      </c>
      <c r="AL118" s="40"/>
      <c r="AM118" s="116">
        <v>13</v>
      </c>
      <c r="AN118"/>
      <c r="AO118" s="116">
        <v>44</v>
      </c>
      <c r="AP118" s="101"/>
      <c r="AQ118" s="46"/>
      <c r="AR118" s="40"/>
      <c r="AS118" s="46"/>
      <c r="AT118" s="40"/>
      <c r="AU118" s="110"/>
      <c r="AV118" s="101"/>
      <c r="AW118" s="127">
        <v>20</v>
      </c>
      <c r="AX118" s="40"/>
      <c r="AY118" s="127">
        <v>43</v>
      </c>
      <c r="AZ118" s="40"/>
      <c r="BA118" s="47"/>
      <c r="BB118" s="40"/>
      <c r="BC118" s="127">
        <v>63</v>
      </c>
      <c r="BD118" s="103">
        <v>30883</v>
      </c>
      <c r="BE118" s="169"/>
      <c r="BF118" s="103">
        <v>0</v>
      </c>
      <c r="BH118" s="121">
        <v>0</v>
      </c>
      <c r="BI118" s="121">
        <v>107890</v>
      </c>
      <c r="BJ118" s="121">
        <v>890</v>
      </c>
    </row>
    <row r="119" spans="1:62" x14ac:dyDescent="0.25">
      <c r="A119" s="147">
        <v>115667</v>
      </c>
      <c r="B119" s="147">
        <v>9163094</v>
      </c>
      <c r="C119" s="147">
        <v>916</v>
      </c>
      <c r="D119" s="148" t="s">
        <v>7</v>
      </c>
      <c r="E119" s="147">
        <v>3094</v>
      </c>
      <c r="F119" s="148" t="s">
        <v>152</v>
      </c>
      <c r="G119" s="148" t="s">
        <v>419</v>
      </c>
      <c r="H119" s="148" t="s">
        <v>334</v>
      </c>
      <c r="I119" s="39">
        <v>61971</v>
      </c>
      <c r="J119" s="144"/>
      <c r="K119" s="149">
        <v>106129</v>
      </c>
      <c r="L119" s="42"/>
      <c r="M119" s="155">
        <v>44158</v>
      </c>
      <c r="N119" s="43"/>
      <c r="O119" s="156">
        <v>62629</v>
      </c>
      <c r="P119" s="175">
        <v>62628.037499999991</v>
      </c>
      <c r="Q119" s="205">
        <v>106787</v>
      </c>
      <c r="R119" s="108">
        <v>0.96250000000873115</v>
      </c>
      <c r="S119" s="116">
        <v>73</v>
      </c>
      <c r="T119" s="40"/>
      <c r="U119" s="116">
        <v>0</v>
      </c>
      <c r="V119"/>
      <c r="W119" s="116">
        <v>73</v>
      </c>
      <c r="X119" s="40"/>
      <c r="Y119" s="116">
        <v>147</v>
      </c>
      <c r="Z119" s="40"/>
      <c r="AA119" s="116">
        <v>1</v>
      </c>
      <c r="AB119"/>
      <c r="AC119" s="116">
        <v>146</v>
      </c>
      <c r="AD119" s="99"/>
      <c r="AE119" s="116">
        <v>70</v>
      </c>
      <c r="AF119" s="40"/>
      <c r="AG119" s="116">
        <v>0</v>
      </c>
      <c r="AH119"/>
      <c r="AI119" s="116">
        <v>70</v>
      </c>
      <c r="AJ119"/>
      <c r="AK119" s="116">
        <v>145</v>
      </c>
      <c r="AL119" s="40"/>
      <c r="AM119" s="116">
        <v>1</v>
      </c>
      <c r="AN119"/>
      <c r="AO119" s="116">
        <v>144</v>
      </c>
      <c r="AP119" s="101"/>
      <c r="AQ119" s="46"/>
      <c r="AR119" s="40"/>
      <c r="AS119" s="46"/>
      <c r="AT119" s="40"/>
      <c r="AU119" s="110"/>
      <c r="AV119" s="101"/>
      <c r="AW119" s="127">
        <v>71.5</v>
      </c>
      <c r="AX119" s="40"/>
      <c r="AY119" s="127">
        <v>145</v>
      </c>
      <c r="AZ119" s="40"/>
      <c r="BA119" s="47"/>
      <c r="BB119" s="40"/>
      <c r="BC119" s="127">
        <v>216.5</v>
      </c>
      <c r="BD119" s="103">
        <v>106128</v>
      </c>
      <c r="BE119" s="169"/>
      <c r="BF119" s="103">
        <v>1</v>
      </c>
      <c r="BH119" s="121">
        <v>100798</v>
      </c>
      <c r="BI119" s="121">
        <v>0</v>
      </c>
      <c r="BJ119" s="121">
        <v>893</v>
      </c>
    </row>
    <row r="120" spans="1:62" x14ac:dyDescent="0.25">
      <c r="A120" s="147">
        <v>115669</v>
      </c>
      <c r="B120" s="147">
        <v>9163097</v>
      </c>
      <c r="C120" s="147">
        <v>916</v>
      </c>
      <c r="D120" s="148" t="s">
        <v>7</v>
      </c>
      <c r="E120" s="147">
        <v>3097</v>
      </c>
      <c r="F120" s="148" t="s">
        <v>154</v>
      </c>
      <c r="G120" s="148" t="s">
        <v>419</v>
      </c>
      <c r="H120" s="148" t="s">
        <v>334</v>
      </c>
      <c r="I120" s="39">
        <v>16545</v>
      </c>
      <c r="J120" s="144"/>
      <c r="K120" s="149">
        <v>26961</v>
      </c>
      <c r="L120" s="42"/>
      <c r="M120" s="155">
        <v>10416</v>
      </c>
      <c r="N120" s="43"/>
      <c r="O120" s="156">
        <v>15911</v>
      </c>
      <c r="P120" s="175">
        <v>15910.124999999996</v>
      </c>
      <c r="Q120" s="205">
        <v>26327</v>
      </c>
      <c r="R120" s="108">
        <v>0.87500000000363798</v>
      </c>
      <c r="S120" s="116">
        <v>25</v>
      </c>
      <c r="T120" s="40"/>
      <c r="U120" s="116">
        <v>6</v>
      </c>
      <c r="V120"/>
      <c r="W120" s="116">
        <v>19</v>
      </c>
      <c r="X120" s="40"/>
      <c r="Y120" s="116">
        <v>50</v>
      </c>
      <c r="Z120" s="40"/>
      <c r="AA120" s="116">
        <v>8</v>
      </c>
      <c r="AB120"/>
      <c r="AC120" s="116">
        <v>42</v>
      </c>
      <c r="AD120" s="99"/>
      <c r="AE120" s="116">
        <v>22</v>
      </c>
      <c r="AF120" s="40"/>
      <c r="AG120" s="116">
        <v>7</v>
      </c>
      <c r="AH120"/>
      <c r="AI120" s="116">
        <v>15</v>
      </c>
      <c r="AJ120"/>
      <c r="AK120" s="116">
        <v>41</v>
      </c>
      <c r="AL120" s="40"/>
      <c r="AM120" s="116">
        <v>7</v>
      </c>
      <c r="AN120"/>
      <c r="AO120" s="116">
        <v>34</v>
      </c>
      <c r="AP120" s="101"/>
      <c r="AQ120" s="46"/>
      <c r="AR120" s="40"/>
      <c r="AS120" s="46"/>
      <c r="AT120" s="40"/>
      <c r="AU120" s="110"/>
      <c r="AV120" s="101"/>
      <c r="AW120" s="127">
        <v>17</v>
      </c>
      <c r="AX120" s="40"/>
      <c r="AY120" s="127">
        <v>38</v>
      </c>
      <c r="AZ120" s="40"/>
      <c r="BA120" s="47"/>
      <c r="BB120" s="40"/>
      <c r="BC120" s="127">
        <v>55</v>
      </c>
      <c r="BD120" s="103">
        <v>26961</v>
      </c>
      <c r="BE120" s="169"/>
      <c r="BF120" s="103">
        <v>0</v>
      </c>
      <c r="BH120" s="121">
        <v>0</v>
      </c>
      <c r="BI120" s="121">
        <v>107906</v>
      </c>
      <c r="BJ120" s="121">
        <v>906</v>
      </c>
    </row>
    <row r="121" spans="1:62" x14ac:dyDescent="0.25">
      <c r="A121" s="147">
        <v>115673</v>
      </c>
      <c r="B121" s="147">
        <v>9163308</v>
      </c>
      <c r="C121" s="147">
        <v>916</v>
      </c>
      <c r="D121" s="148" t="s">
        <v>7</v>
      </c>
      <c r="E121" s="147">
        <v>3308</v>
      </c>
      <c r="F121" s="148" t="s">
        <v>157</v>
      </c>
      <c r="G121" s="148" t="s">
        <v>419</v>
      </c>
      <c r="H121" s="148" t="s">
        <v>335</v>
      </c>
      <c r="I121" s="39">
        <v>7572</v>
      </c>
      <c r="J121" s="144"/>
      <c r="K121" s="149">
        <v>8824</v>
      </c>
      <c r="L121" s="42"/>
      <c r="M121" s="155">
        <v>1252</v>
      </c>
      <c r="N121" s="43"/>
      <c r="O121" s="156">
        <v>5208</v>
      </c>
      <c r="P121" s="175">
        <v>5206.9499999999989</v>
      </c>
      <c r="Q121" s="205">
        <v>6460</v>
      </c>
      <c r="R121" s="108">
        <v>1.0500000000010914</v>
      </c>
      <c r="S121" s="116">
        <v>10</v>
      </c>
      <c r="T121" s="40"/>
      <c r="U121" s="116">
        <v>0</v>
      </c>
      <c r="V121"/>
      <c r="W121" s="116">
        <v>10</v>
      </c>
      <c r="X121" s="40"/>
      <c r="Y121" s="116">
        <v>13</v>
      </c>
      <c r="Z121" s="40"/>
      <c r="AA121" s="116">
        <v>1</v>
      </c>
      <c r="AB121"/>
      <c r="AC121" s="116">
        <v>12</v>
      </c>
      <c r="AD121" s="99"/>
      <c r="AE121" s="116">
        <v>8</v>
      </c>
      <c r="AF121" s="40"/>
      <c r="AG121" s="116">
        <v>0</v>
      </c>
      <c r="AH121"/>
      <c r="AI121" s="116">
        <v>8</v>
      </c>
      <c r="AJ121"/>
      <c r="AK121" s="116">
        <v>6</v>
      </c>
      <c r="AL121" s="40"/>
      <c r="AM121" s="116">
        <v>0</v>
      </c>
      <c r="AN121"/>
      <c r="AO121" s="116">
        <v>6</v>
      </c>
      <c r="AP121" s="101"/>
      <c r="AQ121" s="46"/>
      <c r="AR121" s="40"/>
      <c r="AS121" s="46"/>
      <c r="AT121" s="40"/>
      <c r="AU121" s="110"/>
      <c r="AV121" s="101"/>
      <c r="AW121" s="127">
        <v>9</v>
      </c>
      <c r="AX121" s="40"/>
      <c r="AY121" s="127">
        <v>9</v>
      </c>
      <c r="AZ121" s="40"/>
      <c r="BA121" s="47"/>
      <c r="BB121" s="40"/>
      <c r="BC121" s="127">
        <v>18</v>
      </c>
      <c r="BD121" s="103">
        <v>8824</v>
      </c>
      <c r="BE121" s="169"/>
      <c r="BF121" s="103">
        <v>0</v>
      </c>
      <c r="BH121" s="121">
        <v>0</v>
      </c>
      <c r="BI121" s="121">
        <v>107531</v>
      </c>
      <c r="BJ121" s="121">
        <v>531</v>
      </c>
    </row>
    <row r="122" spans="1:62" x14ac:dyDescent="0.25">
      <c r="A122" s="147">
        <v>115674</v>
      </c>
      <c r="B122" s="147">
        <v>9163310</v>
      </c>
      <c r="C122" s="147">
        <v>916</v>
      </c>
      <c r="D122" s="148" t="s">
        <v>7</v>
      </c>
      <c r="E122" s="147">
        <v>3310</v>
      </c>
      <c r="F122" s="148" t="s">
        <v>159</v>
      </c>
      <c r="G122" s="148" t="s">
        <v>419</v>
      </c>
      <c r="H122" s="148" t="s">
        <v>335</v>
      </c>
      <c r="I122" s="39">
        <v>1963</v>
      </c>
      <c r="J122" s="144"/>
      <c r="K122" s="149">
        <v>6863</v>
      </c>
      <c r="L122" s="42"/>
      <c r="M122" s="155">
        <v>4900</v>
      </c>
      <c r="N122" s="43"/>
      <c r="O122" s="156">
        <v>4050</v>
      </c>
      <c r="P122" s="175">
        <v>4049.8499999999995</v>
      </c>
      <c r="Q122" s="205">
        <v>8950</v>
      </c>
      <c r="R122" s="108">
        <v>0.1500000000005457</v>
      </c>
      <c r="S122" s="116">
        <v>5</v>
      </c>
      <c r="T122" s="40"/>
      <c r="U122" s="116">
        <v>1</v>
      </c>
      <c r="V122"/>
      <c r="W122" s="116">
        <v>4</v>
      </c>
      <c r="X122" s="40"/>
      <c r="Y122" s="116">
        <v>12</v>
      </c>
      <c r="Z122" s="40"/>
      <c r="AA122" s="116">
        <v>1</v>
      </c>
      <c r="AB122"/>
      <c r="AC122" s="116">
        <v>11</v>
      </c>
      <c r="AD122" s="99"/>
      <c r="AE122" s="116">
        <v>4</v>
      </c>
      <c r="AF122" s="40"/>
      <c r="AG122" s="116">
        <v>1</v>
      </c>
      <c r="AH122"/>
      <c r="AI122" s="116">
        <v>3</v>
      </c>
      <c r="AJ122"/>
      <c r="AK122" s="116">
        <v>11</v>
      </c>
      <c r="AL122" s="40"/>
      <c r="AM122" s="116">
        <v>1</v>
      </c>
      <c r="AN122"/>
      <c r="AO122" s="116">
        <v>10</v>
      </c>
      <c r="AP122" s="101"/>
      <c r="AQ122" s="46"/>
      <c r="AR122" s="40"/>
      <c r="AS122" s="46"/>
      <c r="AT122" s="40"/>
      <c r="AU122" s="110"/>
      <c r="AV122" s="101"/>
      <c r="AW122" s="127">
        <v>3.5</v>
      </c>
      <c r="AX122" s="40"/>
      <c r="AY122" s="127">
        <v>10.5</v>
      </c>
      <c r="AZ122" s="40"/>
      <c r="BA122" s="47"/>
      <c r="BB122" s="40"/>
      <c r="BC122" s="127">
        <v>14</v>
      </c>
      <c r="BD122" s="103">
        <v>6863</v>
      </c>
      <c r="BE122" s="169"/>
      <c r="BF122" s="103">
        <v>0</v>
      </c>
      <c r="BH122" s="121">
        <v>0</v>
      </c>
      <c r="BI122" s="121">
        <v>107735</v>
      </c>
      <c r="BJ122" s="121">
        <v>735</v>
      </c>
    </row>
    <row r="123" spans="1:62" x14ac:dyDescent="0.25">
      <c r="A123" s="147">
        <v>115676</v>
      </c>
      <c r="B123" s="147">
        <v>9163313</v>
      </c>
      <c r="C123" s="147">
        <v>916</v>
      </c>
      <c r="D123" s="148" t="s">
        <v>7</v>
      </c>
      <c r="E123" s="147">
        <v>3313</v>
      </c>
      <c r="F123" s="148" t="s">
        <v>160</v>
      </c>
      <c r="G123" s="148" t="s">
        <v>419</v>
      </c>
      <c r="H123" s="148" t="s">
        <v>335</v>
      </c>
      <c r="I123" s="39">
        <v>18928</v>
      </c>
      <c r="J123" s="144"/>
      <c r="K123" s="149">
        <v>38236</v>
      </c>
      <c r="L123" s="42"/>
      <c r="M123" s="155">
        <v>19308</v>
      </c>
      <c r="N123" s="43"/>
      <c r="O123" s="156">
        <v>22564</v>
      </c>
      <c r="P123" s="175">
        <v>22563.45</v>
      </c>
      <c r="Q123" s="205">
        <v>41872</v>
      </c>
      <c r="R123" s="108">
        <v>0.5499999999992724</v>
      </c>
      <c r="S123" s="116">
        <v>29</v>
      </c>
      <c r="T123" s="40"/>
      <c r="U123" s="116">
        <v>3</v>
      </c>
      <c r="V123"/>
      <c r="W123" s="116">
        <v>26</v>
      </c>
      <c r="X123" s="40"/>
      <c r="Y123" s="116">
        <v>59</v>
      </c>
      <c r="Z123" s="40"/>
      <c r="AA123" s="116">
        <v>6</v>
      </c>
      <c r="AB123"/>
      <c r="AC123" s="116">
        <v>53</v>
      </c>
      <c r="AD123" s="99"/>
      <c r="AE123" s="116">
        <v>27</v>
      </c>
      <c r="AF123" s="40"/>
      <c r="AG123" s="116">
        <v>2</v>
      </c>
      <c r="AH123"/>
      <c r="AI123" s="116">
        <v>25</v>
      </c>
      <c r="AJ123"/>
      <c r="AK123" s="116">
        <v>58</v>
      </c>
      <c r="AL123" s="40"/>
      <c r="AM123" s="116">
        <v>6</v>
      </c>
      <c r="AN123"/>
      <c r="AO123" s="116">
        <v>52</v>
      </c>
      <c r="AP123" s="101"/>
      <c r="AQ123" s="46"/>
      <c r="AR123" s="40"/>
      <c r="AS123" s="46"/>
      <c r="AT123" s="40"/>
      <c r="AU123" s="110"/>
      <c r="AV123" s="101"/>
      <c r="AW123" s="127">
        <v>25.5</v>
      </c>
      <c r="AX123" s="40"/>
      <c r="AY123" s="127">
        <v>52.5</v>
      </c>
      <c r="AZ123" s="40"/>
      <c r="BA123" s="47"/>
      <c r="BB123" s="40"/>
      <c r="BC123" s="127">
        <v>78</v>
      </c>
      <c r="BD123" s="103">
        <v>38236</v>
      </c>
      <c r="BE123" s="169"/>
      <c r="BF123" s="103">
        <v>0</v>
      </c>
      <c r="BH123" s="121">
        <v>0</v>
      </c>
      <c r="BI123" s="121">
        <v>107582</v>
      </c>
      <c r="BJ123" s="121">
        <v>582</v>
      </c>
    </row>
    <row r="124" spans="1:62" x14ac:dyDescent="0.25">
      <c r="A124" s="147">
        <v>115678</v>
      </c>
      <c r="B124" s="147">
        <v>9163315</v>
      </c>
      <c r="C124" s="147">
        <v>916</v>
      </c>
      <c r="D124" s="148" t="s">
        <v>7</v>
      </c>
      <c r="E124" s="147">
        <v>3315</v>
      </c>
      <c r="F124" s="148" t="s">
        <v>161</v>
      </c>
      <c r="G124" s="148" t="s">
        <v>419</v>
      </c>
      <c r="H124" s="148" t="s">
        <v>335</v>
      </c>
      <c r="I124" s="39">
        <v>13320</v>
      </c>
      <c r="J124" s="144"/>
      <c r="K124" s="149">
        <v>20834</v>
      </c>
      <c r="L124" s="42"/>
      <c r="M124" s="155">
        <v>7514</v>
      </c>
      <c r="N124" s="43"/>
      <c r="O124" s="156">
        <v>12295</v>
      </c>
      <c r="P124" s="175">
        <v>12294.1875</v>
      </c>
      <c r="Q124" s="205">
        <v>19809</v>
      </c>
      <c r="R124" s="108">
        <v>0.8125</v>
      </c>
      <c r="S124" s="116">
        <v>13</v>
      </c>
      <c r="T124" s="40"/>
      <c r="U124" s="116">
        <v>1</v>
      </c>
      <c r="V124"/>
      <c r="W124" s="116">
        <v>12</v>
      </c>
      <c r="X124" s="40"/>
      <c r="Y124" s="116">
        <v>29</v>
      </c>
      <c r="Z124" s="40"/>
      <c r="AA124" s="116">
        <v>2</v>
      </c>
      <c r="AB124"/>
      <c r="AC124" s="116">
        <v>27</v>
      </c>
      <c r="AD124" s="99"/>
      <c r="AE124" s="116">
        <v>16</v>
      </c>
      <c r="AF124" s="40"/>
      <c r="AG124" s="116">
        <v>1</v>
      </c>
      <c r="AH124"/>
      <c r="AI124" s="116">
        <v>15</v>
      </c>
      <c r="AJ124"/>
      <c r="AK124" s="116">
        <v>30</v>
      </c>
      <c r="AL124" s="40"/>
      <c r="AM124" s="116">
        <v>2</v>
      </c>
      <c r="AN124"/>
      <c r="AO124" s="116">
        <v>28</v>
      </c>
      <c r="AP124" s="101"/>
      <c r="AQ124" s="46"/>
      <c r="AR124" s="40"/>
      <c r="AS124" s="46"/>
      <c r="AT124" s="40"/>
      <c r="AU124" s="110"/>
      <c r="AV124" s="101"/>
      <c r="AW124" s="127">
        <v>15</v>
      </c>
      <c r="AX124" s="40"/>
      <c r="AY124" s="127">
        <v>27.5</v>
      </c>
      <c r="AZ124" s="40"/>
      <c r="BA124" s="47"/>
      <c r="BB124" s="40"/>
      <c r="BC124" s="127">
        <v>42.5</v>
      </c>
      <c r="BD124" s="103">
        <v>20834</v>
      </c>
      <c r="BE124" s="169"/>
      <c r="BF124" s="103">
        <v>0</v>
      </c>
      <c r="BH124" s="121">
        <v>0</v>
      </c>
      <c r="BI124" s="121">
        <v>107578</v>
      </c>
      <c r="BJ124" s="121">
        <v>578</v>
      </c>
    </row>
    <row r="125" spans="1:62" x14ac:dyDescent="0.25">
      <c r="A125" s="147">
        <v>115679</v>
      </c>
      <c r="B125" s="147">
        <v>9163316</v>
      </c>
      <c r="C125" s="147">
        <v>916</v>
      </c>
      <c r="D125" s="148" t="s">
        <v>7</v>
      </c>
      <c r="E125" s="147">
        <v>3316</v>
      </c>
      <c r="F125" s="148" t="s">
        <v>162</v>
      </c>
      <c r="G125" s="148" t="s">
        <v>419</v>
      </c>
      <c r="H125" s="148" t="s">
        <v>335</v>
      </c>
      <c r="I125" s="39">
        <v>18788</v>
      </c>
      <c r="J125" s="144"/>
      <c r="K125" s="149">
        <v>31373</v>
      </c>
      <c r="L125" s="42"/>
      <c r="M125" s="155">
        <v>12585</v>
      </c>
      <c r="N125" s="43"/>
      <c r="O125" s="156">
        <v>18514</v>
      </c>
      <c r="P125" s="175">
        <v>18513.599999999999</v>
      </c>
      <c r="Q125" s="205">
        <v>31099</v>
      </c>
      <c r="R125" s="108">
        <v>0.40000000000145519</v>
      </c>
      <c r="S125" s="116">
        <v>24</v>
      </c>
      <c r="T125" s="40"/>
      <c r="U125" s="116">
        <v>0</v>
      </c>
      <c r="V125"/>
      <c r="W125" s="116">
        <v>24</v>
      </c>
      <c r="X125" s="40"/>
      <c r="Y125" s="116">
        <v>38</v>
      </c>
      <c r="Z125" s="40"/>
      <c r="AA125" s="116">
        <v>1</v>
      </c>
      <c r="AB125"/>
      <c r="AC125" s="116">
        <v>37</v>
      </c>
      <c r="AD125" s="99"/>
      <c r="AE125" s="116">
        <v>23</v>
      </c>
      <c r="AF125" s="40"/>
      <c r="AG125" s="116">
        <v>0</v>
      </c>
      <c r="AH125"/>
      <c r="AI125" s="116">
        <v>23</v>
      </c>
      <c r="AJ125"/>
      <c r="AK125" s="116">
        <v>45</v>
      </c>
      <c r="AL125" s="40"/>
      <c r="AM125" s="116">
        <v>1</v>
      </c>
      <c r="AN125"/>
      <c r="AO125" s="116">
        <v>44</v>
      </c>
      <c r="AP125" s="101"/>
      <c r="AQ125" s="46"/>
      <c r="AR125" s="40"/>
      <c r="AS125" s="46"/>
      <c r="AT125" s="40"/>
      <c r="AU125" s="110"/>
      <c r="AV125" s="101"/>
      <c r="AW125" s="127">
        <v>23.5</v>
      </c>
      <c r="AX125" s="40"/>
      <c r="AY125" s="127">
        <v>40.5</v>
      </c>
      <c r="AZ125" s="40"/>
      <c r="BA125" s="47"/>
      <c r="BB125" s="40"/>
      <c r="BC125" s="127">
        <v>64</v>
      </c>
      <c r="BD125" s="103">
        <v>31373</v>
      </c>
      <c r="BE125" s="169"/>
      <c r="BF125" s="103">
        <v>0</v>
      </c>
      <c r="BH125" s="121">
        <v>101555</v>
      </c>
      <c r="BI125" s="121">
        <v>0</v>
      </c>
      <c r="BJ125" s="121">
        <v>591</v>
      </c>
    </row>
    <row r="126" spans="1:62" x14ac:dyDescent="0.25">
      <c r="A126" s="147">
        <v>115681</v>
      </c>
      <c r="B126" s="147">
        <v>9163319</v>
      </c>
      <c r="C126" s="147">
        <v>916</v>
      </c>
      <c r="D126" s="148" t="s">
        <v>7</v>
      </c>
      <c r="E126" s="147">
        <v>3319</v>
      </c>
      <c r="F126" s="148" t="s">
        <v>164</v>
      </c>
      <c r="G126" s="148" t="s">
        <v>419</v>
      </c>
      <c r="H126" s="148" t="s">
        <v>335</v>
      </c>
      <c r="I126" s="39">
        <v>40660</v>
      </c>
      <c r="J126" s="144"/>
      <c r="K126" s="149">
        <v>70589</v>
      </c>
      <c r="L126" s="42"/>
      <c r="M126" s="155">
        <v>29929</v>
      </c>
      <c r="N126" s="43"/>
      <c r="O126" s="156">
        <v>41656</v>
      </c>
      <c r="P126" s="175">
        <v>41655.599999999991</v>
      </c>
      <c r="Q126" s="205">
        <v>71585</v>
      </c>
      <c r="R126" s="108">
        <v>0.40000000000873115</v>
      </c>
      <c r="S126" s="116">
        <v>52</v>
      </c>
      <c r="T126" s="40"/>
      <c r="U126" s="116">
        <v>0</v>
      </c>
      <c r="V126"/>
      <c r="W126" s="116">
        <v>52</v>
      </c>
      <c r="X126" s="40"/>
      <c r="Y126" s="116">
        <v>94</v>
      </c>
      <c r="Z126" s="40"/>
      <c r="AA126" s="116">
        <v>5</v>
      </c>
      <c r="AB126"/>
      <c r="AC126" s="116">
        <v>89</v>
      </c>
      <c r="AD126" s="99"/>
      <c r="AE126" s="116">
        <v>54</v>
      </c>
      <c r="AF126" s="40"/>
      <c r="AG126" s="116">
        <v>2</v>
      </c>
      <c r="AH126"/>
      <c r="AI126" s="116">
        <v>52</v>
      </c>
      <c r="AJ126"/>
      <c r="AK126" s="116">
        <v>102</v>
      </c>
      <c r="AL126" s="40"/>
      <c r="AM126" s="116">
        <v>7</v>
      </c>
      <c r="AN126"/>
      <c r="AO126" s="116">
        <v>95</v>
      </c>
      <c r="AP126" s="101"/>
      <c r="AQ126" s="46"/>
      <c r="AR126" s="40"/>
      <c r="AS126" s="46"/>
      <c r="AT126" s="40"/>
      <c r="AU126" s="110"/>
      <c r="AV126" s="101"/>
      <c r="AW126" s="127">
        <v>52</v>
      </c>
      <c r="AX126" s="40"/>
      <c r="AY126" s="127">
        <v>92</v>
      </c>
      <c r="AZ126" s="40"/>
      <c r="BA126" s="47"/>
      <c r="BB126" s="40"/>
      <c r="BC126" s="127">
        <v>144</v>
      </c>
      <c r="BD126" s="103">
        <v>70589</v>
      </c>
      <c r="BE126" s="169"/>
      <c r="BF126" s="103">
        <v>0</v>
      </c>
      <c r="BH126" s="121">
        <v>101450</v>
      </c>
      <c r="BI126" s="121">
        <v>0</v>
      </c>
      <c r="BJ126" s="121">
        <v>604</v>
      </c>
    </row>
    <row r="127" spans="1:62" s="72" customFormat="1" x14ac:dyDescent="0.25">
      <c r="A127" s="161">
        <v>115682</v>
      </c>
      <c r="B127" s="161">
        <v>9163322</v>
      </c>
      <c r="C127" s="161">
        <v>916</v>
      </c>
      <c r="D127" s="162" t="s">
        <v>7</v>
      </c>
      <c r="E127" s="161">
        <v>3322</v>
      </c>
      <c r="F127" s="162" t="s">
        <v>165</v>
      </c>
      <c r="G127" s="162" t="s">
        <v>419</v>
      </c>
      <c r="H127" s="162" t="s">
        <v>335</v>
      </c>
      <c r="I127" s="39">
        <v>5889</v>
      </c>
      <c r="J127" s="144"/>
      <c r="K127" s="163">
        <v>6128</v>
      </c>
      <c r="L127" s="33"/>
      <c r="M127" s="155">
        <v>239</v>
      </c>
      <c r="N127" s="164"/>
      <c r="O127" s="160">
        <v>3617</v>
      </c>
      <c r="P127" s="175">
        <v>3615.9375</v>
      </c>
      <c r="Q127" s="205">
        <v>3856</v>
      </c>
      <c r="R127" s="108">
        <v>1.0625</v>
      </c>
      <c r="S127" s="165">
        <v>2</v>
      </c>
      <c r="T127" s="40"/>
      <c r="U127" s="165">
        <v>0</v>
      </c>
      <c r="W127" s="165">
        <v>2</v>
      </c>
      <c r="X127" s="40"/>
      <c r="Y127" s="165">
        <v>12</v>
      </c>
      <c r="Z127" s="40"/>
      <c r="AA127" s="165">
        <v>1</v>
      </c>
      <c r="AC127" s="165">
        <v>11</v>
      </c>
      <c r="AD127" s="99"/>
      <c r="AE127" s="165">
        <v>1</v>
      </c>
      <c r="AF127" s="40"/>
      <c r="AG127" s="165">
        <v>0</v>
      </c>
      <c r="AI127" s="165">
        <v>1</v>
      </c>
      <c r="AK127" s="165">
        <v>12</v>
      </c>
      <c r="AL127" s="40"/>
      <c r="AM127" s="165">
        <v>1</v>
      </c>
      <c r="AO127" s="165">
        <v>11</v>
      </c>
      <c r="AP127" s="166"/>
      <c r="AQ127" s="46"/>
      <c r="AR127" s="40"/>
      <c r="AS127" s="46"/>
      <c r="AT127" s="40"/>
      <c r="AU127" s="110"/>
      <c r="AV127" s="166"/>
      <c r="AW127" s="167">
        <v>1.5</v>
      </c>
      <c r="AX127" s="40"/>
      <c r="AY127" s="167">
        <v>11</v>
      </c>
      <c r="AZ127" s="40"/>
      <c r="BA127" s="47"/>
      <c r="BB127" s="40"/>
      <c r="BC127" s="167">
        <v>12.5</v>
      </c>
      <c r="BD127" s="168">
        <v>6128</v>
      </c>
      <c r="BE127" s="170"/>
      <c r="BF127" s="168">
        <v>0</v>
      </c>
      <c r="BH127" s="121">
        <v>0</v>
      </c>
      <c r="BI127" s="121">
        <v>107616</v>
      </c>
      <c r="BJ127" s="121">
        <v>616</v>
      </c>
    </row>
    <row r="128" spans="1:62" x14ac:dyDescent="0.25">
      <c r="A128" s="147">
        <v>115685</v>
      </c>
      <c r="B128" s="147">
        <v>9163327</v>
      </c>
      <c r="C128" s="147">
        <v>916</v>
      </c>
      <c r="D128" s="148" t="s">
        <v>7</v>
      </c>
      <c r="E128" s="147">
        <v>3327</v>
      </c>
      <c r="F128" s="148" t="s">
        <v>167</v>
      </c>
      <c r="G128" s="148" t="s">
        <v>419</v>
      </c>
      <c r="H128" s="148" t="s">
        <v>335</v>
      </c>
      <c r="I128" s="39">
        <v>11638</v>
      </c>
      <c r="J128" s="144"/>
      <c r="K128" s="149">
        <v>22550</v>
      </c>
      <c r="L128" s="42"/>
      <c r="M128" s="155">
        <v>10912</v>
      </c>
      <c r="N128" s="43"/>
      <c r="O128" s="156">
        <v>13308</v>
      </c>
      <c r="P128" s="175">
        <v>13306.649999999998</v>
      </c>
      <c r="Q128" s="205">
        <v>24220</v>
      </c>
      <c r="R128" s="108">
        <v>1.3500000000021828</v>
      </c>
      <c r="S128" s="116">
        <v>15</v>
      </c>
      <c r="T128" s="40"/>
      <c r="U128" s="116">
        <v>0</v>
      </c>
      <c r="V128"/>
      <c r="W128" s="116">
        <v>15</v>
      </c>
      <c r="X128" s="40"/>
      <c r="Y128" s="116">
        <v>32</v>
      </c>
      <c r="Z128" s="40"/>
      <c r="AA128" s="116">
        <v>0</v>
      </c>
      <c r="AB128"/>
      <c r="AC128" s="116">
        <v>32</v>
      </c>
      <c r="AD128" s="99"/>
      <c r="AE128" s="116">
        <v>16</v>
      </c>
      <c r="AF128" s="40"/>
      <c r="AG128" s="116">
        <v>0</v>
      </c>
      <c r="AH128"/>
      <c r="AI128" s="116">
        <v>16</v>
      </c>
      <c r="AJ128"/>
      <c r="AK128" s="116">
        <v>28</v>
      </c>
      <c r="AL128" s="40"/>
      <c r="AM128" s="116">
        <v>0</v>
      </c>
      <c r="AN128"/>
      <c r="AO128" s="116">
        <v>28</v>
      </c>
      <c r="AP128" s="101"/>
      <c r="AQ128" s="46"/>
      <c r="AR128" s="40"/>
      <c r="AS128" s="46"/>
      <c r="AT128" s="40"/>
      <c r="AU128" s="110"/>
      <c r="AV128" s="101"/>
      <c r="AW128" s="127">
        <v>16</v>
      </c>
      <c r="AX128" s="40"/>
      <c r="AY128" s="127">
        <v>30</v>
      </c>
      <c r="AZ128" s="40"/>
      <c r="BA128" s="47"/>
      <c r="BB128" s="40"/>
      <c r="BC128" s="127">
        <v>46</v>
      </c>
      <c r="BD128" s="103">
        <v>22549</v>
      </c>
      <c r="BE128" s="169"/>
      <c r="BF128" s="103">
        <v>1</v>
      </c>
      <c r="BH128" s="121">
        <v>0</v>
      </c>
      <c r="BI128" s="121">
        <v>107672</v>
      </c>
      <c r="BJ128" s="121">
        <v>672</v>
      </c>
    </row>
    <row r="129" spans="1:62" x14ac:dyDescent="0.25">
      <c r="A129" s="147">
        <v>115686</v>
      </c>
      <c r="B129" s="147">
        <v>9163328</v>
      </c>
      <c r="C129" s="147">
        <v>916</v>
      </c>
      <c r="D129" s="148" t="s">
        <v>7</v>
      </c>
      <c r="E129" s="147">
        <v>3328</v>
      </c>
      <c r="F129" s="148" t="s">
        <v>168</v>
      </c>
      <c r="G129" s="148" t="s">
        <v>419</v>
      </c>
      <c r="H129" s="148" t="s">
        <v>335</v>
      </c>
      <c r="I129" s="39">
        <v>6590</v>
      </c>
      <c r="J129" s="144"/>
      <c r="K129" s="149">
        <v>11765</v>
      </c>
      <c r="L129" s="42"/>
      <c r="M129" s="155">
        <v>5175</v>
      </c>
      <c r="N129" s="43"/>
      <c r="O129" s="156">
        <v>6943</v>
      </c>
      <c r="P129" s="175">
        <v>6942.6</v>
      </c>
      <c r="Q129" s="205">
        <v>12118</v>
      </c>
      <c r="R129" s="108">
        <v>0.3999999999996362</v>
      </c>
      <c r="S129" s="116">
        <v>9</v>
      </c>
      <c r="T129" s="40"/>
      <c r="U129" s="116">
        <v>0</v>
      </c>
      <c r="V129"/>
      <c r="W129" s="116">
        <v>9</v>
      </c>
      <c r="X129" s="40"/>
      <c r="Y129" s="116">
        <v>21</v>
      </c>
      <c r="Z129" s="40"/>
      <c r="AA129" s="116">
        <v>2</v>
      </c>
      <c r="AB129"/>
      <c r="AC129" s="116">
        <v>19</v>
      </c>
      <c r="AD129" s="99"/>
      <c r="AE129" s="116">
        <v>4</v>
      </c>
      <c r="AF129" s="40"/>
      <c r="AG129" s="116">
        <v>0</v>
      </c>
      <c r="AH129"/>
      <c r="AI129" s="116">
        <v>4</v>
      </c>
      <c r="AJ129"/>
      <c r="AK129" s="116">
        <v>18</v>
      </c>
      <c r="AL129" s="40"/>
      <c r="AM129" s="116">
        <v>2</v>
      </c>
      <c r="AN129"/>
      <c r="AO129" s="116">
        <v>16</v>
      </c>
      <c r="AP129" s="101"/>
      <c r="AQ129" s="46"/>
      <c r="AR129" s="40"/>
      <c r="AS129" s="46"/>
      <c r="AT129" s="40"/>
      <c r="AU129" s="110"/>
      <c r="AV129" s="101"/>
      <c r="AW129" s="127">
        <v>6.5</v>
      </c>
      <c r="AX129" s="40"/>
      <c r="AY129" s="127">
        <v>17.5</v>
      </c>
      <c r="AZ129" s="40"/>
      <c r="BA129" s="47"/>
      <c r="BB129" s="40"/>
      <c r="BC129" s="127">
        <v>24</v>
      </c>
      <c r="BD129" s="103">
        <v>11765</v>
      </c>
      <c r="BE129" s="169"/>
      <c r="BF129" s="103">
        <v>0</v>
      </c>
      <c r="BH129" s="121">
        <v>0</v>
      </c>
      <c r="BI129" s="121">
        <v>107677</v>
      </c>
      <c r="BJ129" s="121">
        <v>677</v>
      </c>
    </row>
    <row r="130" spans="1:62" x14ac:dyDescent="0.25">
      <c r="A130" s="147">
        <v>115688</v>
      </c>
      <c r="B130" s="147">
        <v>9163331</v>
      </c>
      <c r="C130" s="147">
        <v>916</v>
      </c>
      <c r="D130" s="148" t="s">
        <v>7</v>
      </c>
      <c r="E130" s="147">
        <v>3331</v>
      </c>
      <c r="F130" s="148" t="s">
        <v>170</v>
      </c>
      <c r="G130" s="148" t="s">
        <v>419</v>
      </c>
      <c r="H130" s="148" t="s">
        <v>335</v>
      </c>
      <c r="I130" s="39">
        <v>17807</v>
      </c>
      <c r="J130" s="144"/>
      <c r="K130" s="149">
        <v>33579</v>
      </c>
      <c r="L130" s="42"/>
      <c r="M130" s="155">
        <v>15772</v>
      </c>
      <c r="N130" s="43"/>
      <c r="O130" s="156">
        <v>19816</v>
      </c>
      <c r="P130" s="175">
        <v>19815.337500000001</v>
      </c>
      <c r="Q130" s="205">
        <v>35588</v>
      </c>
      <c r="R130" s="108">
        <v>0.66249999999854481</v>
      </c>
      <c r="S130" s="116">
        <v>25</v>
      </c>
      <c r="T130" s="40"/>
      <c r="U130" s="116">
        <v>2</v>
      </c>
      <c r="V130"/>
      <c r="W130" s="116">
        <v>23</v>
      </c>
      <c r="X130" s="40"/>
      <c r="Y130" s="116">
        <v>49</v>
      </c>
      <c r="Z130" s="40"/>
      <c r="AA130" s="116">
        <v>4</v>
      </c>
      <c r="AB130"/>
      <c r="AC130" s="116">
        <v>45</v>
      </c>
      <c r="AD130" s="99"/>
      <c r="AE130" s="116">
        <v>27</v>
      </c>
      <c r="AF130" s="40"/>
      <c r="AG130" s="116">
        <v>2</v>
      </c>
      <c r="AH130"/>
      <c r="AI130" s="116">
        <v>25</v>
      </c>
      <c r="AJ130"/>
      <c r="AK130" s="116">
        <v>46</v>
      </c>
      <c r="AL130" s="40"/>
      <c r="AM130" s="116">
        <v>4</v>
      </c>
      <c r="AN130"/>
      <c r="AO130" s="116">
        <v>42</v>
      </c>
      <c r="AP130" s="101"/>
      <c r="AQ130" s="46"/>
      <c r="AR130" s="40"/>
      <c r="AS130" s="46"/>
      <c r="AT130" s="40"/>
      <c r="AU130" s="110"/>
      <c r="AV130" s="101"/>
      <c r="AW130" s="127">
        <v>25</v>
      </c>
      <c r="AX130" s="40"/>
      <c r="AY130" s="127">
        <v>43.5</v>
      </c>
      <c r="AZ130" s="40"/>
      <c r="BA130" s="47"/>
      <c r="BB130" s="40"/>
      <c r="BC130" s="127">
        <v>68.5</v>
      </c>
      <c r="BD130" s="103">
        <v>33579</v>
      </c>
      <c r="BE130" s="169"/>
      <c r="BF130" s="103">
        <v>0</v>
      </c>
      <c r="BH130" s="121">
        <v>0</v>
      </c>
      <c r="BI130" s="121">
        <v>107694</v>
      </c>
      <c r="BJ130" s="121">
        <v>694</v>
      </c>
    </row>
    <row r="131" spans="1:62" x14ac:dyDescent="0.25">
      <c r="A131" s="147">
        <v>115690</v>
      </c>
      <c r="B131" s="147">
        <v>9163335</v>
      </c>
      <c r="C131" s="147">
        <v>916</v>
      </c>
      <c r="D131" s="148" t="s">
        <v>7</v>
      </c>
      <c r="E131" s="147">
        <v>3335</v>
      </c>
      <c r="F131" s="148" t="s">
        <v>172</v>
      </c>
      <c r="G131" s="148" t="s">
        <v>419</v>
      </c>
      <c r="H131" s="148" t="s">
        <v>335</v>
      </c>
      <c r="I131" s="39">
        <v>10096</v>
      </c>
      <c r="J131" s="144"/>
      <c r="K131" s="149">
        <v>16667</v>
      </c>
      <c r="L131" s="42"/>
      <c r="M131" s="155">
        <v>6571</v>
      </c>
      <c r="N131" s="43"/>
      <c r="O131" s="156">
        <v>9836</v>
      </c>
      <c r="P131" s="175">
        <v>9835.35</v>
      </c>
      <c r="Q131" s="205">
        <v>16407</v>
      </c>
      <c r="R131" s="108">
        <v>0.6499999999996362</v>
      </c>
      <c r="S131" s="116">
        <v>16</v>
      </c>
      <c r="T131" s="40"/>
      <c r="U131" s="116">
        <v>2</v>
      </c>
      <c r="V131"/>
      <c r="W131" s="116">
        <v>14</v>
      </c>
      <c r="X131" s="40"/>
      <c r="Y131" s="116">
        <v>30</v>
      </c>
      <c r="Z131" s="40"/>
      <c r="AA131" s="116">
        <v>6</v>
      </c>
      <c r="AB131"/>
      <c r="AC131" s="116">
        <v>24</v>
      </c>
      <c r="AD131" s="99"/>
      <c r="AE131" s="116">
        <v>12</v>
      </c>
      <c r="AF131" s="40"/>
      <c r="AG131" s="116">
        <v>3</v>
      </c>
      <c r="AH131"/>
      <c r="AI131" s="116">
        <v>9</v>
      </c>
      <c r="AJ131"/>
      <c r="AK131" s="116">
        <v>26</v>
      </c>
      <c r="AL131" s="40"/>
      <c r="AM131" s="116">
        <v>5</v>
      </c>
      <c r="AN131"/>
      <c r="AO131" s="116">
        <v>21</v>
      </c>
      <c r="AP131" s="101"/>
      <c r="AQ131" s="46"/>
      <c r="AR131" s="40"/>
      <c r="AS131" s="46"/>
      <c r="AT131" s="40"/>
      <c r="AU131" s="110"/>
      <c r="AV131" s="101"/>
      <c r="AW131" s="127">
        <v>11.5</v>
      </c>
      <c r="AX131" s="40"/>
      <c r="AY131" s="127">
        <v>22.5</v>
      </c>
      <c r="AZ131" s="40"/>
      <c r="BA131" s="47"/>
      <c r="BB131" s="40"/>
      <c r="BC131" s="127">
        <v>34</v>
      </c>
      <c r="BD131" s="103">
        <v>16667</v>
      </c>
      <c r="BE131" s="169"/>
      <c r="BF131" s="103">
        <v>0</v>
      </c>
      <c r="BH131" s="121">
        <v>0</v>
      </c>
      <c r="BI131" s="121">
        <v>107567</v>
      </c>
      <c r="BJ131" s="121">
        <v>567</v>
      </c>
    </row>
    <row r="132" spans="1:62" x14ac:dyDescent="0.25">
      <c r="A132" s="147">
        <v>115692</v>
      </c>
      <c r="B132" s="147">
        <v>9163337</v>
      </c>
      <c r="C132" s="147">
        <v>916</v>
      </c>
      <c r="D132" s="148" t="s">
        <v>7</v>
      </c>
      <c r="E132" s="147">
        <v>3337</v>
      </c>
      <c r="F132" s="148" t="s">
        <v>173</v>
      </c>
      <c r="G132" s="148" t="s">
        <v>419</v>
      </c>
      <c r="H132" s="148" t="s">
        <v>335</v>
      </c>
      <c r="I132" s="39">
        <v>4067</v>
      </c>
      <c r="J132" s="144"/>
      <c r="K132" s="149">
        <v>4657</v>
      </c>
      <c r="L132" s="42"/>
      <c r="M132" s="155">
        <v>590</v>
      </c>
      <c r="N132" s="43"/>
      <c r="O132" s="156">
        <v>2749</v>
      </c>
      <c r="P132" s="175">
        <v>2748.1124999999993</v>
      </c>
      <c r="Q132" s="205">
        <v>3339</v>
      </c>
      <c r="R132" s="108">
        <v>0.8875000000007276</v>
      </c>
      <c r="S132" s="116">
        <v>5</v>
      </c>
      <c r="T132" s="40"/>
      <c r="U132" s="116">
        <v>2</v>
      </c>
      <c r="V132"/>
      <c r="W132" s="116">
        <v>3</v>
      </c>
      <c r="X132" s="40"/>
      <c r="Y132" s="116">
        <v>7</v>
      </c>
      <c r="Z132" s="40"/>
      <c r="AA132" s="116">
        <v>0</v>
      </c>
      <c r="AB132"/>
      <c r="AC132" s="116">
        <v>7</v>
      </c>
      <c r="AD132" s="99"/>
      <c r="AE132" s="116">
        <v>2</v>
      </c>
      <c r="AF132" s="40"/>
      <c r="AG132" s="116">
        <v>0</v>
      </c>
      <c r="AH132"/>
      <c r="AI132" s="116">
        <v>2</v>
      </c>
      <c r="AJ132"/>
      <c r="AK132" s="116">
        <v>7</v>
      </c>
      <c r="AL132" s="40"/>
      <c r="AM132" s="116">
        <v>0</v>
      </c>
      <c r="AN132"/>
      <c r="AO132" s="116">
        <v>7</v>
      </c>
      <c r="AP132" s="101"/>
      <c r="AQ132" s="46"/>
      <c r="AR132" s="40"/>
      <c r="AS132" s="46"/>
      <c r="AT132" s="40"/>
      <c r="AU132" s="110"/>
      <c r="AV132" s="101"/>
      <c r="AW132" s="127">
        <v>2.5</v>
      </c>
      <c r="AX132" s="40"/>
      <c r="AY132" s="127">
        <v>7</v>
      </c>
      <c r="AZ132" s="40"/>
      <c r="BA132" s="47"/>
      <c r="BB132" s="40"/>
      <c r="BC132" s="127">
        <v>9.5</v>
      </c>
      <c r="BD132" s="103">
        <v>4657</v>
      </c>
      <c r="BE132" s="169"/>
      <c r="BF132" s="103">
        <v>0</v>
      </c>
      <c r="BH132" s="121">
        <v>0</v>
      </c>
      <c r="BI132" s="121">
        <v>107720</v>
      </c>
      <c r="BJ132" s="121">
        <v>720</v>
      </c>
    </row>
    <row r="133" spans="1:62" x14ac:dyDescent="0.25">
      <c r="A133" s="147">
        <v>115693</v>
      </c>
      <c r="B133" s="147">
        <v>9163338</v>
      </c>
      <c r="C133" s="147">
        <v>916</v>
      </c>
      <c r="D133" s="148" t="s">
        <v>7</v>
      </c>
      <c r="E133" s="147">
        <v>3338</v>
      </c>
      <c r="F133" s="148" t="s">
        <v>174</v>
      </c>
      <c r="G133" s="148" t="s">
        <v>419</v>
      </c>
      <c r="H133" s="148" t="s">
        <v>335</v>
      </c>
      <c r="I133" s="39">
        <v>16966</v>
      </c>
      <c r="J133" s="144"/>
      <c r="K133" s="149">
        <v>32354</v>
      </c>
      <c r="L133" s="42"/>
      <c r="M133" s="155">
        <v>15388</v>
      </c>
      <c r="N133" s="43"/>
      <c r="O133" s="156">
        <v>19093</v>
      </c>
      <c r="P133" s="175">
        <v>19092.149999999998</v>
      </c>
      <c r="Q133" s="205">
        <v>34481</v>
      </c>
      <c r="R133" s="108">
        <v>0.85000000000218279</v>
      </c>
      <c r="S133" s="116">
        <v>29</v>
      </c>
      <c r="T133" s="40"/>
      <c r="U133" s="116">
        <v>0</v>
      </c>
      <c r="V133"/>
      <c r="W133" s="116">
        <v>29</v>
      </c>
      <c r="X133" s="40"/>
      <c r="Y133" s="116">
        <v>53</v>
      </c>
      <c r="Z133" s="40"/>
      <c r="AA133" s="116">
        <v>13</v>
      </c>
      <c r="AB133"/>
      <c r="AC133" s="116">
        <v>40</v>
      </c>
      <c r="AD133" s="99"/>
      <c r="AE133" s="116">
        <v>28</v>
      </c>
      <c r="AF133" s="40"/>
      <c r="AG133" s="116">
        <v>2</v>
      </c>
      <c r="AH133"/>
      <c r="AI133" s="116">
        <v>26</v>
      </c>
      <c r="AJ133"/>
      <c r="AK133" s="116">
        <v>48</v>
      </c>
      <c r="AL133" s="40"/>
      <c r="AM133" s="116">
        <v>11</v>
      </c>
      <c r="AN133"/>
      <c r="AO133" s="116">
        <v>37</v>
      </c>
      <c r="AP133" s="101"/>
      <c r="AQ133" s="46"/>
      <c r="AR133" s="40"/>
      <c r="AS133" s="46"/>
      <c r="AT133" s="40"/>
      <c r="AU133" s="110"/>
      <c r="AV133" s="101"/>
      <c r="AW133" s="127">
        <v>27.5</v>
      </c>
      <c r="AX133" s="40"/>
      <c r="AY133" s="127">
        <v>38.5</v>
      </c>
      <c r="AZ133" s="40"/>
      <c r="BA133" s="47"/>
      <c r="BB133" s="40"/>
      <c r="BC133" s="127">
        <v>66</v>
      </c>
      <c r="BD133" s="103">
        <v>32353</v>
      </c>
      <c r="BE133" s="169"/>
      <c r="BF133" s="103">
        <v>1</v>
      </c>
      <c r="BH133" s="121">
        <v>0</v>
      </c>
      <c r="BI133" s="121">
        <v>107721</v>
      </c>
      <c r="BJ133" s="121">
        <v>721</v>
      </c>
    </row>
    <row r="134" spans="1:62" x14ac:dyDescent="0.25">
      <c r="A134" s="147">
        <v>115695</v>
      </c>
      <c r="B134" s="147">
        <v>9163341</v>
      </c>
      <c r="C134" s="147">
        <v>916</v>
      </c>
      <c r="D134" s="148" t="s">
        <v>7</v>
      </c>
      <c r="E134" s="147">
        <v>3341</v>
      </c>
      <c r="F134" s="148" t="s">
        <v>398</v>
      </c>
      <c r="G134" s="148" t="s">
        <v>419</v>
      </c>
      <c r="H134" s="148" t="s">
        <v>335</v>
      </c>
      <c r="I134" s="39">
        <v>9955</v>
      </c>
      <c r="J134" s="144"/>
      <c r="K134" s="149">
        <v>17648</v>
      </c>
      <c r="L134" s="42"/>
      <c r="M134" s="155">
        <v>7693</v>
      </c>
      <c r="N134" s="43"/>
      <c r="O134" s="156">
        <v>10415</v>
      </c>
      <c r="P134" s="175">
        <v>10413.899999999998</v>
      </c>
      <c r="Q134" s="205">
        <v>18108</v>
      </c>
      <c r="R134" s="108">
        <v>1.1000000000021828</v>
      </c>
      <c r="S134" s="116">
        <v>14</v>
      </c>
      <c r="T134" s="40"/>
      <c r="U134" s="116">
        <v>0</v>
      </c>
      <c r="V134"/>
      <c r="W134" s="116">
        <v>14</v>
      </c>
      <c r="X134" s="40"/>
      <c r="Y134" s="116">
        <v>21</v>
      </c>
      <c r="Z134" s="40"/>
      <c r="AA134" s="116">
        <v>2</v>
      </c>
      <c r="AB134"/>
      <c r="AC134" s="116">
        <v>19</v>
      </c>
      <c r="AD134" s="99"/>
      <c r="AE134" s="116">
        <v>14</v>
      </c>
      <c r="AF134" s="40"/>
      <c r="AG134" s="116">
        <v>0</v>
      </c>
      <c r="AH134"/>
      <c r="AI134" s="116">
        <v>14</v>
      </c>
      <c r="AJ134"/>
      <c r="AK134" s="116">
        <v>27</v>
      </c>
      <c r="AL134" s="40"/>
      <c r="AM134" s="116">
        <v>2</v>
      </c>
      <c r="AN134"/>
      <c r="AO134" s="116">
        <v>25</v>
      </c>
      <c r="AP134" s="101"/>
      <c r="AQ134" s="46"/>
      <c r="AR134" s="40"/>
      <c r="AS134" s="46"/>
      <c r="AT134" s="40"/>
      <c r="AU134" s="110"/>
      <c r="AV134" s="101"/>
      <c r="AW134" s="127">
        <v>14</v>
      </c>
      <c r="AX134" s="40"/>
      <c r="AY134" s="127">
        <v>22</v>
      </c>
      <c r="AZ134" s="40"/>
      <c r="BA134" s="47"/>
      <c r="BB134" s="40"/>
      <c r="BC134" s="127">
        <v>36</v>
      </c>
      <c r="BD134" s="103">
        <v>17647</v>
      </c>
      <c r="BE134" s="169"/>
      <c r="BF134" s="103">
        <v>1</v>
      </c>
      <c r="BH134" s="121">
        <v>0</v>
      </c>
      <c r="BI134" s="121">
        <v>107731</v>
      </c>
      <c r="BJ134" s="121">
        <v>731</v>
      </c>
    </row>
    <row r="135" spans="1:62" x14ac:dyDescent="0.25">
      <c r="A135" s="147">
        <v>115697</v>
      </c>
      <c r="B135" s="147">
        <v>9163344</v>
      </c>
      <c r="C135" s="147">
        <v>916</v>
      </c>
      <c r="D135" s="148" t="s">
        <v>7</v>
      </c>
      <c r="E135" s="147">
        <v>3344</v>
      </c>
      <c r="F135" s="148" t="s">
        <v>176</v>
      </c>
      <c r="G135" s="148" t="s">
        <v>419</v>
      </c>
      <c r="H135" s="148" t="s">
        <v>335</v>
      </c>
      <c r="I135" s="39">
        <v>11357</v>
      </c>
      <c r="J135" s="144"/>
      <c r="K135" s="149">
        <v>21814</v>
      </c>
      <c r="L135" s="42"/>
      <c r="M135" s="155">
        <v>10457</v>
      </c>
      <c r="N135" s="43"/>
      <c r="O135" s="156">
        <v>12873</v>
      </c>
      <c r="P135" s="175">
        <v>12872.737499999999</v>
      </c>
      <c r="Q135" s="205">
        <v>23330</v>
      </c>
      <c r="R135" s="108">
        <v>0.2625000000007276</v>
      </c>
      <c r="S135" s="116">
        <v>18</v>
      </c>
      <c r="T135" s="40"/>
      <c r="U135" s="116">
        <v>1</v>
      </c>
      <c r="V135"/>
      <c r="W135" s="116">
        <v>17</v>
      </c>
      <c r="X135" s="40"/>
      <c r="Y135" s="116">
        <v>33</v>
      </c>
      <c r="Z135" s="40"/>
      <c r="AA135" s="116">
        <v>1</v>
      </c>
      <c r="AB135"/>
      <c r="AC135" s="116">
        <v>32</v>
      </c>
      <c r="AD135" s="99"/>
      <c r="AE135" s="116">
        <v>18</v>
      </c>
      <c r="AF135" s="40"/>
      <c r="AG135" s="116">
        <v>1</v>
      </c>
      <c r="AH135"/>
      <c r="AI135" s="116">
        <v>17</v>
      </c>
      <c r="AJ135"/>
      <c r="AK135" s="116">
        <v>24</v>
      </c>
      <c r="AL135" s="40"/>
      <c r="AM135" s="116">
        <v>1</v>
      </c>
      <c r="AN135"/>
      <c r="AO135" s="116">
        <v>23</v>
      </c>
      <c r="AP135" s="101"/>
      <c r="AQ135" s="46"/>
      <c r="AR135" s="40"/>
      <c r="AS135" s="46"/>
      <c r="AT135" s="40"/>
      <c r="AU135" s="110"/>
      <c r="AV135" s="101"/>
      <c r="AW135" s="127">
        <v>17</v>
      </c>
      <c r="AX135" s="40"/>
      <c r="AY135" s="127">
        <v>27.5</v>
      </c>
      <c r="AZ135" s="40"/>
      <c r="BA135" s="47"/>
      <c r="BB135" s="40"/>
      <c r="BC135" s="127">
        <v>44.5</v>
      </c>
      <c r="BD135" s="103">
        <v>21814</v>
      </c>
      <c r="BE135" s="169"/>
      <c r="BF135" s="103">
        <v>0</v>
      </c>
      <c r="BH135" s="121">
        <v>0</v>
      </c>
      <c r="BI135" s="121">
        <v>107769</v>
      </c>
      <c r="BJ135" s="121">
        <v>769</v>
      </c>
    </row>
    <row r="136" spans="1:62" x14ac:dyDescent="0.25">
      <c r="A136" s="147">
        <v>115698</v>
      </c>
      <c r="B136" s="147">
        <v>9163345</v>
      </c>
      <c r="C136" s="147">
        <v>916</v>
      </c>
      <c r="D136" s="148" t="s">
        <v>7</v>
      </c>
      <c r="E136" s="147">
        <v>3345</v>
      </c>
      <c r="F136" s="148" t="s">
        <v>177</v>
      </c>
      <c r="G136" s="148" t="s">
        <v>419</v>
      </c>
      <c r="H136" s="148" t="s">
        <v>335</v>
      </c>
      <c r="I136" s="39">
        <v>3926</v>
      </c>
      <c r="J136" s="144"/>
      <c r="K136" s="149">
        <v>6373</v>
      </c>
      <c r="L136" s="42"/>
      <c r="M136" s="155">
        <v>2447</v>
      </c>
      <c r="N136" s="43"/>
      <c r="O136" s="156">
        <v>3761</v>
      </c>
      <c r="P136" s="175">
        <v>3760.5750000000003</v>
      </c>
      <c r="Q136" s="205">
        <v>6208</v>
      </c>
      <c r="R136" s="108">
        <v>0.42499999999972715</v>
      </c>
      <c r="S136" s="116">
        <v>3</v>
      </c>
      <c r="T136" s="40"/>
      <c r="U136" s="116">
        <v>0</v>
      </c>
      <c r="V136"/>
      <c r="W136" s="116">
        <v>3</v>
      </c>
      <c r="X136" s="40"/>
      <c r="Y136" s="116">
        <v>15</v>
      </c>
      <c r="Z136" s="40"/>
      <c r="AA136" s="116">
        <v>4</v>
      </c>
      <c r="AB136"/>
      <c r="AC136" s="116">
        <v>11</v>
      </c>
      <c r="AD136" s="99"/>
      <c r="AE136" s="116">
        <v>1</v>
      </c>
      <c r="AF136" s="40"/>
      <c r="AG136" s="116">
        <v>0</v>
      </c>
      <c r="AH136"/>
      <c r="AI136" s="116">
        <v>1</v>
      </c>
      <c r="AJ136"/>
      <c r="AK136" s="116">
        <v>14</v>
      </c>
      <c r="AL136" s="40"/>
      <c r="AM136" s="116">
        <v>3</v>
      </c>
      <c r="AN136"/>
      <c r="AO136" s="116">
        <v>11</v>
      </c>
      <c r="AP136" s="101"/>
      <c r="AQ136" s="46"/>
      <c r="AR136" s="40"/>
      <c r="AS136" s="46"/>
      <c r="AT136" s="40"/>
      <c r="AU136" s="110"/>
      <c r="AV136" s="101"/>
      <c r="AW136" s="127">
        <v>2</v>
      </c>
      <c r="AX136" s="40"/>
      <c r="AY136" s="127">
        <v>11</v>
      </c>
      <c r="AZ136" s="40"/>
      <c r="BA136" s="47"/>
      <c r="BB136" s="40"/>
      <c r="BC136" s="127">
        <v>13</v>
      </c>
      <c r="BD136" s="103">
        <v>6373</v>
      </c>
      <c r="BE136" s="169"/>
      <c r="BF136" s="103">
        <v>0</v>
      </c>
      <c r="BH136" s="121">
        <v>0</v>
      </c>
      <c r="BI136" s="121">
        <v>107771</v>
      </c>
      <c r="BJ136" s="121">
        <v>771</v>
      </c>
    </row>
    <row r="137" spans="1:62" x14ac:dyDescent="0.25">
      <c r="A137" s="147">
        <v>115701</v>
      </c>
      <c r="B137" s="147">
        <v>9163350</v>
      </c>
      <c r="C137" s="147">
        <v>916</v>
      </c>
      <c r="D137" s="148" t="s">
        <v>7</v>
      </c>
      <c r="E137" s="147">
        <v>3350</v>
      </c>
      <c r="F137" s="148" t="s">
        <v>179</v>
      </c>
      <c r="G137" s="148" t="s">
        <v>419</v>
      </c>
      <c r="H137" s="148" t="s">
        <v>335</v>
      </c>
      <c r="I137" s="39">
        <v>4207</v>
      </c>
      <c r="J137" s="144"/>
      <c r="K137" s="149">
        <v>4902</v>
      </c>
      <c r="L137" s="42"/>
      <c r="M137" s="155">
        <v>695</v>
      </c>
      <c r="N137" s="43"/>
      <c r="O137" s="156">
        <v>2893</v>
      </c>
      <c r="P137" s="175">
        <v>2892.75</v>
      </c>
      <c r="Q137" s="205">
        <v>3588</v>
      </c>
      <c r="R137" s="108">
        <v>0.25</v>
      </c>
      <c r="S137" s="116">
        <v>4</v>
      </c>
      <c r="T137" s="40"/>
      <c r="U137" s="116">
        <v>0</v>
      </c>
      <c r="V137"/>
      <c r="W137" s="116">
        <v>4</v>
      </c>
      <c r="X137" s="40"/>
      <c r="Y137" s="116">
        <v>7</v>
      </c>
      <c r="Z137" s="40"/>
      <c r="AA137" s="116">
        <v>0</v>
      </c>
      <c r="AB137"/>
      <c r="AC137" s="116">
        <v>7</v>
      </c>
      <c r="AD137" s="99"/>
      <c r="AE137" s="116">
        <v>2</v>
      </c>
      <c r="AF137" s="40"/>
      <c r="AG137" s="116">
        <v>0</v>
      </c>
      <c r="AH137"/>
      <c r="AI137" s="116">
        <v>2</v>
      </c>
      <c r="AJ137"/>
      <c r="AK137" s="116">
        <v>7</v>
      </c>
      <c r="AL137" s="40"/>
      <c r="AM137" s="116">
        <v>0</v>
      </c>
      <c r="AN137"/>
      <c r="AO137" s="116">
        <v>7</v>
      </c>
      <c r="AP137" s="101"/>
      <c r="AQ137" s="46"/>
      <c r="AR137" s="40"/>
      <c r="AS137" s="46"/>
      <c r="AT137" s="40"/>
      <c r="AU137" s="110"/>
      <c r="AV137" s="101"/>
      <c r="AW137" s="127">
        <v>3</v>
      </c>
      <c r="AX137" s="40"/>
      <c r="AY137" s="127">
        <v>7</v>
      </c>
      <c r="AZ137" s="40"/>
      <c r="BA137" s="47"/>
      <c r="BB137" s="40"/>
      <c r="BC137" s="127">
        <v>10</v>
      </c>
      <c r="BD137" s="103">
        <v>4902</v>
      </c>
      <c r="BE137" s="169"/>
      <c r="BF137" s="103">
        <v>0</v>
      </c>
      <c r="BH137" s="121">
        <v>0</v>
      </c>
      <c r="BI137" s="121">
        <v>107838</v>
      </c>
      <c r="BJ137" s="121">
        <v>838</v>
      </c>
    </row>
    <row r="138" spans="1:62" x14ac:dyDescent="0.25">
      <c r="A138" s="147">
        <v>115703</v>
      </c>
      <c r="B138" s="147">
        <v>9163352</v>
      </c>
      <c r="C138" s="147">
        <v>916</v>
      </c>
      <c r="D138" s="148" t="s">
        <v>7</v>
      </c>
      <c r="E138" s="147">
        <v>3352</v>
      </c>
      <c r="F138" s="148" t="s">
        <v>180</v>
      </c>
      <c r="G138" s="148" t="s">
        <v>419</v>
      </c>
      <c r="H138" s="148" t="s">
        <v>335</v>
      </c>
      <c r="I138" s="39">
        <v>2525</v>
      </c>
      <c r="J138" s="144"/>
      <c r="K138" s="149">
        <v>1471</v>
      </c>
      <c r="L138" s="42"/>
      <c r="M138" s="155">
        <v>-1054</v>
      </c>
      <c r="N138" s="43"/>
      <c r="O138" s="156">
        <v>869</v>
      </c>
      <c r="P138" s="175">
        <v>867.82500000000005</v>
      </c>
      <c r="Q138" s="205">
        <v>-185</v>
      </c>
      <c r="R138" s="108">
        <v>1.1749999999999545</v>
      </c>
      <c r="S138" s="116">
        <v>0</v>
      </c>
      <c r="T138" s="40"/>
      <c r="U138" s="116">
        <v>0</v>
      </c>
      <c r="V138"/>
      <c r="W138" s="116">
        <v>0</v>
      </c>
      <c r="X138" s="40"/>
      <c r="Y138" s="116">
        <v>4</v>
      </c>
      <c r="Z138" s="40"/>
      <c r="AA138" s="116">
        <v>1</v>
      </c>
      <c r="AB138"/>
      <c r="AC138" s="116">
        <v>3</v>
      </c>
      <c r="AD138" s="99"/>
      <c r="AE138" s="116">
        <v>0</v>
      </c>
      <c r="AF138" s="40"/>
      <c r="AG138" s="116">
        <v>0</v>
      </c>
      <c r="AH138"/>
      <c r="AI138" s="116">
        <v>0</v>
      </c>
      <c r="AJ138"/>
      <c r="AK138" s="116">
        <v>4</v>
      </c>
      <c r="AL138" s="40"/>
      <c r="AM138" s="116">
        <v>1</v>
      </c>
      <c r="AN138"/>
      <c r="AO138" s="116">
        <v>3</v>
      </c>
      <c r="AP138" s="101"/>
      <c r="AQ138" s="46"/>
      <c r="AR138" s="40"/>
      <c r="AS138" s="46"/>
      <c r="AT138" s="40"/>
      <c r="AU138" s="110"/>
      <c r="AV138" s="101"/>
      <c r="AW138" s="127">
        <v>0</v>
      </c>
      <c r="AX138" s="40"/>
      <c r="AY138" s="127">
        <v>3</v>
      </c>
      <c r="AZ138" s="40"/>
      <c r="BA138" s="47"/>
      <c r="BB138" s="40"/>
      <c r="BC138" s="127">
        <v>3</v>
      </c>
      <c r="BD138" s="103">
        <v>1471</v>
      </c>
      <c r="BE138" s="169"/>
      <c r="BF138" s="103">
        <v>0</v>
      </c>
      <c r="BH138" s="121">
        <v>0</v>
      </c>
      <c r="BI138" s="121">
        <v>107851</v>
      </c>
      <c r="BJ138" s="121">
        <v>851</v>
      </c>
    </row>
    <row r="139" spans="1:62" x14ac:dyDescent="0.25">
      <c r="A139" s="147">
        <v>115704</v>
      </c>
      <c r="B139" s="147">
        <v>9163353</v>
      </c>
      <c r="C139" s="147">
        <v>916</v>
      </c>
      <c r="D139" s="148" t="s">
        <v>7</v>
      </c>
      <c r="E139" s="147">
        <v>3353</v>
      </c>
      <c r="F139" s="148" t="s">
        <v>181</v>
      </c>
      <c r="G139" s="148" t="s">
        <v>419</v>
      </c>
      <c r="H139" s="148" t="s">
        <v>335</v>
      </c>
      <c r="I139" s="39">
        <v>12759</v>
      </c>
      <c r="J139" s="144"/>
      <c r="K139" s="149">
        <v>23285</v>
      </c>
      <c r="L139" s="42"/>
      <c r="M139" s="155">
        <v>10526</v>
      </c>
      <c r="N139" s="43"/>
      <c r="O139" s="156">
        <v>13741</v>
      </c>
      <c r="P139" s="175">
        <v>13740.5625</v>
      </c>
      <c r="Q139" s="205">
        <v>24267</v>
      </c>
      <c r="R139" s="108">
        <v>0.4375</v>
      </c>
      <c r="S139" s="116">
        <v>16</v>
      </c>
      <c r="T139" s="40"/>
      <c r="U139" s="116">
        <v>0</v>
      </c>
      <c r="V139"/>
      <c r="W139" s="116">
        <v>16</v>
      </c>
      <c r="X139" s="40"/>
      <c r="Y139" s="116">
        <v>32</v>
      </c>
      <c r="Z139" s="40"/>
      <c r="AA139" s="116">
        <v>3</v>
      </c>
      <c r="AB139"/>
      <c r="AC139" s="116">
        <v>29</v>
      </c>
      <c r="AD139" s="99"/>
      <c r="AE139" s="116">
        <v>19</v>
      </c>
      <c r="AF139" s="40"/>
      <c r="AG139" s="116">
        <v>0</v>
      </c>
      <c r="AH139"/>
      <c r="AI139" s="116">
        <v>19</v>
      </c>
      <c r="AJ139"/>
      <c r="AK139" s="116">
        <v>32</v>
      </c>
      <c r="AL139" s="40"/>
      <c r="AM139" s="116">
        <v>4</v>
      </c>
      <c r="AN139"/>
      <c r="AO139" s="116">
        <v>28</v>
      </c>
      <c r="AP139" s="101"/>
      <c r="AQ139" s="46"/>
      <c r="AR139" s="40"/>
      <c r="AS139" s="46"/>
      <c r="AT139" s="40"/>
      <c r="AU139" s="110"/>
      <c r="AV139" s="101"/>
      <c r="AW139" s="127">
        <v>19</v>
      </c>
      <c r="AX139" s="40"/>
      <c r="AY139" s="127">
        <v>28.5</v>
      </c>
      <c r="AZ139" s="40"/>
      <c r="BA139" s="47"/>
      <c r="BB139" s="40"/>
      <c r="BC139" s="127">
        <v>47.5</v>
      </c>
      <c r="BD139" s="103">
        <v>23285</v>
      </c>
      <c r="BE139" s="169"/>
      <c r="BF139" s="103">
        <v>0</v>
      </c>
      <c r="BH139" s="121">
        <v>0</v>
      </c>
      <c r="BI139" s="121">
        <v>107853</v>
      </c>
      <c r="BJ139" s="121">
        <v>853</v>
      </c>
    </row>
    <row r="140" spans="1:62" x14ac:dyDescent="0.25">
      <c r="A140" s="147">
        <v>115711</v>
      </c>
      <c r="B140" s="147">
        <v>9163360</v>
      </c>
      <c r="C140" s="147">
        <v>916</v>
      </c>
      <c r="D140" s="148" t="s">
        <v>7</v>
      </c>
      <c r="E140" s="147">
        <v>3360</v>
      </c>
      <c r="F140" s="148" t="s">
        <v>187</v>
      </c>
      <c r="G140" s="148" t="s">
        <v>419</v>
      </c>
      <c r="H140" s="148" t="s">
        <v>335</v>
      </c>
      <c r="I140" s="39">
        <v>36875</v>
      </c>
      <c r="J140" s="144"/>
      <c r="K140" s="149">
        <v>61275</v>
      </c>
      <c r="L140" s="42"/>
      <c r="M140" s="155">
        <v>24400</v>
      </c>
      <c r="N140" s="43"/>
      <c r="O140" s="156">
        <v>36160</v>
      </c>
      <c r="P140" s="175">
        <v>36159.375</v>
      </c>
      <c r="Q140" s="205">
        <v>60560</v>
      </c>
      <c r="R140" s="108">
        <v>0.625</v>
      </c>
      <c r="S140" s="116">
        <v>48</v>
      </c>
      <c r="T140" s="40"/>
      <c r="U140" s="116">
        <v>4</v>
      </c>
      <c r="V140"/>
      <c r="W140" s="116">
        <v>44</v>
      </c>
      <c r="X140" s="40"/>
      <c r="Y140" s="116">
        <v>88</v>
      </c>
      <c r="Z140" s="40"/>
      <c r="AA140" s="116">
        <v>7</v>
      </c>
      <c r="AB140"/>
      <c r="AC140" s="116">
        <v>81</v>
      </c>
      <c r="AD140" s="99"/>
      <c r="AE140" s="116">
        <v>48</v>
      </c>
      <c r="AF140" s="40"/>
      <c r="AG140" s="116">
        <v>5</v>
      </c>
      <c r="AH140"/>
      <c r="AI140" s="116">
        <v>43</v>
      </c>
      <c r="AJ140"/>
      <c r="AK140" s="116">
        <v>89</v>
      </c>
      <c r="AL140" s="40"/>
      <c r="AM140" s="116">
        <v>7</v>
      </c>
      <c r="AN140"/>
      <c r="AO140" s="116">
        <v>82</v>
      </c>
      <c r="AP140" s="101"/>
      <c r="AQ140" s="46"/>
      <c r="AR140" s="40"/>
      <c r="AS140" s="46"/>
      <c r="AT140" s="40"/>
      <c r="AU140" s="110"/>
      <c r="AV140" s="101"/>
      <c r="AW140" s="127">
        <v>43.5</v>
      </c>
      <c r="AX140" s="40"/>
      <c r="AY140" s="127">
        <v>81.5</v>
      </c>
      <c r="AZ140" s="40"/>
      <c r="BA140" s="47"/>
      <c r="BB140" s="40"/>
      <c r="BC140" s="127">
        <v>125</v>
      </c>
      <c r="BD140" s="103">
        <v>61275</v>
      </c>
      <c r="BE140" s="169"/>
      <c r="BF140" s="103">
        <v>0</v>
      </c>
      <c r="BH140" s="121">
        <v>0</v>
      </c>
      <c r="BI140" s="121">
        <v>107768</v>
      </c>
      <c r="BJ140" s="121">
        <v>768</v>
      </c>
    </row>
    <row r="141" spans="1:62" x14ac:dyDescent="0.25">
      <c r="A141" s="147">
        <v>115714</v>
      </c>
      <c r="B141" s="147">
        <v>9163365</v>
      </c>
      <c r="C141" s="147">
        <v>916</v>
      </c>
      <c r="D141" s="148" t="s">
        <v>7</v>
      </c>
      <c r="E141" s="147">
        <v>3365</v>
      </c>
      <c r="F141" s="148" t="s">
        <v>188</v>
      </c>
      <c r="G141" s="148" t="s">
        <v>419</v>
      </c>
      <c r="H141" s="148" t="s">
        <v>335</v>
      </c>
      <c r="I141" s="39">
        <v>11497</v>
      </c>
      <c r="J141" s="144"/>
      <c r="K141" s="149">
        <v>24510</v>
      </c>
      <c r="L141" s="42"/>
      <c r="M141" s="155">
        <v>13013</v>
      </c>
      <c r="N141" s="43"/>
      <c r="O141" s="156">
        <v>14464</v>
      </c>
      <c r="P141" s="175">
        <v>14463.75</v>
      </c>
      <c r="Q141" s="205">
        <v>27477</v>
      </c>
      <c r="R141" s="108">
        <v>0.25</v>
      </c>
      <c r="S141" s="116">
        <v>15</v>
      </c>
      <c r="T141" s="40"/>
      <c r="U141" s="116">
        <v>1</v>
      </c>
      <c r="V141"/>
      <c r="W141" s="116">
        <v>14</v>
      </c>
      <c r="X141" s="40"/>
      <c r="Y141" s="116">
        <v>41</v>
      </c>
      <c r="Z141" s="40"/>
      <c r="AA141" s="116">
        <v>6</v>
      </c>
      <c r="AB141"/>
      <c r="AC141" s="116">
        <v>35</v>
      </c>
      <c r="AD141" s="99"/>
      <c r="AE141" s="116">
        <v>16</v>
      </c>
      <c r="AF141" s="40"/>
      <c r="AG141" s="116">
        <v>3</v>
      </c>
      <c r="AH141"/>
      <c r="AI141" s="116">
        <v>13</v>
      </c>
      <c r="AJ141"/>
      <c r="AK141" s="116">
        <v>45</v>
      </c>
      <c r="AL141" s="40"/>
      <c r="AM141" s="116">
        <v>7</v>
      </c>
      <c r="AN141"/>
      <c r="AO141" s="116">
        <v>38</v>
      </c>
      <c r="AP141" s="101"/>
      <c r="AQ141" s="46"/>
      <c r="AR141" s="40"/>
      <c r="AS141" s="46"/>
      <c r="AT141" s="40"/>
      <c r="AU141" s="110"/>
      <c r="AV141" s="101"/>
      <c r="AW141" s="127">
        <v>13.5</v>
      </c>
      <c r="AX141" s="40"/>
      <c r="AY141" s="127">
        <v>36.5</v>
      </c>
      <c r="AZ141" s="40"/>
      <c r="BA141" s="47"/>
      <c r="BB141" s="40"/>
      <c r="BC141" s="127">
        <v>50</v>
      </c>
      <c r="BD141" s="103">
        <v>24510</v>
      </c>
      <c r="BE141" s="169"/>
      <c r="BF141" s="103">
        <v>0</v>
      </c>
      <c r="BH141" s="121">
        <v>102371</v>
      </c>
      <c r="BI141" s="121">
        <v>0</v>
      </c>
      <c r="BJ141" s="121">
        <v>920</v>
      </c>
    </row>
    <row r="142" spans="1:62" x14ac:dyDescent="0.25">
      <c r="A142" s="147">
        <v>115716</v>
      </c>
      <c r="B142" s="147">
        <v>9163367</v>
      </c>
      <c r="C142" s="147">
        <v>916</v>
      </c>
      <c r="D142" s="148" t="s">
        <v>7</v>
      </c>
      <c r="E142" s="147">
        <v>3367</v>
      </c>
      <c r="F142" s="148" t="s">
        <v>190</v>
      </c>
      <c r="G142" s="148" t="s">
        <v>419</v>
      </c>
      <c r="H142" s="148" t="s">
        <v>335</v>
      </c>
      <c r="I142" s="39">
        <v>2945</v>
      </c>
      <c r="J142" s="144"/>
      <c r="K142" s="149">
        <v>6128</v>
      </c>
      <c r="L142" s="42"/>
      <c r="M142" s="155">
        <v>3183</v>
      </c>
      <c r="N142" s="43"/>
      <c r="O142" s="156">
        <v>3617</v>
      </c>
      <c r="P142" s="175">
        <v>3615.9375</v>
      </c>
      <c r="Q142" s="205">
        <v>6800</v>
      </c>
      <c r="R142" s="108">
        <v>1.0625</v>
      </c>
      <c r="S142" s="116">
        <v>2</v>
      </c>
      <c r="T142" s="40"/>
      <c r="U142" s="116">
        <v>0</v>
      </c>
      <c r="V142"/>
      <c r="W142" s="116">
        <v>2</v>
      </c>
      <c r="X142" s="40"/>
      <c r="Y142" s="116">
        <v>12</v>
      </c>
      <c r="Z142" s="40"/>
      <c r="AA142" s="116">
        <v>3</v>
      </c>
      <c r="AB142"/>
      <c r="AC142" s="116">
        <v>9</v>
      </c>
      <c r="AD142" s="99"/>
      <c r="AE142" s="116">
        <v>2</v>
      </c>
      <c r="AF142" s="40"/>
      <c r="AG142" s="116">
        <v>0</v>
      </c>
      <c r="AH142"/>
      <c r="AI142" s="116">
        <v>2</v>
      </c>
      <c r="AJ142"/>
      <c r="AK142" s="116">
        <v>15</v>
      </c>
      <c r="AL142" s="40"/>
      <c r="AM142" s="116">
        <v>3</v>
      </c>
      <c r="AN142"/>
      <c r="AO142" s="116">
        <v>12</v>
      </c>
      <c r="AP142" s="101"/>
      <c r="AQ142" s="46"/>
      <c r="AR142" s="40"/>
      <c r="AS142" s="46"/>
      <c r="AT142" s="40"/>
      <c r="AU142" s="110"/>
      <c r="AV142" s="101"/>
      <c r="AW142" s="127">
        <v>2</v>
      </c>
      <c r="AX142" s="40"/>
      <c r="AY142" s="127">
        <v>10.5</v>
      </c>
      <c r="AZ142" s="40"/>
      <c r="BA142" s="47"/>
      <c r="BB142" s="40"/>
      <c r="BC142" s="127">
        <v>12.5</v>
      </c>
      <c r="BD142" s="103">
        <v>6128</v>
      </c>
      <c r="BE142" s="169"/>
      <c r="BF142" s="103">
        <v>0</v>
      </c>
      <c r="BH142" s="121">
        <v>0</v>
      </c>
      <c r="BI142" s="121">
        <v>107671</v>
      </c>
      <c r="BJ142" s="121">
        <v>671</v>
      </c>
    </row>
    <row r="143" spans="1:62" x14ac:dyDescent="0.25">
      <c r="A143" s="147">
        <v>135266</v>
      </c>
      <c r="B143" s="147">
        <v>9163372</v>
      </c>
      <c r="C143" s="147">
        <v>916</v>
      </c>
      <c r="D143" s="148" t="s">
        <v>7</v>
      </c>
      <c r="E143" s="147">
        <v>3372</v>
      </c>
      <c r="F143" s="148" t="s">
        <v>193</v>
      </c>
      <c r="G143" s="148" t="s">
        <v>419</v>
      </c>
      <c r="H143" s="148" t="s">
        <v>334</v>
      </c>
      <c r="I143" s="39">
        <v>17106</v>
      </c>
      <c r="J143" s="144"/>
      <c r="K143" s="149">
        <v>34069</v>
      </c>
      <c r="L143" s="42"/>
      <c r="M143" s="155">
        <v>16963</v>
      </c>
      <c r="N143" s="43"/>
      <c r="O143" s="156">
        <v>20105</v>
      </c>
      <c r="P143" s="175">
        <v>20104.612499999996</v>
      </c>
      <c r="Q143" s="205">
        <v>37068</v>
      </c>
      <c r="R143" s="108">
        <v>0.38750000000436557</v>
      </c>
      <c r="S143" s="116">
        <v>30</v>
      </c>
      <c r="T143" s="40"/>
      <c r="U143" s="116">
        <v>0</v>
      </c>
      <c r="V143"/>
      <c r="W143" s="116">
        <v>30</v>
      </c>
      <c r="X143" s="40"/>
      <c r="Y143" s="116">
        <v>53</v>
      </c>
      <c r="Z143" s="40"/>
      <c r="AA143" s="116">
        <v>0</v>
      </c>
      <c r="AB143"/>
      <c r="AC143" s="116">
        <v>53</v>
      </c>
      <c r="AD143" s="99"/>
      <c r="AE143" s="116">
        <v>24</v>
      </c>
      <c r="AF143" s="40"/>
      <c r="AG143" s="116">
        <v>0</v>
      </c>
      <c r="AH143"/>
      <c r="AI143" s="116">
        <v>24</v>
      </c>
      <c r="AJ143"/>
      <c r="AK143" s="116">
        <v>33</v>
      </c>
      <c r="AL143" s="40"/>
      <c r="AM143" s="116">
        <v>1</v>
      </c>
      <c r="AN143"/>
      <c r="AO143" s="116">
        <v>32</v>
      </c>
      <c r="AP143" s="101"/>
      <c r="AQ143" s="46"/>
      <c r="AR143" s="40"/>
      <c r="AS143" s="46"/>
      <c r="AT143" s="40"/>
      <c r="AU143" s="110"/>
      <c r="AV143" s="101"/>
      <c r="AW143" s="127">
        <v>27</v>
      </c>
      <c r="AX143" s="40"/>
      <c r="AY143" s="127">
        <v>42.5</v>
      </c>
      <c r="AZ143" s="40"/>
      <c r="BA143" s="47"/>
      <c r="BB143" s="40"/>
      <c r="BC143" s="127">
        <v>69.5</v>
      </c>
      <c r="BD143" s="103">
        <v>34069</v>
      </c>
      <c r="BE143" s="169"/>
      <c r="BF143" s="103">
        <v>0</v>
      </c>
      <c r="BH143" s="121">
        <v>0</v>
      </c>
      <c r="BI143" s="121">
        <v>107686</v>
      </c>
      <c r="BJ143" s="121">
        <v>686</v>
      </c>
    </row>
    <row r="144" spans="1:62" x14ac:dyDescent="0.25">
      <c r="A144" s="147">
        <v>135353</v>
      </c>
      <c r="B144" s="147">
        <v>9163373</v>
      </c>
      <c r="C144" s="147">
        <v>916</v>
      </c>
      <c r="D144" s="148" t="s">
        <v>7</v>
      </c>
      <c r="E144" s="147">
        <v>3373</v>
      </c>
      <c r="F144" s="148" t="s">
        <v>194</v>
      </c>
      <c r="G144" s="148" t="s">
        <v>419</v>
      </c>
      <c r="H144" s="148" t="s">
        <v>332</v>
      </c>
      <c r="I144" s="39">
        <v>38697</v>
      </c>
      <c r="J144" s="144"/>
      <c r="K144" s="149">
        <v>66423</v>
      </c>
      <c r="L144" s="42"/>
      <c r="M144" s="155">
        <v>27726</v>
      </c>
      <c r="N144" s="43"/>
      <c r="O144" s="156">
        <v>39198</v>
      </c>
      <c r="P144" s="175">
        <v>39196.762499999997</v>
      </c>
      <c r="Q144" s="205">
        <v>66924</v>
      </c>
      <c r="R144" s="108">
        <v>1.2375000000029104</v>
      </c>
      <c r="S144" s="116">
        <v>48</v>
      </c>
      <c r="T144" s="40"/>
      <c r="U144" s="116">
        <v>6</v>
      </c>
      <c r="V144"/>
      <c r="W144" s="116">
        <v>42</v>
      </c>
      <c r="X144" s="40"/>
      <c r="Y144" s="116">
        <v>110</v>
      </c>
      <c r="Z144" s="40"/>
      <c r="AA144" s="116">
        <v>14</v>
      </c>
      <c r="AB144"/>
      <c r="AC144" s="116">
        <v>96</v>
      </c>
      <c r="AD144" s="99"/>
      <c r="AE144" s="116">
        <v>46</v>
      </c>
      <c r="AF144" s="40"/>
      <c r="AG144" s="116">
        <v>9</v>
      </c>
      <c r="AH144"/>
      <c r="AI144" s="116">
        <v>37</v>
      </c>
      <c r="AJ144"/>
      <c r="AK144" s="116">
        <v>110</v>
      </c>
      <c r="AL144" s="40"/>
      <c r="AM144" s="116">
        <v>14</v>
      </c>
      <c r="AN144"/>
      <c r="AO144" s="116">
        <v>96</v>
      </c>
      <c r="AP144" s="101"/>
      <c r="AQ144" s="46"/>
      <c r="AR144" s="40"/>
      <c r="AS144" s="46"/>
      <c r="AT144" s="40"/>
      <c r="AU144" s="110"/>
      <c r="AV144" s="101"/>
      <c r="AW144" s="127">
        <v>39.5</v>
      </c>
      <c r="AX144" s="40"/>
      <c r="AY144" s="127">
        <v>96</v>
      </c>
      <c r="AZ144" s="40"/>
      <c r="BA144" s="47"/>
      <c r="BB144" s="40"/>
      <c r="BC144" s="127">
        <v>135.5</v>
      </c>
      <c r="BD144" s="103">
        <v>66422</v>
      </c>
      <c r="BE144" s="169"/>
      <c r="BF144" s="103">
        <v>1</v>
      </c>
      <c r="BH144" s="121">
        <v>0</v>
      </c>
      <c r="BI144" s="121">
        <v>107817</v>
      </c>
      <c r="BJ144" s="121">
        <v>817</v>
      </c>
    </row>
    <row r="145" spans="1:63" x14ac:dyDescent="0.25">
      <c r="A145" s="147">
        <v>135437</v>
      </c>
      <c r="B145" s="147">
        <v>9163374</v>
      </c>
      <c r="C145" s="147">
        <v>916</v>
      </c>
      <c r="D145" s="148" t="s">
        <v>7</v>
      </c>
      <c r="E145" s="147">
        <v>3374</v>
      </c>
      <c r="F145" s="148" t="s">
        <v>195</v>
      </c>
      <c r="G145" s="148" t="s">
        <v>419</v>
      </c>
      <c r="H145" s="148" t="s">
        <v>332</v>
      </c>
      <c r="I145" s="39">
        <v>8974</v>
      </c>
      <c r="J145" s="144"/>
      <c r="K145" s="149">
        <v>11520</v>
      </c>
      <c r="L145" s="42"/>
      <c r="M145" s="155">
        <v>2546</v>
      </c>
      <c r="N145" s="43"/>
      <c r="O145" s="156">
        <v>6799</v>
      </c>
      <c r="P145" s="175">
        <v>6797.9624999999996</v>
      </c>
      <c r="Q145" s="205">
        <v>9345</v>
      </c>
      <c r="R145" s="108">
        <v>1.0375000000003638</v>
      </c>
      <c r="S145" s="116">
        <v>7</v>
      </c>
      <c r="T145" s="40"/>
      <c r="U145" s="116">
        <v>1</v>
      </c>
      <c r="V145"/>
      <c r="W145" s="116">
        <v>6</v>
      </c>
      <c r="X145" s="40"/>
      <c r="Y145" s="116">
        <v>18</v>
      </c>
      <c r="Z145" s="40"/>
      <c r="AA145" s="116">
        <v>3</v>
      </c>
      <c r="AB145"/>
      <c r="AC145" s="116">
        <v>15</v>
      </c>
      <c r="AD145" s="99"/>
      <c r="AE145" s="116">
        <v>9</v>
      </c>
      <c r="AF145" s="40"/>
      <c r="AG145" s="116">
        <v>2</v>
      </c>
      <c r="AH145"/>
      <c r="AI145" s="116">
        <v>7</v>
      </c>
      <c r="AJ145"/>
      <c r="AK145" s="116">
        <v>21</v>
      </c>
      <c r="AL145" s="40"/>
      <c r="AM145" s="116">
        <v>3</v>
      </c>
      <c r="AN145"/>
      <c r="AO145" s="116">
        <v>18</v>
      </c>
      <c r="AP145" s="101"/>
      <c r="AQ145" s="46"/>
      <c r="AR145" s="40"/>
      <c r="AS145" s="46"/>
      <c r="AT145" s="40"/>
      <c r="AU145" s="110"/>
      <c r="AV145" s="101"/>
      <c r="AW145" s="127">
        <v>7</v>
      </c>
      <c r="AX145" s="40"/>
      <c r="AY145" s="127">
        <v>16.5</v>
      </c>
      <c r="AZ145" s="40"/>
      <c r="BA145" s="47"/>
      <c r="BB145" s="40"/>
      <c r="BC145" s="127">
        <v>23.5</v>
      </c>
      <c r="BD145" s="103">
        <v>11520</v>
      </c>
      <c r="BE145" s="169"/>
      <c r="BF145" s="103">
        <v>0</v>
      </c>
      <c r="BH145" s="121">
        <v>0</v>
      </c>
      <c r="BI145" s="121">
        <v>107789</v>
      </c>
      <c r="BJ145" s="121">
        <v>789</v>
      </c>
    </row>
    <row r="146" spans="1:63" customFormat="1" x14ac:dyDescent="0.25">
      <c r="A146" s="147">
        <v>135985</v>
      </c>
      <c r="B146" s="147">
        <v>9163375</v>
      </c>
      <c r="C146" s="147">
        <v>916</v>
      </c>
      <c r="D146" s="148" t="s">
        <v>7</v>
      </c>
      <c r="E146" s="147">
        <v>3375</v>
      </c>
      <c r="F146" s="148" t="s">
        <v>196</v>
      </c>
      <c r="G146" s="148" t="s">
        <v>419</v>
      </c>
      <c r="H146" s="148" t="s">
        <v>332</v>
      </c>
      <c r="I146" s="39">
        <v>20891</v>
      </c>
      <c r="J146" s="144"/>
      <c r="K146" s="149">
        <v>27942</v>
      </c>
      <c r="L146" s="42"/>
      <c r="M146" s="155">
        <v>7051</v>
      </c>
      <c r="N146" s="43"/>
      <c r="O146" s="156">
        <v>16490</v>
      </c>
      <c r="P146" s="175">
        <v>16488.674999999996</v>
      </c>
      <c r="Q146" s="205">
        <v>23541</v>
      </c>
      <c r="R146" s="108">
        <v>1.3250000000043656</v>
      </c>
      <c r="S146" s="116">
        <v>20</v>
      </c>
      <c r="T146" s="40"/>
      <c r="U146" s="116">
        <v>6</v>
      </c>
      <c r="W146" s="116">
        <v>14</v>
      </c>
      <c r="X146" s="40"/>
      <c r="Y146" s="116">
        <v>45</v>
      </c>
      <c r="Z146" s="40"/>
      <c r="AA146" s="116">
        <v>14</v>
      </c>
      <c r="AC146" s="116">
        <v>31</v>
      </c>
      <c r="AD146" s="99"/>
      <c r="AE146" s="116">
        <v>29</v>
      </c>
      <c r="AF146" s="40"/>
      <c r="AG146" s="116">
        <v>9</v>
      </c>
      <c r="AI146" s="116">
        <v>20</v>
      </c>
      <c r="AK146" s="116">
        <v>64</v>
      </c>
      <c r="AL146" s="40"/>
      <c r="AM146" s="116">
        <v>21</v>
      </c>
      <c r="AO146" s="116">
        <v>43</v>
      </c>
      <c r="AP146" s="101"/>
      <c r="AQ146" s="46"/>
      <c r="AR146" s="40"/>
      <c r="AS146" s="46"/>
      <c r="AT146" s="40"/>
      <c r="AU146" s="110"/>
      <c r="AV146" s="101"/>
      <c r="AW146" s="127">
        <v>20</v>
      </c>
      <c r="AX146" s="40"/>
      <c r="AY146" s="127">
        <v>37</v>
      </c>
      <c r="AZ146" s="40"/>
      <c r="BA146" s="47"/>
      <c r="BB146" s="40"/>
      <c r="BC146" s="127">
        <v>57</v>
      </c>
      <c r="BD146" s="103">
        <v>27941</v>
      </c>
      <c r="BE146" s="169"/>
      <c r="BF146" s="103">
        <v>1</v>
      </c>
      <c r="BH146" s="121">
        <v>0</v>
      </c>
      <c r="BI146" s="121">
        <v>107603</v>
      </c>
      <c r="BJ146" s="121">
        <v>603</v>
      </c>
    </row>
    <row r="147" spans="1:63" x14ac:dyDescent="0.25">
      <c r="A147" s="147">
        <v>115734</v>
      </c>
      <c r="B147" s="147">
        <v>9165204</v>
      </c>
      <c r="C147" s="147">
        <v>916</v>
      </c>
      <c r="D147" s="148" t="s">
        <v>7</v>
      </c>
      <c r="E147" s="147">
        <v>5204</v>
      </c>
      <c r="F147" s="148" t="s">
        <v>198</v>
      </c>
      <c r="G147" s="148" t="s">
        <v>419</v>
      </c>
      <c r="H147" s="148" t="s">
        <v>335</v>
      </c>
      <c r="I147" s="39">
        <v>31827</v>
      </c>
      <c r="J147" s="144"/>
      <c r="K147" s="149">
        <v>59315</v>
      </c>
      <c r="L147" s="42"/>
      <c r="M147" s="155">
        <v>27488</v>
      </c>
      <c r="N147" s="43"/>
      <c r="O147" s="156">
        <v>35003</v>
      </c>
      <c r="P147" s="175">
        <v>35002.275000000001</v>
      </c>
      <c r="Q147" s="205">
        <v>62491</v>
      </c>
      <c r="R147" s="108">
        <v>0.72499999999854481</v>
      </c>
      <c r="S147" s="116">
        <v>42</v>
      </c>
      <c r="T147" s="40"/>
      <c r="U147" s="116">
        <v>1</v>
      </c>
      <c r="V147"/>
      <c r="W147" s="116">
        <v>41</v>
      </c>
      <c r="X147" s="40"/>
      <c r="Y147" s="116">
        <v>88</v>
      </c>
      <c r="Z147" s="40"/>
      <c r="AA147" s="116">
        <v>5</v>
      </c>
      <c r="AB147"/>
      <c r="AC147" s="116">
        <v>83</v>
      </c>
      <c r="AD147" s="99"/>
      <c r="AE147" s="116">
        <v>42</v>
      </c>
      <c r="AF147" s="40"/>
      <c r="AG147" s="116">
        <v>2</v>
      </c>
      <c r="AH147"/>
      <c r="AI147" s="116">
        <v>40</v>
      </c>
      <c r="AJ147"/>
      <c r="AK147" s="116">
        <v>84</v>
      </c>
      <c r="AL147" s="40"/>
      <c r="AM147" s="116">
        <v>6</v>
      </c>
      <c r="AN147"/>
      <c r="AO147" s="116">
        <v>78</v>
      </c>
      <c r="AP147" s="101"/>
      <c r="AQ147" s="46"/>
      <c r="AR147" s="40"/>
      <c r="AS147" s="46"/>
      <c r="AT147" s="40"/>
      <c r="AU147" s="110"/>
      <c r="AV147" s="101"/>
      <c r="AW147" s="127">
        <v>40.5</v>
      </c>
      <c r="AX147" s="40"/>
      <c r="AY147" s="127">
        <v>80.5</v>
      </c>
      <c r="AZ147" s="40"/>
      <c r="BA147" s="47"/>
      <c r="BB147" s="40"/>
      <c r="BC147" s="127">
        <v>121</v>
      </c>
      <c r="BD147" s="103">
        <v>59314</v>
      </c>
      <c r="BE147" s="169"/>
      <c r="BF147" s="103">
        <v>1</v>
      </c>
      <c r="BH147" s="121">
        <v>101978</v>
      </c>
      <c r="BI147" s="121">
        <v>0</v>
      </c>
      <c r="BJ147" s="121">
        <v>855</v>
      </c>
    </row>
    <row r="148" spans="1:63" x14ac:dyDescent="0.25">
      <c r="A148" s="147">
        <v>115735</v>
      </c>
      <c r="B148" s="147">
        <v>9165205</v>
      </c>
      <c r="C148" s="147">
        <v>916</v>
      </c>
      <c r="D148" s="148" t="s">
        <v>7</v>
      </c>
      <c r="E148" s="147">
        <v>5205</v>
      </c>
      <c r="F148" s="148" t="s">
        <v>199</v>
      </c>
      <c r="G148" s="148" t="s">
        <v>419</v>
      </c>
      <c r="H148" s="148" t="s">
        <v>333</v>
      </c>
      <c r="I148" s="39">
        <v>7151</v>
      </c>
      <c r="J148" s="144"/>
      <c r="K148" s="149">
        <v>10295</v>
      </c>
      <c r="L148" s="42"/>
      <c r="M148" s="155">
        <v>3144</v>
      </c>
      <c r="N148" s="43"/>
      <c r="O148" s="156">
        <v>6076</v>
      </c>
      <c r="P148" s="175">
        <v>6074.7749999999996</v>
      </c>
      <c r="Q148" s="205">
        <v>9220</v>
      </c>
      <c r="R148" s="108">
        <v>1.2250000000003638</v>
      </c>
      <c r="S148" s="116">
        <v>4</v>
      </c>
      <c r="T148" s="40"/>
      <c r="U148" s="116">
        <v>0</v>
      </c>
      <c r="V148"/>
      <c r="W148" s="116">
        <v>4</v>
      </c>
      <c r="X148" s="40"/>
      <c r="Y148" s="116">
        <v>18</v>
      </c>
      <c r="Z148" s="40"/>
      <c r="AA148" s="116">
        <v>3</v>
      </c>
      <c r="AB148"/>
      <c r="AC148" s="116">
        <v>15</v>
      </c>
      <c r="AD148" s="99"/>
      <c r="AE148" s="116">
        <v>6</v>
      </c>
      <c r="AF148" s="40"/>
      <c r="AG148" s="116">
        <v>0</v>
      </c>
      <c r="AH148"/>
      <c r="AI148" s="116">
        <v>6</v>
      </c>
      <c r="AJ148"/>
      <c r="AK148" s="116">
        <v>17</v>
      </c>
      <c r="AL148" s="40"/>
      <c r="AM148" s="116">
        <v>2</v>
      </c>
      <c r="AN148"/>
      <c r="AO148" s="116">
        <v>15</v>
      </c>
      <c r="AP148" s="101"/>
      <c r="AQ148" s="46"/>
      <c r="AR148" s="40"/>
      <c r="AS148" s="46"/>
      <c r="AT148" s="40"/>
      <c r="AU148" s="110"/>
      <c r="AV148" s="101"/>
      <c r="AW148" s="127">
        <v>6</v>
      </c>
      <c r="AX148" s="40"/>
      <c r="AY148" s="127">
        <v>15</v>
      </c>
      <c r="AZ148" s="40"/>
      <c r="BA148" s="47"/>
      <c r="BB148" s="40"/>
      <c r="BC148" s="127">
        <v>21</v>
      </c>
      <c r="BD148" s="103">
        <v>10294</v>
      </c>
      <c r="BE148" s="169"/>
      <c r="BF148" s="103">
        <v>1</v>
      </c>
      <c r="BH148" s="121">
        <v>101529</v>
      </c>
      <c r="BI148" s="121">
        <v>0</v>
      </c>
      <c r="BJ148" s="121">
        <v>532</v>
      </c>
    </row>
    <row r="149" spans="1:63" x14ac:dyDescent="0.25">
      <c r="A149" s="147">
        <v>115738</v>
      </c>
      <c r="B149" s="147">
        <v>9165208</v>
      </c>
      <c r="C149" s="147">
        <v>916</v>
      </c>
      <c r="D149" s="148" t="s">
        <v>7</v>
      </c>
      <c r="E149" s="147">
        <v>5208</v>
      </c>
      <c r="F149" s="148" t="s">
        <v>200</v>
      </c>
      <c r="G149" s="148" t="s">
        <v>419</v>
      </c>
      <c r="H149" s="148" t="s">
        <v>333</v>
      </c>
      <c r="I149" s="39">
        <v>21873</v>
      </c>
      <c r="J149" s="144"/>
      <c r="K149" s="149">
        <v>34314</v>
      </c>
      <c r="L149" s="42"/>
      <c r="M149" s="155">
        <v>12441</v>
      </c>
      <c r="N149" s="43"/>
      <c r="O149" s="156">
        <v>20250</v>
      </c>
      <c r="P149" s="175">
        <v>20249.25</v>
      </c>
      <c r="Q149" s="205">
        <v>32691</v>
      </c>
      <c r="R149" s="108">
        <v>0.75</v>
      </c>
      <c r="S149" s="116">
        <v>21</v>
      </c>
      <c r="T149" s="40"/>
      <c r="U149" s="116">
        <v>2</v>
      </c>
      <c r="V149"/>
      <c r="W149" s="116">
        <v>19</v>
      </c>
      <c r="X149" s="40"/>
      <c r="Y149" s="116">
        <v>54</v>
      </c>
      <c r="Z149" s="40"/>
      <c r="AA149" s="116">
        <v>4</v>
      </c>
      <c r="AB149"/>
      <c r="AC149" s="116">
        <v>50</v>
      </c>
      <c r="AD149" s="99"/>
      <c r="AE149" s="116">
        <v>22</v>
      </c>
      <c r="AF149" s="40"/>
      <c r="AG149" s="116">
        <v>2</v>
      </c>
      <c r="AH149"/>
      <c r="AI149" s="116">
        <v>20</v>
      </c>
      <c r="AJ149"/>
      <c r="AK149" s="116">
        <v>54</v>
      </c>
      <c r="AL149" s="40"/>
      <c r="AM149" s="116">
        <v>4</v>
      </c>
      <c r="AN149"/>
      <c r="AO149" s="116">
        <v>50</v>
      </c>
      <c r="AP149" s="101"/>
      <c r="AQ149" s="46"/>
      <c r="AR149" s="40"/>
      <c r="AS149" s="46"/>
      <c r="AT149" s="40"/>
      <c r="AU149" s="110"/>
      <c r="AV149" s="101"/>
      <c r="AW149" s="127">
        <v>20</v>
      </c>
      <c r="AX149" s="40"/>
      <c r="AY149" s="127">
        <v>50</v>
      </c>
      <c r="AZ149" s="40"/>
      <c r="BA149" s="47"/>
      <c r="BB149" s="40"/>
      <c r="BC149" s="127">
        <v>70</v>
      </c>
      <c r="BD149" s="103">
        <v>34314</v>
      </c>
      <c r="BE149" s="169"/>
      <c r="BF149" s="103">
        <v>0</v>
      </c>
      <c r="BH149" s="121">
        <v>0</v>
      </c>
      <c r="BI149" s="121">
        <v>107830</v>
      </c>
      <c r="BJ149" s="121">
        <v>830</v>
      </c>
    </row>
    <row r="150" spans="1:63" x14ac:dyDescent="0.25">
      <c r="A150" s="147">
        <v>115739</v>
      </c>
      <c r="B150" s="147">
        <v>9165209</v>
      </c>
      <c r="C150" s="147">
        <v>916</v>
      </c>
      <c r="D150" s="148" t="s">
        <v>7</v>
      </c>
      <c r="E150" s="147">
        <v>5209</v>
      </c>
      <c r="F150" s="148" t="s">
        <v>201</v>
      </c>
      <c r="G150" s="148" t="s">
        <v>419</v>
      </c>
      <c r="H150" s="148" t="s">
        <v>333</v>
      </c>
      <c r="I150" s="39">
        <v>17807</v>
      </c>
      <c r="J150" s="144"/>
      <c r="K150" s="149">
        <v>32354</v>
      </c>
      <c r="L150" s="42"/>
      <c r="M150" s="155">
        <v>14547</v>
      </c>
      <c r="N150" s="43"/>
      <c r="O150" s="156">
        <v>19093</v>
      </c>
      <c r="P150" s="175">
        <v>19092.149999999998</v>
      </c>
      <c r="Q150" s="205">
        <v>33640</v>
      </c>
      <c r="R150" s="108">
        <v>0.85000000000218279</v>
      </c>
      <c r="S150" s="116">
        <v>29</v>
      </c>
      <c r="T150" s="40"/>
      <c r="U150" s="116">
        <v>2</v>
      </c>
      <c r="V150"/>
      <c r="W150" s="116">
        <v>27</v>
      </c>
      <c r="X150" s="40"/>
      <c r="Y150" s="116">
        <v>45</v>
      </c>
      <c r="Z150" s="40"/>
      <c r="AA150" s="116">
        <v>6</v>
      </c>
      <c r="AB150"/>
      <c r="AC150" s="116">
        <v>39</v>
      </c>
      <c r="AD150" s="99"/>
      <c r="AE150" s="116">
        <v>29</v>
      </c>
      <c r="AF150" s="40"/>
      <c r="AG150" s="116">
        <v>3</v>
      </c>
      <c r="AH150"/>
      <c r="AI150" s="116">
        <v>26</v>
      </c>
      <c r="AJ150"/>
      <c r="AK150" s="116">
        <v>46</v>
      </c>
      <c r="AL150" s="40"/>
      <c r="AM150" s="116">
        <v>6</v>
      </c>
      <c r="AN150"/>
      <c r="AO150" s="116">
        <v>40</v>
      </c>
      <c r="AP150" s="101"/>
      <c r="AQ150" s="46"/>
      <c r="AR150" s="40"/>
      <c r="AS150" s="46"/>
      <c r="AT150" s="40"/>
      <c r="AU150" s="110"/>
      <c r="AV150" s="101"/>
      <c r="AW150" s="127">
        <v>26.5</v>
      </c>
      <c r="AX150" s="40"/>
      <c r="AY150" s="127">
        <v>39.5</v>
      </c>
      <c r="AZ150" s="40"/>
      <c r="BA150" s="47"/>
      <c r="BB150" s="40"/>
      <c r="BC150" s="127">
        <v>66</v>
      </c>
      <c r="BD150" s="103">
        <v>32353</v>
      </c>
      <c r="BE150" s="169"/>
      <c r="BF150" s="103">
        <v>1</v>
      </c>
      <c r="BH150" s="121">
        <v>101290</v>
      </c>
      <c r="BI150" s="121">
        <v>0</v>
      </c>
      <c r="BJ150" s="121">
        <v>856</v>
      </c>
    </row>
    <row r="151" spans="1:63" x14ac:dyDescent="0.25">
      <c r="A151" s="147">
        <v>115740</v>
      </c>
      <c r="B151" s="147">
        <v>9165210</v>
      </c>
      <c r="C151" s="147">
        <v>916</v>
      </c>
      <c r="D151" s="148" t="s">
        <v>7</v>
      </c>
      <c r="E151" s="147">
        <v>5210</v>
      </c>
      <c r="F151" s="148" t="s">
        <v>202</v>
      </c>
      <c r="G151" s="148" t="s">
        <v>419</v>
      </c>
      <c r="H151" s="148" t="s">
        <v>333</v>
      </c>
      <c r="I151" s="39">
        <v>39959</v>
      </c>
      <c r="J151" s="144"/>
      <c r="K151" s="149">
        <v>74021</v>
      </c>
      <c r="L151" s="42"/>
      <c r="M151" s="155">
        <v>34062</v>
      </c>
      <c r="N151" s="43"/>
      <c r="O151" s="156">
        <v>43681</v>
      </c>
      <c r="P151" s="175">
        <v>43680.525000000001</v>
      </c>
      <c r="Q151" s="205">
        <v>77743</v>
      </c>
      <c r="R151" s="108">
        <v>0.47499999999854481</v>
      </c>
      <c r="S151" s="116">
        <v>47</v>
      </c>
      <c r="T151" s="40"/>
      <c r="U151" s="116">
        <v>3</v>
      </c>
      <c r="V151"/>
      <c r="W151" s="116">
        <v>44</v>
      </c>
      <c r="X151" s="40"/>
      <c r="Y151" s="116">
        <v>104</v>
      </c>
      <c r="Z151" s="40"/>
      <c r="AA151" s="116">
        <v>7</v>
      </c>
      <c r="AB151"/>
      <c r="AC151" s="116">
        <v>97</v>
      </c>
      <c r="AD151" s="99"/>
      <c r="AE151" s="116">
        <v>57</v>
      </c>
      <c r="AF151" s="40"/>
      <c r="AG151" s="116">
        <v>6</v>
      </c>
      <c r="AH151"/>
      <c r="AI151" s="116">
        <v>51</v>
      </c>
      <c r="AJ151"/>
      <c r="AK151" s="116">
        <v>114</v>
      </c>
      <c r="AL151" s="40"/>
      <c r="AM151" s="116">
        <v>11</v>
      </c>
      <c r="AN151"/>
      <c r="AO151" s="116">
        <v>103</v>
      </c>
      <c r="AP151" s="101"/>
      <c r="AQ151" s="46"/>
      <c r="AR151" s="40"/>
      <c r="AS151" s="46"/>
      <c r="AT151" s="40"/>
      <c r="AU151" s="110"/>
      <c r="AV151" s="101"/>
      <c r="AW151" s="127">
        <v>51</v>
      </c>
      <c r="AX151" s="40"/>
      <c r="AY151" s="127">
        <v>100</v>
      </c>
      <c r="AZ151" s="40"/>
      <c r="BA151" s="47"/>
      <c r="BB151" s="40"/>
      <c r="BC151" s="127">
        <v>151</v>
      </c>
      <c r="BD151" s="103">
        <v>74020</v>
      </c>
      <c r="BE151" s="169"/>
      <c r="BF151" s="103">
        <v>1</v>
      </c>
      <c r="BH151" s="121">
        <v>0</v>
      </c>
      <c r="BI151" s="121">
        <v>107693</v>
      </c>
      <c r="BJ151" s="121">
        <v>693</v>
      </c>
    </row>
    <row r="152" spans="1:63" x14ac:dyDescent="0.25">
      <c r="A152" s="147">
        <v>115741</v>
      </c>
      <c r="B152" s="147">
        <v>9165211</v>
      </c>
      <c r="C152" s="147">
        <v>916</v>
      </c>
      <c r="D152" s="148" t="s">
        <v>7</v>
      </c>
      <c r="E152" s="147">
        <v>5211</v>
      </c>
      <c r="F152" s="148" t="s">
        <v>203</v>
      </c>
      <c r="G152" s="148" t="s">
        <v>419</v>
      </c>
      <c r="H152" s="148" t="s">
        <v>333</v>
      </c>
      <c r="I152" s="39">
        <v>24396</v>
      </c>
      <c r="J152" s="144"/>
      <c r="K152" s="149">
        <v>36765</v>
      </c>
      <c r="L152" s="42"/>
      <c r="M152" s="155">
        <v>12369</v>
      </c>
      <c r="N152" s="43"/>
      <c r="O152" s="156">
        <v>21696</v>
      </c>
      <c r="P152" s="175">
        <v>21695.625</v>
      </c>
      <c r="Q152" s="205">
        <v>34065</v>
      </c>
      <c r="R152" s="108">
        <v>0.375</v>
      </c>
      <c r="S152" s="116">
        <v>29</v>
      </c>
      <c r="T152" s="40"/>
      <c r="U152" s="116">
        <v>6</v>
      </c>
      <c r="V152"/>
      <c r="W152" s="116">
        <v>23</v>
      </c>
      <c r="X152" s="40"/>
      <c r="Y152" s="116">
        <v>73</v>
      </c>
      <c r="Z152" s="40"/>
      <c r="AA152" s="116">
        <v>11</v>
      </c>
      <c r="AB152"/>
      <c r="AC152" s="116">
        <v>62</v>
      </c>
      <c r="AD152" s="99"/>
      <c r="AE152" s="116">
        <v>26</v>
      </c>
      <c r="AF152" s="40"/>
      <c r="AG152" s="116">
        <v>6</v>
      </c>
      <c r="AH152"/>
      <c r="AI152" s="116">
        <v>20</v>
      </c>
      <c r="AJ152"/>
      <c r="AK152" s="116">
        <v>57</v>
      </c>
      <c r="AL152" s="40"/>
      <c r="AM152" s="116">
        <v>12</v>
      </c>
      <c r="AN152"/>
      <c r="AO152" s="116">
        <v>45</v>
      </c>
      <c r="AP152" s="101"/>
      <c r="AQ152" s="46"/>
      <c r="AR152" s="40"/>
      <c r="AS152" s="46"/>
      <c r="AT152" s="40"/>
      <c r="AU152" s="110"/>
      <c r="AV152" s="101"/>
      <c r="AW152" s="127">
        <v>21.5</v>
      </c>
      <c r="AX152" s="40"/>
      <c r="AY152" s="127">
        <v>53.5</v>
      </c>
      <c r="AZ152" s="40"/>
      <c r="BA152" s="47"/>
      <c r="BB152" s="40"/>
      <c r="BC152" s="127">
        <v>75</v>
      </c>
      <c r="BD152" s="103">
        <v>36765</v>
      </c>
      <c r="BE152" s="169"/>
      <c r="BF152" s="103">
        <v>0</v>
      </c>
      <c r="BH152" s="121">
        <v>0</v>
      </c>
      <c r="BI152" s="121">
        <v>107726</v>
      </c>
      <c r="BJ152" s="121">
        <v>727</v>
      </c>
    </row>
    <row r="153" spans="1:63" x14ac:dyDescent="0.25">
      <c r="A153" s="147">
        <v>115744</v>
      </c>
      <c r="B153" s="147">
        <v>9165214</v>
      </c>
      <c r="C153" s="147">
        <v>916</v>
      </c>
      <c r="D153" s="148" t="s">
        <v>7</v>
      </c>
      <c r="E153" s="147">
        <v>5214</v>
      </c>
      <c r="F153" s="148" t="s">
        <v>205</v>
      </c>
      <c r="G153" s="148" t="s">
        <v>419</v>
      </c>
      <c r="H153" s="148" t="s">
        <v>333</v>
      </c>
      <c r="I153" s="39">
        <v>39538</v>
      </c>
      <c r="J153" s="144"/>
      <c r="K153" s="149">
        <v>72060</v>
      </c>
      <c r="L153" s="42"/>
      <c r="M153" s="155">
        <v>32522</v>
      </c>
      <c r="N153" s="43"/>
      <c r="O153" s="156">
        <v>42524</v>
      </c>
      <c r="P153" s="175">
        <v>42523.424999999988</v>
      </c>
      <c r="Q153" s="205">
        <v>75046</v>
      </c>
      <c r="R153" s="108">
        <v>0.57500000001164153</v>
      </c>
      <c r="S153" s="116">
        <v>55</v>
      </c>
      <c r="T153" s="40"/>
      <c r="U153" s="116">
        <v>3</v>
      </c>
      <c r="V153"/>
      <c r="W153" s="116">
        <v>52</v>
      </c>
      <c r="X153" s="40"/>
      <c r="Y153" s="116">
        <v>107</v>
      </c>
      <c r="Z153" s="40"/>
      <c r="AA153" s="116">
        <v>13</v>
      </c>
      <c r="AB153"/>
      <c r="AC153" s="116">
        <v>94</v>
      </c>
      <c r="AD153" s="99"/>
      <c r="AE153" s="116">
        <v>56</v>
      </c>
      <c r="AF153" s="40"/>
      <c r="AG153" s="116">
        <v>4</v>
      </c>
      <c r="AH153"/>
      <c r="AI153" s="116">
        <v>52</v>
      </c>
      <c r="AJ153"/>
      <c r="AK153" s="116">
        <v>110</v>
      </c>
      <c r="AL153" s="40"/>
      <c r="AM153" s="116">
        <v>14</v>
      </c>
      <c r="AN153"/>
      <c r="AO153" s="116">
        <v>96</v>
      </c>
      <c r="AP153" s="101"/>
      <c r="AQ153" s="46"/>
      <c r="AR153" s="40"/>
      <c r="AS153" s="46"/>
      <c r="AT153" s="40"/>
      <c r="AU153" s="110"/>
      <c r="AV153" s="101"/>
      <c r="AW153" s="127">
        <v>52</v>
      </c>
      <c r="AX153" s="40"/>
      <c r="AY153" s="127">
        <v>95</v>
      </c>
      <c r="AZ153" s="40"/>
      <c r="BA153" s="47"/>
      <c r="BB153" s="40"/>
      <c r="BC153" s="127">
        <v>147</v>
      </c>
      <c r="BD153" s="103">
        <v>72059</v>
      </c>
      <c r="BE153" s="169"/>
      <c r="BF153" s="103">
        <v>1</v>
      </c>
      <c r="BH153" s="121">
        <v>102263</v>
      </c>
      <c r="BI153" s="121">
        <v>0</v>
      </c>
      <c r="BJ153" s="121">
        <v>807</v>
      </c>
    </row>
    <row r="154" spans="1:63" customFormat="1" x14ac:dyDescent="0.25">
      <c r="A154" s="147">
        <v>115749</v>
      </c>
      <c r="B154" s="147">
        <v>9165219</v>
      </c>
      <c r="C154" s="147">
        <v>916</v>
      </c>
      <c r="D154" s="148" t="s">
        <v>7</v>
      </c>
      <c r="E154" s="147">
        <v>5219</v>
      </c>
      <c r="F154" s="148" t="s">
        <v>208</v>
      </c>
      <c r="G154" s="148" t="s">
        <v>419</v>
      </c>
      <c r="H154" s="148" t="s">
        <v>333</v>
      </c>
      <c r="I154" s="39">
        <v>37435</v>
      </c>
      <c r="J154" s="144"/>
      <c r="K154" s="149">
        <v>58579</v>
      </c>
      <c r="L154" s="42"/>
      <c r="M154" s="155">
        <v>21144</v>
      </c>
      <c r="N154" s="43"/>
      <c r="O154" s="156">
        <v>34569</v>
      </c>
      <c r="P154" s="175">
        <v>34568.362499999996</v>
      </c>
      <c r="Q154" s="205">
        <v>55713</v>
      </c>
      <c r="R154" s="108">
        <v>0.63750000000436557</v>
      </c>
      <c r="S154" s="116">
        <v>37</v>
      </c>
      <c r="T154" s="40"/>
      <c r="U154" s="116">
        <v>1</v>
      </c>
      <c r="W154" s="116">
        <v>36</v>
      </c>
      <c r="X154" s="40"/>
      <c r="Y154" s="116">
        <v>92</v>
      </c>
      <c r="Z154" s="40"/>
      <c r="AA154" s="116">
        <v>10</v>
      </c>
      <c r="AC154" s="116">
        <v>82</v>
      </c>
      <c r="AD154" s="99"/>
      <c r="AE154" s="116">
        <v>39</v>
      </c>
      <c r="AF154" s="40"/>
      <c r="AG154" s="116">
        <v>2</v>
      </c>
      <c r="AI154" s="116">
        <v>37</v>
      </c>
      <c r="AK154" s="116">
        <v>94</v>
      </c>
      <c r="AL154" s="40"/>
      <c r="AM154" s="116">
        <v>11</v>
      </c>
      <c r="AO154" s="116">
        <v>83</v>
      </c>
      <c r="AP154" s="101"/>
      <c r="AQ154" s="46"/>
      <c r="AR154" s="40"/>
      <c r="AS154" s="46"/>
      <c r="AT154" s="40"/>
      <c r="AU154" s="110"/>
      <c r="AV154" s="101"/>
      <c r="AW154" s="127">
        <v>37</v>
      </c>
      <c r="AX154" s="40"/>
      <c r="AY154" s="127">
        <v>82.5</v>
      </c>
      <c r="AZ154" s="40"/>
      <c r="BA154" s="47"/>
      <c r="BB154" s="40"/>
      <c r="BC154" s="127">
        <v>119.5</v>
      </c>
      <c r="BD154" s="103">
        <v>58579</v>
      </c>
      <c r="BE154" s="169"/>
      <c r="BF154" s="103">
        <v>0</v>
      </c>
      <c r="BH154" s="121">
        <v>100971</v>
      </c>
      <c r="BI154" s="121">
        <v>0</v>
      </c>
      <c r="BJ154" s="121">
        <v>957</v>
      </c>
      <c r="BK154" s="74"/>
    </row>
    <row r="155" spans="1:63" x14ac:dyDescent="0.25">
      <c r="A155" s="147">
        <v>135857</v>
      </c>
      <c r="B155" s="147">
        <v>9165221</v>
      </c>
      <c r="C155" s="147">
        <v>916</v>
      </c>
      <c r="D155" s="148" t="s">
        <v>7</v>
      </c>
      <c r="E155" s="147">
        <v>5221</v>
      </c>
      <c r="F155" s="148" t="s">
        <v>209</v>
      </c>
      <c r="G155" s="148" t="s">
        <v>419</v>
      </c>
      <c r="H155" s="148" t="s">
        <v>333</v>
      </c>
      <c r="I155" s="39">
        <v>15143</v>
      </c>
      <c r="J155" s="144"/>
      <c r="K155" s="149">
        <v>24756</v>
      </c>
      <c r="L155" s="42"/>
      <c r="M155" s="155">
        <v>9613</v>
      </c>
      <c r="N155" s="43"/>
      <c r="O155" s="156">
        <v>14609</v>
      </c>
      <c r="P155" s="175">
        <v>14608.387499999999</v>
      </c>
      <c r="Q155" s="205">
        <v>24222</v>
      </c>
      <c r="R155" s="108">
        <v>0.61250000000109139</v>
      </c>
      <c r="S155" s="116">
        <v>22</v>
      </c>
      <c r="T155" s="40"/>
      <c r="U155" s="116">
        <v>4</v>
      </c>
      <c r="V155"/>
      <c r="W155" s="116">
        <v>18</v>
      </c>
      <c r="X155" s="40"/>
      <c r="Y155" s="116">
        <v>56</v>
      </c>
      <c r="Z155" s="40"/>
      <c r="AA155" s="116">
        <v>19</v>
      </c>
      <c r="AB155"/>
      <c r="AC155" s="116">
        <v>37</v>
      </c>
      <c r="AD155" s="99"/>
      <c r="AE155" s="116">
        <v>23</v>
      </c>
      <c r="AF155" s="40"/>
      <c r="AG155" s="116">
        <v>6</v>
      </c>
      <c r="AH155"/>
      <c r="AI155" s="116">
        <v>17</v>
      </c>
      <c r="AJ155"/>
      <c r="AK155" s="116">
        <v>53</v>
      </c>
      <c r="AL155" s="40"/>
      <c r="AM155" s="116">
        <v>24</v>
      </c>
      <c r="AN155"/>
      <c r="AO155" s="116">
        <v>29</v>
      </c>
      <c r="AP155" s="101"/>
      <c r="AQ155" s="46"/>
      <c r="AR155" s="40"/>
      <c r="AS155" s="46"/>
      <c r="AT155" s="40"/>
      <c r="AU155" s="110"/>
      <c r="AV155" s="101"/>
      <c r="AW155" s="127">
        <v>17.5</v>
      </c>
      <c r="AX155" s="40"/>
      <c r="AY155" s="127">
        <v>33</v>
      </c>
      <c r="AZ155" s="40"/>
      <c r="BA155" s="47"/>
      <c r="BB155" s="40"/>
      <c r="BC155" s="127">
        <v>50.5</v>
      </c>
      <c r="BD155" s="103">
        <v>24755</v>
      </c>
      <c r="BE155" s="169"/>
      <c r="BF155" s="103">
        <v>1</v>
      </c>
      <c r="BH155" s="121">
        <v>0</v>
      </c>
      <c r="BI155" s="121">
        <v>107900</v>
      </c>
      <c r="BJ155" s="121">
        <v>900</v>
      </c>
    </row>
    <row r="156" spans="1:63" x14ac:dyDescent="0.25">
      <c r="A156" s="147">
        <v>115821</v>
      </c>
      <c r="B156" s="147">
        <v>9167015</v>
      </c>
      <c r="C156" s="147">
        <v>916</v>
      </c>
      <c r="D156" s="148" t="s">
        <v>7</v>
      </c>
      <c r="E156" s="147">
        <v>7015</v>
      </c>
      <c r="F156" s="148" t="s">
        <v>213</v>
      </c>
      <c r="G156" s="148" t="s">
        <v>419</v>
      </c>
      <c r="H156" s="148" t="s">
        <v>336</v>
      </c>
      <c r="I156" s="39">
        <v>2104</v>
      </c>
      <c r="J156" s="144"/>
      <c r="K156" s="149">
        <v>3187</v>
      </c>
      <c r="L156" s="42"/>
      <c r="M156" s="155">
        <v>1083</v>
      </c>
      <c r="N156" s="43"/>
      <c r="O156" s="156">
        <v>1881</v>
      </c>
      <c r="P156" s="175">
        <v>1880.2875000000001</v>
      </c>
      <c r="Q156" s="205">
        <v>2964</v>
      </c>
      <c r="R156" s="108">
        <v>0.71249999999986358</v>
      </c>
      <c r="S156" s="116">
        <v>0</v>
      </c>
      <c r="T156" s="40"/>
      <c r="U156" s="116">
        <v>0</v>
      </c>
      <c r="V156"/>
      <c r="W156" s="116">
        <v>0</v>
      </c>
      <c r="X156" s="40"/>
      <c r="Y156" s="116">
        <v>9</v>
      </c>
      <c r="Z156" s="40"/>
      <c r="AA156" s="116">
        <v>2</v>
      </c>
      <c r="AB156"/>
      <c r="AC156" s="116">
        <v>7</v>
      </c>
      <c r="AD156" s="99"/>
      <c r="AE156" s="116">
        <v>1</v>
      </c>
      <c r="AF156" s="40"/>
      <c r="AG156" s="116">
        <v>1</v>
      </c>
      <c r="AH156"/>
      <c r="AI156" s="116">
        <v>0</v>
      </c>
      <c r="AJ156"/>
      <c r="AK156" s="116">
        <v>9</v>
      </c>
      <c r="AL156" s="40"/>
      <c r="AM156" s="116">
        <v>3</v>
      </c>
      <c r="AN156"/>
      <c r="AO156" s="116">
        <v>6</v>
      </c>
      <c r="AP156" s="101"/>
      <c r="AQ156" s="46"/>
      <c r="AR156" s="40"/>
      <c r="AS156" s="46"/>
      <c r="AT156" s="40"/>
      <c r="AU156" s="110"/>
      <c r="AV156" s="101"/>
      <c r="AW156" s="127">
        <v>0</v>
      </c>
      <c r="AX156" s="40"/>
      <c r="AY156" s="127">
        <v>6.5</v>
      </c>
      <c r="AZ156" s="40"/>
      <c r="BA156" s="47"/>
      <c r="BB156" s="40"/>
      <c r="BC156" s="127">
        <v>6.5</v>
      </c>
      <c r="BD156" s="103">
        <v>3186</v>
      </c>
      <c r="BE156" s="169"/>
      <c r="BF156" s="103">
        <v>1</v>
      </c>
      <c r="BH156" s="121">
        <v>0</v>
      </c>
      <c r="BI156" s="121">
        <v>107127</v>
      </c>
      <c r="BJ156" s="121">
        <v>127</v>
      </c>
    </row>
    <row r="157" spans="1:63" x14ac:dyDescent="0.25">
      <c r="A157" s="147">
        <v>115823</v>
      </c>
      <c r="B157" s="147">
        <v>9167017</v>
      </c>
      <c r="C157" s="147">
        <v>916</v>
      </c>
      <c r="D157" s="148" t="s">
        <v>7</v>
      </c>
      <c r="E157" s="147">
        <v>7017</v>
      </c>
      <c r="F157" s="148" t="s">
        <v>215</v>
      </c>
      <c r="G157" s="148" t="s">
        <v>419</v>
      </c>
      <c r="H157" s="148" t="s">
        <v>336</v>
      </c>
      <c r="I157" s="39">
        <v>4767</v>
      </c>
      <c r="J157" s="144"/>
      <c r="K157" s="149">
        <v>3922</v>
      </c>
      <c r="L157" s="42"/>
      <c r="M157" s="155">
        <v>-845</v>
      </c>
      <c r="N157" s="43"/>
      <c r="O157" s="156">
        <v>2315</v>
      </c>
      <c r="P157" s="175">
        <v>2314.1999999999998</v>
      </c>
      <c r="Q157" s="205">
        <v>1470</v>
      </c>
      <c r="R157" s="108">
        <v>0.8000000000001819</v>
      </c>
      <c r="S157" s="116">
        <v>1</v>
      </c>
      <c r="T157" s="40"/>
      <c r="U157" s="116">
        <v>0</v>
      </c>
      <c r="V157"/>
      <c r="W157" s="116">
        <v>1</v>
      </c>
      <c r="X157" s="40"/>
      <c r="Y157" s="116">
        <v>8</v>
      </c>
      <c r="Z157" s="40"/>
      <c r="AA157" s="116">
        <v>1</v>
      </c>
      <c r="AB157"/>
      <c r="AC157" s="116">
        <v>7</v>
      </c>
      <c r="AD157" s="99"/>
      <c r="AE157" s="116">
        <v>2</v>
      </c>
      <c r="AF157" s="40"/>
      <c r="AG157" s="116">
        <v>1</v>
      </c>
      <c r="AH157"/>
      <c r="AI157" s="116">
        <v>1</v>
      </c>
      <c r="AJ157"/>
      <c r="AK157" s="116">
        <v>8</v>
      </c>
      <c r="AL157" s="40"/>
      <c r="AM157" s="116">
        <v>1</v>
      </c>
      <c r="AN157"/>
      <c r="AO157" s="116">
        <v>7</v>
      </c>
      <c r="AP157" s="101"/>
      <c r="AQ157" s="46"/>
      <c r="AR157" s="40"/>
      <c r="AS157" s="46"/>
      <c r="AT157" s="40"/>
      <c r="AU157" s="110"/>
      <c r="AV157" s="101"/>
      <c r="AW157" s="127">
        <v>1</v>
      </c>
      <c r="AX157" s="40"/>
      <c r="AY157" s="127">
        <v>7</v>
      </c>
      <c r="AZ157" s="40"/>
      <c r="BA157" s="47"/>
      <c r="BB157" s="40"/>
      <c r="BC157" s="127">
        <v>8</v>
      </c>
      <c r="BD157" s="103">
        <v>3922</v>
      </c>
      <c r="BE157" s="169"/>
      <c r="BF157" s="103">
        <v>0</v>
      </c>
      <c r="BH157" s="121">
        <v>0</v>
      </c>
      <c r="BI157" s="121">
        <v>107139</v>
      </c>
      <c r="BJ157" s="121">
        <v>139</v>
      </c>
    </row>
    <row r="158" spans="1:63" x14ac:dyDescent="0.25">
      <c r="A158" s="147">
        <v>134190</v>
      </c>
      <c r="B158" s="147">
        <v>9167025</v>
      </c>
      <c r="C158" s="147">
        <v>916</v>
      </c>
      <c r="D158" s="148" t="s">
        <v>7</v>
      </c>
      <c r="E158" s="147">
        <v>7025</v>
      </c>
      <c r="F158" s="148" t="s">
        <v>221</v>
      </c>
      <c r="G158" s="148" t="s">
        <v>419</v>
      </c>
      <c r="H158" s="148" t="s">
        <v>336</v>
      </c>
      <c r="I158" s="39">
        <v>1963</v>
      </c>
      <c r="J158" s="144"/>
      <c r="K158" s="149">
        <v>2451</v>
      </c>
      <c r="L158" s="42"/>
      <c r="M158" s="155">
        <v>488</v>
      </c>
      <c r="N158" s="43"/>
      <c r="O158" s="156">
        <v>1447</v>
      </c>
      <c r="P158" s="175">
        <v>1446.375</v>
      </c>
      <c r="Q158" s="205">
        <v>1935</v>
      </c>
      <c r="R158" s="108">
        <v>0.625</v>
      </c>
      <c r="S158" s="116">
        <v>2</v>
      </c>
      <c r="T158" s="40"/>
      <c r="U158" s="116">
        <v>1</v>
      </c>
      <c r="V158"/>
      <c r="W158" s="116">
        <v>1</v>
      </c>
      <c r="X158" s="40"/>
      <c r="Y158" s="116">
        <v>6</v>
      </c>
      <c r="Z158" s="40"/>
      <c r="AA158" s="116">
        <v>2</v>
      </c>
      <c r="AB158"/>
      <c r="AC158" s="116">
        <v>4</v>
      </c>
      <c r="AD158" s="99"/>
      <c r="AE158" s="116">
        <v>1</v>
      </c>
      <c r="AF158" s="40"/>
      <c r="AG158" s="116">
        <v>1</v>
      </c>
      <c r="AH158"/>
      <c r="AI158" s="116">
        <v>0</v>
      </c>
      <c r="AJ158"/>
      <c r="AK158" s="116">
        <v>8</v>
      </c>
      <c r="AL158" s="40"/>
      <c r="AM158" s="116">
        <v>3</v>
      </c>
      <c r="AN158"/>
      <c r="AO158" s="116">
        <v>5</v>
      </c>
      <c r="AP158" s="101"/>
      <c r="AQ158" s="46"/>
      <c r="AR158" s="40"/>
      <c r="AS158" s="46"/>
      <c r="AT158" s="40"/>
      <c r="AU158" s="110"/>
      <c r="AV158" s="101"/>
      <c r="AW158" s="127">
        <v>0.5</v>
      </c>
      <c r="AX158" s="40"/>
      <c r="AY158" s="127">
        <v>4.5</v>
      </c>
      <c r="AZ158" s="40"/>
      <c r="BA158" s="47"/>
      <c r="BB158" s="40"/>
      <c r="BC158" s="127">
        <v>5</v>
      </c>
      <c r="BD158" s="103">
        <v>2451</v>
      </c>
      <c r="BE158" s="169"/>
      <c r="BF158" s="103">
        <v>0</v>
      </c>
      <c r="BH158" s="121">
        <v>0</v>
      </c>
      <c r="BI158" s="121">
        <v>107145</v>
      </c>
      <c r="BJ158" s="121">
        <v>145</v>
      </c>
    </row>
    <row r="159" spans="1:63" x14ac:dyDescent="0.25">
      <c r="A159" s="123"/>
      <c r="B159" s="123"/>
      <c r="C159" s="123"/>
      <c r="D159" s="124"/>
      <c r="E159" s="123"/>
      <c r="F159" s="124"/>
      <c r="G159" s="124"/>
      <c r="H159" s="124"/>
      <c r="I159" s="39"/>
      <c r="J159" s="40"/>
      <c r="K159" s="128"/>
      <c r="L159" s="42"/>
      <c r="M159" s="157"/>
      <c r="N159" s="43"/>
      <c r="O159" s="143"/>
      <c r="P159" s="175"/>
      <c r="Q159" s="205"/>
      <c r="R159" s="108"/>
      <c r="S159" s="124"/>
      <c r="T159" s="40"/>
      <c r="U159" s="124"/>
      <c r="V159"/>
      <c r="W159" s="124"/>
      <c r="X159" s="40"/>
      <c r="Y159" s="124"/>
      <c r="Z159" s="40"/>
      <c r="AA159" s="124"/>
      <c r="AB159"/>
      <c r="AC159" s="124"/>
      <c r="AD159" s="99"/>
      <c r="AE159" s="124"/>
      <c r="AF159" s="40"/>
      <c r="AG159" s="124"/>
      <c r="AH159"/>
      <c r="AI159" s="124"/>
      <c r="AJ159"/>
      <c r="AK159" s="124"/>
      <c r="AL159" s="40"/>
      <c r="AM159" s="124"/>
      <c r="AN159"/>
      <c r="AO159" s="124"/>
      <c r="AP159" s="101"/>
      <c r="AQ159" s="46"/>
      <c r="AR159" s="40"/>
      <c r="AS159" s="46"/>
      <c r="AT159" s="40"/>
      <c r="AU159" s="110"/>
      <c r="AV159" s="101"/>
      <c r="AW159" s="124"/>
      <c r="AX159" s="40"/>
      <c r="AY159" s="124"/>
      <c r="AZ159" s="40"/>
      <c r="BA159" s="47"/>
      <c r="BB159" s="40"/>
      <c r="BC159" s="124"/>
      <c r="BD159" s="103"/>
      <c r="BE159" s="169"/>
      <c r="BF159" s="103"/>
      <c r="BH159" s="121"/>
      <c r="BI159" s="121"/>
      <c r="BJ159" s="121"/>
    </row>
    <row r="160" spans="1:63" x14ac:dyDescent="0.25">
      <c r="A160" s="123"/>
      <c r="B160" s="123"/>
      <c r="C160" s="123"/>
      <c r="D160" s="124"/>
      <c r="E160" s="123"/>
      <c r="F160" s="124"/>
      <c r="G160" s="124"/>
      <c r="H160" s="124"/>
      <c r="I160" s="39"/>
      <c r="J160" s="40"/>
      <c r="K160" s="128"/>
      <c r="L160" s="42"/>
      <c r="M160" s="157"/>
      <c r="N160" s="43"/>
      <c r="O160" s="143"/>
      <c r="P160" s="175"/>
      <c r="Q160" s="205"/>
      <c r="R160" s="108"/>
      <c r="S160" s="124"/>
      <c r="T160" s="40"/>
      <c r="U160" s="124"/>
      <c r="V160"/>
      <c r="W160" s="124"/>
      <c r="X160" s="40"/>
      <c r="Y160" s="124"/>
      <c r="Z160" s="40"/>
      <c r="AA160" s="124"/>
      <c r="AB160"/>
      <c r="AC160" s="124"/>
      <c r="AD160" s="99"/>
      <c r="AE160" s="124"/>
      <c r="AF160" s="40"/>
      <c r="AG160" s="124"/>
      <c r="AH160"/>
      <c r="AI160" s="124"/>
      <c r="AJ160"/>
      <c r="AK160" s="124"/>
      <c r="AL160" s="40"/>
      <c r="AM160" s="124"/>
      <c r="AN160"/>
      <c r="AO160" s="124"/>
      <c r="AP160" s="101"/>
      <c r="AQ160" s="46"/>
      <c r="AR160" s="40"/>
      <c r="AS160" s="46"/>
      <c r="AT160" s="40"/>
      <c r="AU160" s="110"/>
      <c r="AV160" s="101"/>
      <c r="AW160" s="124"/>
      <c r="AX160" s="40"/>
      <c r="AY160" s="124"/>
      <c r="AZ160" s="40"/>
      <c r="BA160" s="47"/>
      <c r="BB160" s="40"/>
      <c r="BC160" s="124"/>
      <c r="BD160" s="103"/>
      <c r="BE160" s="169"/>
      <c r="BF160" s="103"/>
      <c r="BH160" s="121"/>
      <c r="BI160" s="121"/>
      <c r="BJ160" s="121"/>
    </row>
    <row r="161" spans="1:62" x14ac:dyDescent="0.25">
      <c r="A161" s="123"/>
      <c r="B161" s="123"/>
      <c r="C161" s="123"/>
      <c r="D161" s="124"/>
      <c r="E161" s="123"/>
      <c r="F161" s="124"/>
      <c r="G161" s="124"/>
      <c r="H161" s="124"/>
      <c r="I161" s="39"/>
      <c r="J161" s="40"/>
      <c r="K161" s="128"/>
      <c r="L161" s="42"/>
      <c r="M161" s="157"/>
      <c r="N161" s="43"/>
      <c r="O161" s="143"/>
      <c r="P161" s="175"/>
      <c r="Q161" s="205"/>
      <c r="R161" s="108"/>
      <c r="S161" s="124"/>
      <c r="T161" s="40"/>
      <c r="U161" s="124"/>
      <c r="V161"/>
      <c r="W161" s="124"/>
      <c r="X161" s="40"/>
      <c r="Y161" s="124"/>
      <c r="Z161" s="40"/>
      <c r="AA161" s="124"/>
      <c r="AB161"/>
      <c r="AC161" s="124"/>
      <c r="AD161" s="99"/>
      <c r="AE161" s="124"/>
      <c r="AF161" s="40"/>
      <c r="AG161" s="124"/>
      <c r="AH161"/>
      <c r="AI161" s="124"/>
      <c r="AJ161"/>
      <c r="AK161" s="124"/>
      <c r="AL161" s="40"/>
      <c r="AM161" s="124"/>
      <c r="AN161"/>
      <c r="AO161" s="124"/>
      <c r="AP161" s="101"/>
      <c r="AQ161" s="46"/>
      <c r="AR161" s="40"/>
      <c r="AS161" s="46"/>
      <c r="AT161" s="40"/>
      <c r="AU161" s="110"/>
      <c r="AV161" s="101"/>
      <c r="AW161" s="124"/>
      <c r="AX161" s="40"/>
      <c r="AY161" s="124"/>
      <c r="AZ161" s="40"/>
      <c r="BA161" s="47"/>
      <c r="BB161" s="40"/>
      <c r="BC161" s="124"/>
      <c r="BD161" s="103"/>
      <c r="BE161" s="169"/>
      <c r="BF161" s="103"/>
      <c r="BH161" s="121"/>
      <c r="BI161" s="121"/>
      <c r="BJ161" s="121"/>
    </row>
    <row r="162" spans="1:62" x14ac:dyDescent="0.25">
      <c r="A162" s="123"/>
      <c r="B162" s="123"/>
      <c r="C162" s="123"/>
      <c r="D162" s="124"/>
      <c r="E162" s="123"/>
      <c r="F162" s="124"/>
      <c r="G162" s="124"/>
      <c r="H162" s="124"/>
      <c r="I162" s="39"/>
      <c r="J162" s="40"/>
      <c r="K162" s="128"/>
      <c r="L162" s="42"/>
      <c r="M162" s="157"/>
      <c r="N162" s="43"/>
      <c r="O162" s="143"/>
      <c r="P162" s="175"/>
      <c r="Q162" s="205"/>
      <c r="R162" s="108"/>
      <c r="S162" s="124"/>
      <c r="T162" s="40"/>
      <c r="U162" s="124"/>
      <c r="V162"/>
      <c r="W162" s="124"/>
      <c r="X162" s="40"/>
      <c r="Y162" s="124"/>
      <c r="Z162" s="40"/>
      <c r="AA162" s="124"/>
      <c r="AB162"/>
      <c r="AC162" s="124"/>
      <c r="AD162" s="99"/>
      <c r="AE162" s="124"/>
      <c r="AF162" s="40"/>
      <c r="AG162" s="124"/>
      <c r="AH162"/>
      <c r="AI162" s="124"/>
      <c r="AJ162"/>
      <c r="AK162" s="124"/>
      <c r="AL162" s="40"/>
      <c r="AM162" s="124"/>
      <c r="AN162"/>
      <c r="AO162" s="124"/>
      <c r="AP162" s="101"/>
      <c r="AQ162" s="46"/>
      <c r="AR162" s="40"/>
      <c r="AS162" s="46"/>
      <c r="AT162" s="40"/>
      <c r="AU162" s="110"/>
      <c r="AV162" s="101"/>
      <c r="AW162" s="124"/>
      <c r="AX162" s="40"/>
      <c r="AY162" s="124"/>
      <c r="AZ162" s="40"/>
      <c r="BA162" s="47"/>
      <c r="BB162" s="40"/>
      <c r="BC162" s="124"/>
      <c r="BD162" s="103"/>
      <c r="BE162" s="169"/>
      <c r="BF162" s="103"/>
      <c r="BH162" s="121"/>
      <c r="BI162" s="121"/>
      <c r="BJ162" s="121"/>
    </row>
    <row r="163" spans="1:62" x14ac:dyDescent="0.25">
      <c r="A163" s="123"/>
      <c r="B163" s="123"/>
      <c r="C163" s="123"/>
      <c r="D163" s="124"/>
      <c r="E163" s="123"/>
      <c r="F163" s="124"/>
      <c r="G163" s="124"/>
      <c r="H163" s="124"/>
      <c r="I163" s="39"/>
      <c r="J163" s="40"/>
      <c r="K163" s="128"/>
      <c r="L163" s="42"/>
      <c r="M163" s="157"/>
      <c r="N163" s="43"/>
      <c r="O163" s="143"/>
      <c r="P163" s="175"/>
      <c r="Q163" s="205"/>
      <c r="R163" s="108"/>
      <c r="S163" s="124"/>
      <c r="T163" s="40"/>
      <c r="U163" s="124"/>
      <c r="V163"/>
      <c r="W163" s="124"/>
      <c r="X163" s="40"/>
      <c r="Y163" s="124"/>
      <c r="Z163" s="40"/>
      <c r="AA163" s="124"/>
      <c r="AB163"/>
      <c r="AC163" s="124"/>
      <c r="AD163" s="99"/>
      <c r="AE163" s="124"/>
      <c r="AF163" s="40"/>
      <c r="AG163" s="124"/>
      <c r="AH163"/>
      <c r="AI163" s="124"/>
      <c r="AJ163"/>
      <c r="AK163" s="124"/>
      <c r="AL163" s="40"/>
      <c r="AM163" s="124"/>
      <c r="AN163"/>
      <c r="AO163" s="124"/>
      <c r="AP163" s="101"/>
      <c r="AQ163" s="46"/>
      <c r="AR163" s="40"/>
      <c r="AS163" s="46"/>
      <c r="AT163" s="40"/>
      <c r="AU163" s="110"/>
      <c r="AV163" s="101"/>
      <c r="AW163" s="124"/>
      <c r="AX163" s="40"/>
      <c r="AY163" s="124"/>
      <c r="AZ163" s="40"/>
      <c r="BA163" s="47"/>
      <c r="BB163" s="40"/>
      <c r="BC163" s="124"/>
      <c r="BD163" s="103"/>
      <c r="BE163" s="169"/>
      <c r="BF163" s="103"/>
      <c r="BH163" s="121"/>
      <c r="BI163" s="121"/>
      <c r="BJ163" s="121"/>
    </row>
    <row r="164" spans="1:62" x14ac:dyDescent="0.25">
      <c r="A164" s="123"/>
      <c r="B164" s="123"/>
      <c r="C164" s="123"/>
      <c r="D164" s="124"/>
      <c r="E164" s="123"/>
      <c r="F164" s="124"/>
      <c r="G164" s="124"/>
      <c r="H164" s="124"/>
      <c r="I164" s="39"/>
      <c r="J164" s="40"/>
      <c r="K164" s="128"/>
      <c r="L164" s="42"/>
      <c r="M164" s="157"/>
      <c r="N164" s="43"/>
      <c r="O164" s="143"/>
      <c r="P164" s="175"/>
      <c r="Q164" s="205"/>
      <c r="R164" s="108"/>
      <c r="S164" s="124"/>
      <c r="T164" s="40"/>
      <c r="U164" s="124"/>
      <c r="V164"/>
      <c r="W164" s="124"/>
      <c r="X164" s="40"/>
      <c r="Y164" s="124"/>
      <c r="Z164" s="40"/>
      <c r="AA164" s="124"/>
      <c r="AB164"/>
      <c r="AC164" s="124"/>
      <c r="AD164" s="99"/>
      <c r="AE164" s="124"/>
      <c r="AF164" s="40"/>
      <c r="AG164" s="124"/>
      <c r="AH164"/>
      <c r="AI164" s="124"/>
      <c r="AJ164"/>
      <c r="AK164" s="124"/>
      <c r="AL164" s="40"/>
      <c r="AM164" s="124"/>
      <c r="AN164"/>
      <c r="AO164" s="124"/>
      <c r="AP164" s="101"/>
      <c r="AQ164" s="46"/>
      <c r="AR164" s="40"/>
      <c r="AS164" s="46"/>
      <c r="AT164" s="40"/>
      <c r="AU164" s="110"/>
      <c r="AV164" s="101"/>
      <c r="AW164" s="124"/>
      <c r="AX164" s="40"/>
      <c r="AY164" s="124"/>
      <c r="AZ164" s="40"/>
      <c r="BA164" s="47"/>
      <c r="BB164" s="40"/>
      <c r="BC164" s="124"/>
      <c r="BD164" s="103"/>
      <c r="BE164" s="169"/>
      <c r="BF164" s="103"/>
      <c r="BH164" s="121"/>
      <c r="BI164" s="121"/>
      <c r="BJ164" s="121"/>
    </row>
    <row r="165" spans="1:62" x14ac:dyDescent="0.25">
      <c r="A165" s="123"/>
      <c r="B165" s="123"/>
      <c r="C165" s="123"/>
      <c r="D165" s="124"/>
      <c r="E165" s="123"/>
      <c r="F165" s="124"/>
      <c r="G165" s="124"/>
      <c r="H165" s="124"/>
      <c r="I165" s="39"/>
      <c r="J165" s="40"/>
      <c r="K165" s="128"/>
      <c r="L165" s="42"/>
      <c r="M165" s="157"/>
      <c r="N165" s="43"/>
      <c r="O165" s="143"/>
      <c r="P165" s="175"/>
      <c r="Q165" s="205"/>
      <c r="R165" s="108"/>
      <c r="S165" s="124"/>
      <c r="T165" s="40"/>
      <c r="U165" s="124"/>
      <c r="V165"/>
      <c r="W165" s="124"/>
      <c r="X165" s="40"/>
      <c r="Y165" s="124"/>
      <c r="Z165" s="40"/>
      <c r="AA165" s="124"/>
      <c r="AB165"/>
      <c r="AC165" s="124"/>
      <c r="AD165" s="99"/>
      <c r="AE165" s="124"/>
      <c r="AF165" s="40"/>
      <c r="AG165" s="124"/>
      <c r="AH165"/>
      <c r="AI165" s="124"/>
      <c r="AJ165"/>
      <c r="AK165" s="124"/>
      <c r="AL165" s="40"/>
      <c r="AM165" s="124"/>
      <c r="AN165"/>
      <c r="AO165" s="124"/>
      <c r="AP165" s="101"/>
      <c r="AQ165" s="46"/>
      <c r="AR165" s="40"/>
      <c r="AS165" s="46"/>
      <c r="AT165" s="40"/>
      <c r="AU165" s="110"/>
      <c r="AV165" s="101"/>
      <c r="AW165" s="124"/>
      <c r="AX165" s="40"/>
      <c r="AY165" s="124"/>
      <c r="AZ165" s="40"/>
      <c r="BA165" s="47"/>
      <c r="BB165" s="40"/>
      <c r="BC165" s="124"/>
      <c r="BD165" s="103"/>
      <c r="BE165" s="169"/>
      <c r="BF165" s="103"/>
      <c r="BH165" s="121"/>
      <c r="BI165" s="121"/>
      <c r="BJ165" s="121"/>
    </row>
    <row r="166" spans="1:62" x14ac:dyDescent="0.25">
      <c r="A166" s="123"/>
      <c r="B166" s="123"/>
      <c r="C166" s="123"/>
      <c r="D166" s="124"/>
      <c r="E166" s="123"/>
      <c r="F166" s="124"/>
      <c r="G166" s="124"/>
      <c r="H166" s="124"/>
      <c r="I166" s="39"/>
      <c r="J166" s="40"/>
      <c r="K166" s="128"/>
      <c r="L166" s="42"/>
      <c r="M166" s="157"/>
      <c r="N166" s="43"/>
      <c r="O166" s="143"/>
      <c r="P166" s="175"/>
      <c r="Q166" s="205"/>
      <c r="R166" s="108"/>
      <c r="S166" s="124"/>
      <c r="T166" s="40"/>
      <c r="U166" s="124"/>
      <c r="V166"/>
      <c r="W166" s="124"/>
      <c r="X166" s="40"/>
      <c r="Y166" s="124"/>
      <c r="Z166" s="40"/>
      <c r="AA166" s="124"/>
      <c r="AB166"/>
      <c r="AC166" s="124"/>
      <c r="AD166" s="99"/>
      <c r="AE166" s="124"/>
      <c r="AF166" s="40"/>
      <c r="AG166" s="124"/>
      <c r="AH166"/>
      <c r="AI166" s="124"/>
      <c r="AJ166"/>
      <c r="AK166" s="124"/>
      <c r="AL166" s="40"/>
      <c r="AM166" s="124"/>
      <c r="AN166"/>
      <c r="AO166" s="124"/>
      <c r="AP166" s="101"/>
      <c r="AQ166" s="46"/>
      <c r="AR166" s="40"/>
      <c r="AS166" s="46"/>
      <c r="AT166" s="40"/>
      <c r="AU166" s="110"/>
      <c r="AV166" s="101"/>
      <c r="AW166" s="124"/>
      <c r="AX166" s="40"/>
      <c r="AY166" s="124"/>
      <c r="AZ166" s="40"/>
      <c r="BA166" s="47"/>
      <c r="BB166" s="40"/>
      <c r="BC166" s="124"/>
      <c r="BD166" s="103"/>
      <c r="BE166" s="169"/>
      <c r="BF166" s="103"/>
      <c r="BH166" s="121"/>
      <c r="BI166" s="121"/>
      <c r="BJ166" s="121"/>
    </row>
    <row r="167" spans="1:62" x14ac:dyDescent="0.25">
      <c r="A167" s="123"/>
      <c r="B167" s="123"/>
      <c r="C167" s="123"/>
      <c r="D167" s="124"/>
      <c r="E167" s="123"/>
      <c r="F167" s="124"/>
      <c r="G167" s="124"/>
      <c r="H167" s="124"/>
      <c r="I167" s="39"/>
      <c r="J167" s="40"/>
      <c r="K167" s="128"/>
      <c r="L167" s="42"/>
      <c r="M167" s="157"/>
      <c r="N167" s="43"/>
      <c r="O167" s="143"/>
      <c r="P167" s="175"/>
      <c r="Q167" s="205"/>
      <c r="R167" s="108"/>
      <c r="S167" s="124"/>
      <c r="T167" s="40"/>
      <c r="U167" s="124"/>
      <c r="V167"/>
      <c r="W167" s="124"/>
      <c r="X167" s="40"/>
      <c r="Y167" s="124"/>
      <c r="Z167" s="40"/>
      <c r="AA167" s="124"/>
      <c r="AB167"/>
      <c r="AC167" s="124"/>
      <c r="AD167" s="99"/>
      <c r="AE167" s="124"/>
      <c r="AF167" s="40"/>
      <c r="AG167" s="124"/>
      <c r="AH167"/>
      <c r="AI167" s="124"/>
      <c r="AJ167"/>
      <c r="AK167" s="124"/>
      <c r="AL167" s="40"/>
      <c r="AM167" s="124"/>
      <c r="AN167"/>
      <c r="AO167" s="124"/>
      <c r="AP167" s="101"/>
      <c r="AQ167" s="46"/>
      <c r="AR167" s="40"/>
      <c r="AS167" s="46"/>
      <c r="AT167" s="40"/>
      <c r="AU167" s="110"/>
      <c r="AV167" s="101"/>
      <c r="AW167" s="124"/>
      <c r="AX167" s="40"/>
      <c r="AY167" s="124"/>
      <c r="AZ167" s="40"/>
      <c r="BA167" s="47"/>
      <c r="BB167" s="40"/>
      <c r="BC167" s="124"/>
      <c r="BD167" s="103"/>
      <c r="BE167" s="169"/>
      <c r="BF167" s="103"/>
      <c r="BH167" s="121"/>
      <c r="BI167" s="121"/>
      <c r="BJ167" s="121"/>
    </row>
    <row r="168" spans="1:62" x14ac:dyDescent="0.25">
      <c r="A168" s="123"/>
      <c r="B168" s="123"/>
      <c r="C168" s="123"/>
      <c r="D168" s="124"/>
      <c r="E168" s="123"/>
      <c r="F168" s="124"/>
      <c r="G168" s="124"/>
      <c r="H168" s="124"/>
      <c r="I168" s="39"/>
      <c r="J168" s="40"/>
      <c r="K168" s="128"/>
      <c r="L168" s="42"/>
      <c r="M168" s="157"/>
      <c r="N168" s="43"/>
      <c r="O168" s="143"/>
      <c r="P168" s="175"/>
      <c r="Q168" s="205"/>
      <c r="R168" s="108"/>
      <c r="S168" s="124"/>
      <c r="T168" s="40"/>
      <c r="U168" s="124"/>
      <c r="V168"/>
      <c r="W168" s="124"/>
      <c r="X168" s="40"/>
      <c r="Y168" s="124"/>
      <c r="Z168" s="40"/>
      <c r="AA168" s="124"/>
      <c r="AB168"/>
      <c r="AC168" s="124"/>
      <c r="AD168" s="99"/>
      <c r="AE168" s="124"/>
      <c r="AF168" s="40"/>
      <c r="AG168" s="124"/>
      <c r="AH168"/>
      <c r="AI168" s="124"/>
      <c r="AJ168"/>
      <c r="AK168" s="124"/>
      <c r="AL168" s="40"/>
      <c r="AM168" s="124"/>
      <c r="AN168"/>
      <c r="AO168" s="124"/>
      <c r="AP168" s="101"/>
      <c r="AQ168" s="46"/>
      <c r="AR168" s="40"/>
      <c r="AS168" s="46"/>
      <c r="AT168" s="40"/>
      <c r="AU168" s="110"/>
      <c r="AV168" s="101"/>
      <c r="AW168" s="124"/>
      <c r="AX168" s="40"/>
      <c r="AY168" s="124"/>
      <c r="AZ168" s="40"/>
      <c r="BA168" s="47"/>
      <c r="BB168" s="40"/>
      <c r="BC168" s="124"/>
      <c r="BD168" s="103"/>
      <c r="BE168" s="135"/>
      <c r="BF168" s="103"/>
      <c r="BH168" s="121"/>
      <c r="BI168" s="121"/>
      <c r="BJ168" s="121"/>
    </row>
    <row r="169" spans="1:62" x14ac:dyDescent="0.25">
      <c r="A169" s="123"/>
      <c r="B169" s="123"/>
      <c r="C169" s="38"/>
      <c r="D169" s="38"/>
      <c r="E169" s="123"/>
      <c r="F169" s="124"/>
      <c r="G169" s="124"/>
      <c r="H169" s="124"/>
      <c r="I169" s="39"/>
      <c r="J169" s="40"/>
      <c r="K169" s="128"/>
      <c r="L169" s="42"/>
      <c r="M169" s="157"/>
      <c r="N169" s="43"/>
      <c r="O169" s="143"/>
      <c r="P169" s="175"/>
      <c r="Q169" s="205"/>
      <c r="R169" s="108"/>
      <c r="S169" s="124"/>
      <c r="T169" s="40"/>
      <c r="U169" s="124"/>
      <c r="V169"/>
      <c r="W169" s="124"/>
      <c r="X169" s="40"/>
      <c r="Y169" s="124"/>
      <c r="Z169" s="40"/>
      <c r="AA169" s="124"/>
      <c r="AB169"/>
      <c r="AC169" s="124"/>
      <c r="AD169" s="99"/>
      <c r="AE169" s="124"/>
      <c r="AF169" s="40"/>
      <c r="AG169" s="124"/>
      <c r="AH169"/>
      <c r="AI169" s="124"/>
      <c r="AJ169"/>
      <c r="AK169" s="124"/>
      <c r="AL169" s="40"/>
      <c r="AM169" s="124"/>
      <c r="AN169"/>
      <c r="AO169" s="124"/>
      <c r="AP169" s="101"/>
      <c r="AQ169" s="46"/>
      <c r="AR169" s="40"/>
      <c r="AS169" s="46"/>
      <c r="AT169" s="40"/>
      <c r="AU169" s="110"/>
      <c r="AV169" s="101"/>
      <c r="AW169" s="124"/>
      <c r="AX169" s="40"/>
      <c r="AY169" s="124"/>
      <c r="AZ169" s="40"/>
      <c r="BA169" s="47"/>
      <c r="BB169" s="40"/>
      <c r="BC169" s="124"/>
      <c r="BD169" s="103"/>
      <c r="BE169" s="136"/>
      <c r="BF169" s="2"/>
      <c r="BH169" s="121"/>
      <c r="BI169" s="121"/>
      <c r="BJ169" s="121"/>
    </row>
    <row r="170" spans="1:62" x14ac:dyDescent="0.25">
      <c r="A170" s="123"/>
      <c r="B170" s="123"/>
      <c r="C170" s="38"/>
      <c r="D170" s="38"/>
      <c r="E170" s="123"/>
      <c r="F170" s="124"/>
      <c r="G170" s="124"/>
      <c r="H170" s="124"/>
      <c r="I170" s="39"/>
      <c r="J170" s="40"/>
      <c r="K170" s="128"/>
      <c r="L170" s="42"/>
      <c r="M170" s="157"/>
      <c r="N170" s="43"/>
      <c r="O170" s="143"/>
      <c r="P170" s="175"/>
      <c r="Q170" s="205"/>
      <c r="R170" s="108"/>
      <c r="S170" s="124"/>
      <c r="T170" s="40"/>
      <c r="U170" s="124"/>
      <c r="V170"/>
      <c r="W170" s="124"/>
      <c r="X170" s="40"/>
      <c r="Y170" s="124"/>
      <c r="Z170" s="40"/>
      <c r="AA170" s="124"/>
      <c r="AB170"/>
      <c r="AC170" s="124"/>
      <c r="AD170" s="99"/>
      <c r="AE170" s="124"/>
      <c r="AF170" s="40"/>
      <c r="AG170" s="124"/>
      <c r="AH170"/>
      <c r="AI170" s="124"/>
      <c r="AJ170"/>
      <c r="AK170" s="124"/>
      <c r="AL170" s="40"/>
      <c r="AM170" s="124"/>
      <c r="AN170"/>
      <c r="AO170" s="124"/>
      <c r="AP170" s="101"/>
      <c r="AQ170" s="46"/>
      <c r="AR170" s="40"/>
      <c r="AS170" s="46"/>
      <c r="AT170" s="40"/>
      <c r="AU170" s="110"/>
      <c r="AV170" s="101"/>
      <c r="AW170" s="124"/>
      <c r="AX170" s="40"/>
      <c r="AY170" s="124"/>
      <c r="AZ170" s="40"/>
      <c r="BA170" s="47"/>
      <c r="BB170" s="40"/>
      <c r="BC170" s="124"/>
      <c r="BD170" s="103"/>
      <c r="BE170" s="136"/>
      <c r="BF170" s="2"/>
      <c r="BH170" s="121"/>
      <c r="BI170" s="121"/>
      <c r="BJ170" s="121"/>
    </row>
    <row r="171" spans="1:62" x14ac:dyDescent="0.25">
      <c r="A171" s="123"/>
      <c r="B171" s="123"/>
      <c r="C171" s="38"/>
      <c r="D171" s="38"/>
      <c r="E171" s="123"/>
      <c r="F171" s="124"/>
      <c r="G171" s="124"/>
      <c r="H171" s="124"/>
      <c r="I171" s="39"/>
      <c r="J171" s="40"/>
      <c r="K171" s="128"/>
      <c r="L171" s="42"/>
      <c r="M171" s="157"/>
      <c r="N171" s="43"/>
      <c r="O171" s="143"/>
      <c r="P171" s="175"/>
      <c r="Q171" s="205"/>
      <c r="R171" s="108"/>
      <c r="S171" s="124"/>
      <c r="T171" s="40"/>
      <c r="U171" s="124"/>
      <c r="V171"/>
      <c r="W171" s="124"/>
      <c r="X171" s="40"/>
      <c r="Y171" s="124"/>
      <c r="Z171" s="40"/>
      <c r="AA171" s="124"/>
      <c r="AB171"/>
      <c r="AC171" s="124"/>
      <c r="AD171" s="99"/>
      <c r="AE171" s="124"/>
      <c r="AF171" s="40"/>
      <c r="AG171" s="124"/>
      <c r="AH171"/>
      <c r="AI171" s="124"/>
      <c r="AJ171"/>
      <c r="AK171" s="124"/>
      <c r="AL171" s="40"/>
      <c r="AM171" s="124"/>
      <c r="AN171"/>
      <c r="AO171" s="124"/>
      <c r="AP171" s="101"/>
      <c r="AQ171" s="46"/>
      <c r="AR171" s="40"/>
      <c r="AS171" s="46"/>
      <c r="AT171" s="40"/>
      <c r="AU171" s="110"/>
      <c r="AV171" s="101"/>
      <c r="AW171" s="124"/>
      <c r="AX171" s="40"/>
      <c r="AY171" s="124"/>
      <c r="AZ171" s="40"/>
      <c r="BA171" s="47"/>
      <c r="BB171" s="40"/>
      <c r="BC171" s="124"/>
      <c r="BD171" s="103"/>
      <c r="BE171" s="136"/>
      <c r="BF171" s="2"/>
      <c r="BH171" s="121"/>
      <c r="BI171" s="121"/>
      <c r="BJ171" s="121"/>
    </row>
    <row r="172" spans="1:62" x14ac:dyDescent="0.25">
      <c r="A172" s="123"/>
      <c r="B172" s="123"/>
      <c r="C172" s="38"/>
      <c r="D172" s="38"/>
      <c r="E172" s="123"/>
      <c r="F172" s="124"/>
      <c r="G172" s="124"/>
      <c r="H172" s="124"/>
      <c r="I172" s="39"/>
      <c r="J172" s="40"/>
      <c r="K172" s="128"/>
      <c r="L172" s="42"/>
      <c r="M172" s="157"/>
      <c r="N172" s="43"/>
      <c r="O172" s="143"/>
      <c r="P172" s="175"/>
      <c r="Q172" s="205"/>
      <c r="R172" s="108"/>
      <c r="S172" s="124"/>
      <c r="T172" s="40"/>
      <c r="U172" s="124"/>
      <c r="V172"/>
      <c r="W172" s="124"/>
      <c r="X172" s="40"/>
      <c r="Y172" s="124"/>
      <c r="Z172" s="40"/>
      <c r="AA172" s="124"/>
      <c r="AB172"/>
      <c r="AC172" s="124"/>
      <c r="AD172" s="99"/>
      <c r="AE172" s="124"/>
      <c r="AF172" s="40"/>
      <c r="AG172" s="124"/>
      <c r="AH172"/>
      <c r="AI172" s="124"/>
      <c r="AJ172"/>
      <c r="AK172" s="124"/>
      <c r="AL172" s="40"/>
      <c r="AM172" s="124"/>
      <c r="AN172"/>
      <c r="AO172" s="124"/>
      <c r="AP172" s="101"/>
      <c r="AQ172" s="46"/>
      <c r="AR172" s="40"/>
      <c r="AS172" s="46"/>
      <c r="AT172" s="40"/>
      <c r="AU172" s="110"/>
      <c r="AV172" s="101"/>
      <c r="AW172" s="124"/>
      <c r="AX172" s="40"/>
      <c r="AY172" s="124"/>
      <c r="AZ172" s="40"/>
      <c r="BA172" s="47"/>
      <c r="BB172" s="40"/>
      <c r="BC172" s="124"/>
      <c r="BD172" s="103"/>
      <c r="BE172" s="136"/>
      <c r="BF172" s="2"/>
      <c r="BH172" s="121"/>
      <c r="BI172" s="121"/>
      <c r="BJ172" s="121"/>
    </row>
    <row r="173" spans="1:62" x14ac:dyDescent="0.25">
      <c r="A173" s="123"/>
      <c r="B173" s="123"/>
      <c r="C173" s="38"/>
      <c r="D173" s="38"/>
      <c r="E173" s="123"/>
      <c r="F173" s="124"/>
      <c r="G173" s="124"/>
      <c r="H173" s="124"/>
      <c r="I173" s="39"/>
      <c r="J173" s="40"/>
      <c r="K173" s="128"/>
      <c r="L173" s="42"/>
      <c r="M173" s="157"/>
      <c r="N173" s="43"/>
      <c r="O173" s="143"/>
      <c r="P173" s="175"/>
      <c r="Q173" s="205"/>
      <c r="R173" s="108"/>
      <c r="S173" s="124"/>
      <c r="T173" s="40"/>
      <c r="U173" s="124"/>
      <c r="V173"/>
      <c r="W173" s="124"/>
      <c r="X173" s="40"/>
      <c r="Y173" s="124"/>
      <c r="Z173" s="40"/>
      <c r="AA173" s="124"/>
      <c r="AB173"/>
      <c r="AC173" s="124"/>
      <c r="AD173" s="99"/>
      <c r="AE173" s="124"/>
      <c r="AF173" s="40"/>
      <c r="AG173" s="124"/>
      <c r="AH173"/>
      <c r="AI173" s="124"/>
      <c r="AJ173"/>
      <c r="AK173" s="124"/>
      <c r="AL173" s="40"/>
      <c r="AM173" s="124"/>
      <c r="AN173"/>
      <c r="AO173" s="124"/>
      <c r="AP173" s="101"/>
      <c r="AQ173" s="46"/>
      <c r="AR173" s="40"/>
      <c r="AS173" s="46"/>
      <c r="AT173" s="40"/>
      <c r="AU173" s="110"/>
      <c r="AV173" s="101"/>
      <c r="AW173" s="124"/>
      <c r="AX173" s="40"/>
      <c r="AY173" s="124"/>
      <c r="AZ173" s="40"/>
      <c r="BA173" s="47"/>
      <c r="BB173" s="40"/>
      <c r="BC173" s="124"/>
      <c r="BD173" s="103"/>
      <c r="BE173" s="136"/>
      <c r="BF173" s="2"/>
      <c r="BH173" s="121"/>
      <c r="BI173" s="121"/>
      <c r="BJ173" s="121"/>
    </row>
    <row r="174" spans="1:62" x14ac:dyDescent="0.25">
      <c r="A174" s="123"/>
      <c r="B174" s="123"/>
      <c r="C174" s="38"/>
      <c r="D174" s="38"/>
      <c r="E174" s="123"/>
      <c r="F174" s="124"/>
      <c r="G174" s="124"/>
      <c r="H174" s="124"/>
      <c r="I174" s="39"/>
      <c r="J174" s="40"/>
      <c r="K174" s="128"/>
      <c r="L174" s="42"/>
      <c r="M174" s="157"/>
      <c r="N174" s="43"/>
      <c r="O174" s="143"/>
      <c r="P174" s="175"/>
      <c r="Q174" s="205"/>
      <c r="R174" s="108"/>
      <c r="S174" s="124"/>
      <c r="T174" s="40"/>
      <c r="U174" s="124"/>
      <c r="V174"/>
      <c r="W174" s="124"/>
      <c r="X174" s="40"/>
      <c r="Y174" s="124"/>
      <c r="Z174" s="40"/>
      <c r="AA174" s="124"/>
      <c r="AB174"/>
      <c r="AC174" s="124"/>
      <c r="AD174" s="99"/>
      <c r="AE174" s="124"/>
      <c r="AF174" s="40"/>
      <c r="AG174" s="124"/>
      <c r="AH174"/>
      <c r="AI174" s="124"/>
      <c r="AJ174"/>
      <c r="AK174" s="124"/>
      <c r="AL174" s="40"/>
      <c r="AM174" s="124"/>
      <c r="AN174"/>
      <c r="AO174" s="124"/>
      <c r="AP174" s="101"/>
      <c r="AQ174" s="46"/>
      <c r="AR174" s="40"/>
      <c r="AS174" s="46"/>
      <c r="AT174" s="40"/>
      <c r="AU174" s="110"/>
      <c r="AV174" s="101"/>
      <c r="AW174" s="124"/>
      <c r="AX174" s="40"/>
      <c r="AY174" s="124"/>
      <c r="AZ174" s="40"/>
      <c r="BA174" s="47"/>
      <c r="BB174" s="40"/>
      <c r="BC174" s="124"/>
      <c r="BD174" s="103"/>
      <c r="BE174" s="136"/>
      <c r="BF174" s="2"/>
      <c r="BH174" s="121"/>
      <c r="BI174" s="121"/>
      <c r="BJ174" s="121"/>
    </row>
    <row r="175" spans="1:62" x14ac:dyDescent="0.25">
      <c r="A175" s="123"/>
      <c r="B175" s="123"/>
      <c r="C175" s="38"/>
      <c r="D175" s="38"/>
      <c r="E175" s="123"/>
      <c r="F175" s="124"/>
      <c r="G175" s="124"/>
      <c r="H175" s="124"/>
      <c r="I175" s="39"/>
      <c r="J175" s="40"/>
      <c r="K175" s="128"/>
      <c r="L175" s="42"/>
      <c r="M175" s="157"/>
      <c r="N175" s="43"/>
      <c r="O175" s="143"/>
      <c r="P175" s="175"/>
      <c r="Q175" s="205"/>
      <c r="R175" s="108"/>
      <c r="S175" s="124"/>
      <c r="T175" s="40"/>
      <c r="U175" s="124"/>
      <c r="V175"/>
      <c r="W175" s="124"/>
      <c r="X175" s="40"/>
      <c r="Y175" s="124"/>
      <c r="Z175" s="40"/>
      <c r="AA175" s="124"/>
      <c r="AB175"/>
      <c r="AC175" s="124"/>
      <c r="AD175" s="99"/>
      <c r="AE175" s="124"/>
      <c r="AF175" s="40"/>
      <c r="AG175" s="124"/>
      <c r="AH175"/>
      <c r="AI175" s="124"/>
      <c r="AJ175"/>
      <c r="AK175" s="124"/>
      <c r="AL175" s="40"/>
      <c r="AM175" s="124"/>
      <c r="AN175"/>
      <c r="AO175" s="124"/>
      <c r="AP175" s="101"/>
      <c r="AQ175" s="46"/>
      <c r="AR175" s="40"/>
      <c r="AS175" s="46"/>
      <c r="AT175" s="40"/>
      <c r="AU175" s="110"/>
      <c r="AV175" s="101"/>
      <c r="AW175" s="124"/>
      <c r="AX175" s="40"/>
      <c r="AY175" s="124"/>
      <c r="AZ175" s="40"/>
      <c r="BA175" s="47"/>
      <c r="BB175" s="40"/>
      <c r="BC175" s="124"/>
      <c r="BD175" s="103"/>
      <c r="BE175" s="136"/>
      <c r="BF175" s="2"/>
      <c r="BH175" s="121"/>
      <c r="BI175" s="121"/>
      <c r="BJ175" s="121"/>
    </row>
    <row r="176" spans="1:62" x14ac:dyDescent="0.25">
      <c r="A176" s="123"/>
      <c r="B176" s="123"/>
      <c r="C176" s="38"/>
      <c r="D176" s="38"/>
      <c r="E176" s="123"/>
      <c r="F176" s="124"/>
      <c r="G176" s="124"/>
      <c r="H176" s="124"/>
      <c r="I176" s="39"/>
      <c r="J176" s="40"/>
      <c r="K176" s="128"/>
      <c r="L176" s="42"/>
      <c r="M176" s="157"/>
      <c r="N176" s="43"/>
      <c r="O176" s="143"/>
      <c r="P176" s="175"/>
      <c r="Q176" s="205"/>
      <c r="R176" s="108"/>
      <c r="S176" s="124"/>
      <c r="T176" s="40"/>
      <c r="U176" s="124"/>
      <c r="V176"/>
      <c r="W176" s="124"/>
      <c r="X176" s="40"/>
      <c r="Y176" s="124"/>
      <c r="Z176" s="40"/>
      <c r="AA176" s="124"/>
      <c r="AB176"/>
      <c r="AC176" s="124"/>
      <c r="AD176" s="99"/>
      <c r="AE176" s="124"/>
      <c r="AF176" s="40"/>
      <c r="AG176" s="124"/>
      <c r="AH176"/>
      <c r="AI176" s="124"/>
      <c r="AJ176"/>
      <c r="AK176" s="124"/>
      <c r="AL176" s="40"/>
      <c r="AM176" s="124"/>
      <c r="AN176"/>
      <c r="AO176" s="124"/>
      <c r="AP176" s="101"/>
      <c r="AQ176" s="46"/>
      <c r="AR176" s="40"/>
      <c r="AS176" s="46"/>
      <c r="AT176" s="40"/>
      <c r="AU176" s="110"/>
      <c r="AV176" s="101"/>
      <c r="AW176" s="124"/>
      <c r="AX176" s="40"/>
      <c r="AY176" s="124"/>
      <c r="AZ176" s="40"/>
      <c r="BA176" s="47"/>
      <c r="BB176" s="40"/>
      <c r="BC176" s="124"/>
      <c r="BD176" s="103"/>
      <c r="BE176" s="136"/>
      <c r="BF176" s="2"/>
      <c r="BH176" s="121"/>
      <c r="BI176" s="121"/>
      <c r="BJ176" s="121"/>
    </row>
    <row r="177" spans="1:62" x14ac:dyDescent="0.25">
      <c r="A177" s="123"/>
      <c r="B177" s="123"/>
      <c r="C177" s="38"/>
      <c r="D177" s="38"/>
      <c r="E177" s="123"/>
      <c r="F177" s="124"/>
      <c r="G177" s="124"/>
      <c r="H177" s="124"/>
      <c r="I177" s="39"/>
      <c r="J177" s="40"/>
      <c r="K177" s="128"/>
      <c r="L177" s="42"/>
      <c r="M177" s="157"/>
      <c r="N177" s="43"/>
      <c r="O177" s="143"/>
      <c r="P177" s="175"/>
      <c r="Q177" s="205"/>
      <c r="R177" s="108"/>
      <c r="S177" s="124"/>
      <c r="T177" s="40"/>
      <c r="U177" s="124"/>
      <c r="V177"/>
      <c r="W177" s="124"/>
      <c r="X177" s="40"/>
      <c r="Y177" s="124"/>
      <c r="Z177" s="40"/>
      <c r="AA177" s="124"/>
      <c r="AB177"/>
      <c r="AC177" s="124"/>
      <c r="AD177" s="99"/>
      <c r="AE177" s="124"/>
      <c r="AF177" s="40"/>
      <c r="AG177" s="124"/>
      <c r="AH177"/>
      <c r="AI177" s="124"/>
      <c r="AJ177"/>
      <c r="AK177" s="124"/>
      <c r="AL177" s="40"/>
      <c r="AM177" s="124"/>
      <c r="AN177"/>
      <c r="AO177" s="124"/>
      <c r="AP177" s="101"/>
      <c r="AQ177" s="46"/>
      <c r="AR177" s="40"/>
      <c r="AS177" s="46"/>
      <c r="AT177" s="40"/>
      <c r="AU177" s="110"/>
      <c r="AV177" s="101"/>
      <c r="AW177" s="124"/>
      <c r="AX177" s="40"/>
      <c r="AY177" s="124"/>
      <c r="AZ177" s="40"/>
      <c r="BA177" s="47"/>
      <c r="BB177" s="40"/>
      <c r="BC177" s="124"/>
      <c r="BD177" s="103"/>
      <c r="BE177" s="136"/>
      <c r="BF177" s="2"/>
      <c r="BH177" s="121"/>
      <c r="BI177" s="121"/>
      <c r="BJ177" s="121"/>
    </row>
    <row r="178" spans="1:62" x14ac:dyDescent="0.25">
      <c r="A178" s="123"/>
      <c r="B178" s="123"/>
      <c r="C178" s="38"/>
      <c r="D178" s="38"/>
      <c r="E178" s="123"/>
      <c r="F178" s="124"/>
      <c r="G178" s="124"/>
      <c r="H178" s="124"/>
      <c r="I178" s="39"/>
      <c r="J178" s="40"/>
      <c r="K178" s="128"/>
      <c r="L178" s="42"/>
      <c r="M178" s="157"/>
      <c r="N178" s="43"/>
      <c r="O178" s="143"/>
      <c r="P178" s="175"/>
      <c r="Q178" s="205"/>
      <c r="R178" s="108"/>
      <c r="S178" s="124"/>
      <c r="T178" s="40"/>
      <c r="U178" s="124"/>
      <c r="V178"/>
      <c r="W178" s="124"/>
      <c r="X178" s="40"/>
      <c r="Y178" s="124"/>
      <c r="Z178" s="40"/>
      <c r="AA178" s="124"/>
      <c r="AB178"/>
      <c r="AC178" s="124"/>
      <c r="AD178" s="99"/>
      <c r="AE178" s="124"/>
      <c r="AF178" s="40"/>
      <c r="AG178" s="124"/>
      <c r="AH178"/>
      <c r="AI178" s="124"/>
      <c r="AJ178"/>
      <c r="AK178" s="124"/>
      <c r="AL178" s="40"/>
      <c r="AM178" s="124"/>
      <c r="AN178"/>
      <c r="AO178" s="124"/>
      <c r="AP178" s="101"/>
      <c r="AQ178" s="46"/>
      <c r="AR178" s="40"/>
      <c r="AS178" s="46"/>
      <c r="AT178" s="40"/>
      <c r="AU178" s="110"/>
      <c r="AV178" s="101"/>
      <c r="AW178" s="124"/>
      <c r="AX178" s="40"/>
      <c r="AY178" s="124"/>
      <c r="AZ178" s="40"/>
      <c r="BA178" s="47"/>
      <c r="BB178" s="40"/>
      <c r="BC178" s="124"/>
      <c r="BD178" s="103"/>
      <c r="BE178" s="136"/>
      <c r="BF178" s="2"/>
      <c r="BH178" s="121"/>
      <c r="BI178" s="121"/>
      <c r="BJ178" s="121"/>
    </row>
    <row r="179" spans="1:62" x14ac:dyDescent="0.25">
      <c r="A179" s="123"/>
      <c r="B179" s="123"/>
      <c r="C179" s="38"/>
      <c r="D179" s="38"/>
      <c r="E179" s="123"/>
      <c r="F179" s="124"/>
      <c r="G179" s="124"/>
      <c r="H179" s="124"/>
      <c r="I179" s="39"/>
      <c r="J179" s="40"/>
      <c r="K179" s="128"/>
      <c r="L179" s="42"/>
      <c r="M179" s="157"/>
      <c r="N179" s="43"/>
      <c r="O179" s="143"/>
      <c r="P179" s="175"/>
      <c r="Q179" s="205"/>
      <c r="R179" s="108"/>
      <c r="S179" s="124"/>
      <c r="T179" s="40"/>
      <c r="U179" s="124"/>
      <c r="V179"/>
      <c r="W179" s="124"/>
      <c r="X179" s="40"/>
      <c r="Y179" s="124"/>
      <c r="Z179" s="40"/>
      <c r="AA179" s="124"/>
      <c r="AB179"/>
      <c r="AC179" s="124"/>
      <c r="AD179" s="99"/>
      <c r="AE179" s="124"/>
      <c r="AF179" s="40"/>
      <c r="AG179" s="124"/>
      <c r="AH179"/>
      <c r="AI179" s="124"/>
      <c r="AJ179"/>
      <c r="AK179" s="124"/>
      <c r="AL179" s="40"/>
      <c r="AM179" s="124"/>
      <c r="AN179"/>
      <c r="AO179" s="124"/>
      <c r="AP179" s="101"/>
      <c r="AQ179" s="46"/>
      <c r="AR179" s="40"/>
      <c r="AS179" s="46"/>
      <c r="AT179" s="40"/>
      <c r="AU179" s="110"/>
      <c r="AV179" s="101"/>
      <c r="AW179" s="124"/>
      <c r="AX179" s="40"/>
      <c r="AY179" s="124"/>
      <c r="AZ179" s="40"/>
      <c r="BA179" s="47"/>
      <c r="BB179" s="40"/>
      <c r="BC179" s="124"/>
      <c r="BD179" s="103"/>
      <c r="BE179" s="136"/>
      <c r="BF179" s="2"/>
      <c r="BH179" s="121"/>
      <c r="BI179" s="121"/>
      <c r="BJ179" s="121"/>
    </row>
    <row r="180" spans="1:62" x14ac:dyDescent="0.25">
      <c r="A180" s="123"/>
      <c r="B180" s="123"/>
      <c r="C180" s="38"/>
      <c r="D180" s="38"/>
      <c r="E180" s="123"/>
      <c r="F180" s="124"/>
      <c r="G180" s="124"/>
      <c r="H180" s="124"/>
      <c r="I180" s="39"/>
      <c r="J180" s="40"/>
      <c r="K180" s="128"/>
      <c r="L180" s="42"/>
      <c r="M180" s="157"/>
      <c r="N180" s="43"/>
      <c r="O180" s="143"/>
      <c r="P180" s="175"/>
      <c r="Q180" s="205"/>
      <c r="R180" s="108"/>
      <c r="S180" s="124"/>
      <c r="T180" s="40"/>
      <c r="U180" s="124"/>
      <c r="V180"/>
      <c r="W180" s="124"/>
      <c r="X180" s="40"/>
      <c r="Y180" s="124"/>
      <c r="Z180" s="40"/>
      <c r="AA180" s="124"/>
      <c r="AB180"/>
      <c r="AC180" s="124"/>
      <c r="AD180" s="99"/>
      <c r="AE180" s="124"/>
      <c r="AF180" s="40"/>
      <c r="AG180" s="124"/>
      <c r="AH180"/>
      <c r="AI180" s="124"/>
      <c r="AJ180"/>
      <c r="AK180" s="124"/>
      <c r="AL180" s="40"/>
      <c r="AM180" s="124"/>
      <c r="AN180"/>
      <c r="AO180" s="124"/>
      <c r="AP180" s="101"/>
      <c r="AQ180" s="46"/>
      <c r="AR180" s="40"/>
      <c r="AS180" s="46"/>
      <c r="AT180" s="40"/>
      <c r="AU180" s="110"/>
      <c r="AV180" s="101"/>
      <c r="AW180" s="124"/>
      <c r="AX180" s="40"/>
      <c r="AY180" s="124"/>
      <c r="AZ180" s="40"/>
      <c r="BA180" s="47"/>
      <c r="BB180" s="40"/>
      <c r="BC180" s="124"/>
      <c r="BD180" s="103"/>
      <c r="BE180" s="136"/>
      <c r="BF180" s="2"/>
      <c r="BH180" s="121"/>
      <c r="BI180" s="121"/>
      <c r="BJ180" s="121"/>
    </row>
    <row r="181" spans="1:62" x14ac:dyDescent="0.25">
      <c r="A181" s="123"/>
      <c r="B181" s="123"/>
      <c r="C181" s="38"/>
      <c r="D181" s="38"/>
      <c r="E181" s="123"/>
      <c r="F181" s="124"/>
      <c r="G181" s="124"/>
      <c r="H181" s="124"/>
      <c r="I181" s="39"/>
      <c r="J181" s="40"/>
      <c r="K181" s="128"/>
      <c r="L181" s="42"/>
      <c r="M181" s="157"/>
      <c r="N181" s="43"/>
      <c r="O181" s="143"/>
      <c r="P181" s="175"/>
      <c r="Q181" s="206"/>
      <c r="R181" s="108"/>
      <c r="S181" s="124"/>
      <c r="T181" s="40"/>
      <c r="U181" s="124"/>
      <c r="V181"/>
      <c r="W181" s="124"/>
      <c r="X181" s="40"/>
      <c r="Y181" s="124"/>
      <c r="Z181" s="40"/>
      <c r="AA181" s="124"/>
      <c r="AB181"/>
      <c r="AC181" s="124"/>
      <c r="AD181" s="99"/>
      <c r="AE181" s="124"/>
      <c r="AF181" s="40"/>
      <c r="AG181" s="124"/>
      <c r="AH181"/>
      <c r="AI181" s="124"/>
      <c r="AJ181"/>
      <c r="AK181" s="124"/>
      <c r="AL181" s="40"/>
      <c r="AM181" s="124"/>
      <c r="AN181"/>
      <c r="AO181" s="124"/>
      <c r="AP181" s="101"/>
      <c r="AQ181" s="46"/>
      <c r="AR181" s="40"/>
      <c r="AS181" s="46"/>
      <c r="AT181" s="40"/>
      <c r="AU181" s="110"/>
      <c r="AV181" s="101"/>
      <c r="AW181" s="124"/>
      <c r="AX181" s="40"/>
      <c r="AY181" s="124"/>
      <c r="AZ181" s="40"/>
      <c r="BA181" s="47"/>
      <c r="BB181" s="40"/>
      <c r="BC181" s="124"/>
      <c r="BD181" s="103"/>
      <c r="BE181" s="136"/>
      <c r="BF181" s="2"/>
      <c r="BH181" s="121"/>
      <c r="BI181" s="121"/>
      <c r="BJ181" s="121"/>
    </row>
    <row r="182" spans="1:62" customFormat="1" ht="20.25" x14ac:dyDescent="0.25">
      <c r="A182" s="123"/>
      <c r="B182" s="123"/>
      <c r="C182" s="38"/>
      <c r="D182" s="38"/>
      <c r="E182" s="123"/>
      <c r="F182" s="124"/>
      <c r="G182" s="124"/>
      <c r="H182" s="124"/>
      <c r="I182" s="41"/>
      <c r="J182" s="40"/>
      <c r="K182" s="41"/>
      <c r="L182" s="42"/>
      <c r="M182" s="157"/>
      <c r="N182" s="43"/>
      <c r="O182" s="197"/>
      <c r="P182" s="144"/>
      <c r="Q182" s="207"/>
      <c r="R182" s="108"/>
      <c r="S182" s="124"/>
      <c r="T182" s="40"/>
      <c r="U182" s="124"/>
      <c r="W182" s="124"/>
      <c r="X182" s="40"/>
      <c r="Y182" s="124"/>
      <c r="Z182" s="40"/>
      <c r="AA182" s="124"/>
      <c r="AC182" s="124"/>
      <c r="AD182" s="99"/>
      <c r="AE182" s="124"/>
      <c r="AF182" s="40"/>
      <c r="AG182" s="124"/>
      <c r="AI182" s="124"/>
      <c r="AK182" s="124"/>
      <c r="AL182" s="40"/>
      <c r="AM182" s="124"/>
      <c r="AO182" s="124"/>
      <c r="AP182" s="101"/>
      <c r="AQ182" s="46"/>
      <c r="AR182" s="40"/>
      <c r="AS182" s="46"/>
      <c r="AT182" s="40"/>
      <c r="AU182" s="110"/>
      <c r="AV182" s="101"/>
      <c r="AW182" s="124"/>
      <c r="AX182" s="40"/>
      <c r="AY182" s="124"/>
      <c r="AZ182" s="40"/>
      <c r="BA182" s="47"/>
      <c r="BB182" s="40"/>
      <c r="BC182" s="124"/>
      <c r="BD182" s="135"/>
      <c r="BE182" s="135"/>
      <c r="BF182" s="135"/>
      <c r="BH182" s="74"/>
      <c r="BI182" s="74"/>
      <c r="BJ182" s="74"/>
    </row>
    <row r="183" spans="1:62" x14ac:dyDescent="0.25">
      <c r="A183" s="37"/>
      <c r="B183" s="38"/>
      <c r="C183" s="38"/>
      <c r="D183" s="38"/>
      <c r="E183" s="38"/>
      <c r="F183" s="38"/>
      <c r="G183" s="38"/>
      <c r="H183" s="38"/>
      <c r="I183" s="39"/>
      <c r="J183" s="40"/>
      <c r="K183" s="41"/>
      <c r="L183" s="42"/>
      <c r="M183" s="157"/>
      <c r="N183" s="43"/>
      <c r="O183" s="198"/>
      <c r="P183" s="175"/>
      <c r="Q183" s="205"/>
      <c r="R183" s="108"/>
      <c r="S183" s="45"/>
      <c r="T183" s="40"/>
      <c r="U183" s="45"/>
      <c r="V183"/>
      <c r="W183" s="46"/>
      <c r="X183" s="40"/>
      <c r="Y183" s="46"/>
      <c r="Z183" s="40"/>
      <c r="AA183" s="46"/>
      <c r="AB183"/>
      <c r="AC183" s="46"/>
      <c r="AD183" s="99"/>
      <c r="AE183" s="100"/>
      <c r="AF183" s="40"/>
      <c r="AG183" s="45"/>
      <c r="AH183"/>
      <c r="AI183" s="45"/>
      <c r="AJ183"/>
      <c r="AK183" s="46"/>
      <c r="AL183" s="40"/>
      <c r="AM183" s="46"/>
      <c r="AN183"/>
      <c r="AO183" s="107"/>
      <c r="AP183" s="101"/>
      <c r="AQ183" s="46"/>
      <c r="AR183" s="40"/>
      <c r="AS183" s="46"/>
      <c r="AT183" s="40"/>
      <c r="AU183" s="110"/>
      <c r="AV183" s="101"/>
      <c r="AW183" s="111"/>
      <c r="AX183" s="40"/>
      <c r="AY183" s="47"/>
      <c r="AZ183" s="40"/>
      <c r="BA183" s="47"/>
      <c r="BB183" s="40"/>
      <c r="BC183" s="48"/>
      <c r="BD183" s="141">
        <v>0</v>
      </c>
      <c r="BE183" s="142"/>
      <c r="BF183" s="2"/>
      <c r="BH183" s="121"/>
      <c r="BI183" s="121"/>
      <c r="BJ183" s="121"/>
    </row>
    <row r="184" spans="1:62" x14ac:dyDescent="0.25">
      <c r="A184" s="37"/>
      <c r="B184" s="38"/>
      <c r="C184" s="38"/>
      <c r="D184" s="38"/>
      <c r="E184" s="38"/>
      <c r="F184" s="38"/>
      <c r="G184" s="38"/>
      <c r="H184" s="38"/>
      <c r="I184" s="39"/>
      <c r="J184" s="40"/>
      <c r="K184" s="41"/>
      <c r="L184" s="42"/>
      <c r="M184" s="157"/>
      <c r="N184" s="138"/>
      <c r="O184" s="158"/>
      <c r="P184" s="175"/>
      <c r="Q184" s="205"/>
      <c r="R184" s="108"/>
      <c r="S184" s="45"/>
      <c r="T184" s="40"/>
      <c r="U184" s="45"/>
      <c r="V184"/>
      <c r="W184" s="46"/>
      <c r="X184" s="40"/>
      <c r="Y184" s="46"/>
      <c r="Z184" s="40"/>
      <c r="AA184" s="46"/>
      <c r="AB184"/>
      <c r="AC184" s="46"/>
      <c r="AD184" s="99"/>
      <c r="AE184" s="100"/>
      <c r="AF184" s="40"/>
      <c r="AG184" s="45"/>
      <c r="AH184"/>
      <c r="AI184" s="45"/>
      <c r="AJ184"/>
      <c r="AK184" s="46"/>
      <c r="AL184" s="40"/>
      <c r="AM184" s="46"/>
      <c r="AN184"/>
      <c r="AO184" s="107"/>
      <c r="AP184" s="101"/>
      <c r="AQ184" s="46"/>
      <c r="AR184" s="40"/>
      <c r="AS184" s="46"/>
      <c r="AT184" s="40"/>
      <c r="AU184" s="110"/>
      <c r="AV184" s="101"/>
      <c r="AW184" s="111"/>
      <c r="AX184" s="40"/>
      <c r="AY184" s="47"/>
      <c r="AZ184" s="40"/>
      <c r="BA184" s="47"/>
      <c r="BB184" s="40"/>
      <c r="BC184" s="48"/>
      <c r="BD184" s="103">
        <v>0</v>
      </c>
      <c r="BE184" s="103"/>
      <c r="BF184" s="2"/>
      <c r="BH184" s="121"/>
      <c r="BI184" s="121"/>
      <c r="BJ184" s="121"/>
    </row>
    <row r="185" spans="1:62" x14ac:dyDescent="0.25">
      <c r="A185" s="37"/>
      <c r="B185" s="38"/>
      <c r="C185" s="38"/>
      <c r="D185" s="38"/>
      <c r="E185" s="38"/>
      <c r="F185" s="38"/>
      <c r="G185" s="38"/>
      <c r="H185" s="38"/>
      <c r="I185" s="39"/>
      <c r="J185" s="40"/>
      <c r="K185" s="41"/>
      <c r="L185" s="42"/>
      <c r="M185" s="157"/>
      <c r="N185" s="43"/>
      <c r="O185" s="199"/>
      <c r="P185" s="175"/>
      <c r="Q185" s="205"/>
      <c r="R185" s="108"/>
      <c r="S185" s="45"/>
      <c r="T185" s="40"/>
      <c r="U185" s="45"/>
      <c r="V185"/>
      <c r="W185" s="46"/>
      <c r="X185" s="40"/>
      <c r="Y185" s="46"/>
      <c r="Z185" s="40"/>
      <c r="AA185" s="46"/>
      <c r="AB185"/>
      <c r="AC185" s="46"/>
      <c r="AD185" s="99"/>
      <c r="AE185" s="100"/>
      <c r="AF185" s="40"/>
      <c r="AG185" s="45"/>
      <c r="AH185"/>
      <c r="AI185" s="45"/>
      <c r="AJ185"/>
      <c r="AK185" s="46"/>
      <c r="AL185" s="40"/>
      <c r="AM185" s="46"/>
      <c r="AN185"/>
      <c r="AO185" s="107"/>
      <c r="AP185" s="101"/>
      <c r="AQ185" s="46"/>
      <c r="AR185" s="40"/>
      <c r="AS185" s="46"/>
      <c r="AT185" s="40"/>
      <c r="AU185" s="110"/>
      <c r="AV185" s="101"/>
      <c r="AW185" s="111"/>
      <c r="AX185" s="40"/>
      <c r="AY185" s="47"/>
      <c r="AZ185" s="40"/>
      <c r="BA185" s="47"/>
      <c r="BB185" s="40"/>
      <c r="BC185" s="48"/>
      <c r="BD185" s="103"/>
      <c r="BE185" s="2"/>
      <c r="BF185" s="2"/>
      <c r="BH185" s="121"/>
      <c r="BI185" s="121"/>
      <c r="BJ185" s="121"/>
    </row>
    <row r="186" spans="1:62" x14ac:dyDescent="0.25">
      <c r="A186" s="37"/>
      <c r="B186" s="38"/>
      <c r="C186" s="38"/>
      <c r="D186" s="38"/>
      <c r="E186" s="38"/>
      <c r="F186" s="38"/>
      <c r="G186" s="38"/>
      <c r="H186" s="38"/>
      <c r="I186" s="39"/>
      <c r="J186" s="40"/>
      <c r="K186" s="41"/>
      <c r="L186" s="42"/>
      <c r="M186" s="157"/>
      <c r="N186" s="43"/>
      <c r="O186" s="199"/>
      <c r="P186" s="175"/>
      <c r="Q186" s="205"/>
      <c r="R186" s="108"/>
      <c r="S186" s="45"/>
      <c r="T186" s="40"/>
      <c r="U186" s="45"/>
      <c r="V186"/>
      <c r="W186" s="46"/>
      <c r="X186" s="40"/>
      <c r="Y186" s="46"/>
      <c r="Z186" s="40"/>
      <c r="AA186" s="46"/>
      <c r="AB186"/>
      <c r="AC186" s="46"/>
      <c r="AD186" s="99"/>
      <c r="AE186" s="100"/>
      <c r="AF186" s="40"/>
      <c r="AG186" s="45"/>
      <c r="AH186"/>
      <c r="AI186" s="45"/>
      <c r="AJ186"/>
      <c r="AK186" s="46"/>
      <c r="AL186" s="40"/>
      <c r="AM186" s="46"/>
      <c r="AN186"/>
      <c r="AO186" s="107"/>
      <c r="AP186" s="101"/>
      <c r="AQ186" s="46"/>
      <c r="AR186" s="40"/>
      <c r="AS186" s="46"/>
      <c r="AT186" s="40"/>
      <c r="AU186" s="110"/>
      <c r="AV186" s="101"/>
      <c r="AW186" s="111"/>
      <c r="AX186" s="40"/>
      <c r="AY186" s="47"/>
      <c r="AZ186" s="40"/>
      <c r="BA186" s="47"/>
      <c r="BB186" s="40"/>
      <c r="BC186" s="48"/>
      <c r="BD186" s="103"/>
      <c r="BE186" s="2"/>
      <c r="BF186" s="2"/>
      <c r="BH186" s="121"/>
      <c r="BI186" s="121"/>
      <c r="BJ186" s="121"/>
    </row>
    <row r="187" spans="1:62" x14ac:dyDescent="0.25">
      <c r="A187" s="37"/>
      <c r="B187" s="38"/>
      <c r="C187" s="38"/>
      <c r="D187" s="38"/>
      <c r="E187" s="38"/>
      <c r="F187" s="38"/>
      <c r="G187" s="38"/>
      <c r="H187" s="38"/>
      <c r="I187" s="39"/>
      <c r="J187" s="40"/>
      <c r="K187" s="41"/>
      <c r="L187" s="42"/>
      <c r="M187" s="157"/>
      <c r="N187" s="43"/>
      <c r="O187" s="199"/>
      <c r="P187" s="175"/>
      <c r="Q187" s="205"/>
      <c r="R187" s="108"/>
      <c r="S187" s="45"/>
      <c r="T187" s="40"/>
      <c r="U187" s="45"/>
      <c r="V187"/>
      <c r="W187" s="46"/>
      <c r="X187" s="40"/>
      <c r="Y187" s="46"/>
      <c r="Z187" s="40"/>
      <c r="AA187" s="46"/>
      <c r="AB187"/>
      <c r="AC187" s="46"/>
      <c r="AD187" s="99"/>
      <c r="AE187" s="100"/>
      <c r="AF187" s="40"/>
      <c r="AG187" s="45"/>
      <c r="AH187"/>
      <c r="AI187" s="45"/>
      <c r="AJ187"/>
      <c r="AK187" s="46"/>
      <c r="AL187" s="40"/>
      <c r="AM187" s="46"/>
      <c r="AN187"/>
      <c r="AO187" s="107"/>
      <c r="AP187" s="101"/>
      <c r="AQ187" s="46"/>
      <c r="AR187" s="40"/>
      <c r="AS187" s="46"/>
      <c r="AT187" s="40"/>
      <c r="AU187" s="110"/>
      <c r="AV187" s="101"/>
      <c r="AW187" s="111"/>
      <c r="AX187" s="40"/>
      <c r="AY187" s="47"/>
      <c r="AZ187" s="40"/>
      <c r="BA187" s="47"/>
      <c r="BB187" s="40"/>
      <c r="BC187" s="48"/>
      <c r="BD187" s="103"/>
      <c r="BE187" s="2"/>
      <c r="BF187" s="2"/>
      <c r="BH187" s="121"/>
      <c r="BI187" s="121"/>
      <c r="BJ187" s="121"/>
    </row>
    <row r="188" spans="1:62" customFormat="1" x14ac:dyDescent="0.25">
      <c r="A188" s="37"/>
      <c r="B188" s="38"/>
      <c r="C188" s="139">
        <v>916</v>
      </c>
      <c r="D188" s="140" t="s">
        <v>7</v>
      </c>
      <c r="E188" s="38"/>
      <c r="F188" s="38" t="s">
        <v>457</v>
      </c>
      <c r="G188" s="38"/>
      <c r="H188" s="38"/>
      <c r="I188" s="137">
        <v>842</v>
      </c>
      <c r="J188" s="144"/>
      <c r="K188" s="137">
        <v>491</v>
      </c>
      <c r="L188" s="42"/>
      <c r="M188" s="155">
        <v>-351</v>
      </c>
      <c r="N188" s="43"/>
      <c r="O188" s="200">
        <v>290</v>
      </c>
      <c r="P188" s="144"/>
      <c r="Q188" s="205">
        <v>-61</v>
      </c>
      <c r="R188" s="108"/>
      <c r="S188" s="45"/>
      <c r="T188" s="40"/>
      <c r="U188" s="45"/>
      <c r="W188" s="46"/>
      <c r="X188" s="40"/>
      <c r="Y188" s="46"/>
      <c r="Z188" s="40"/>
      <c r="AA188" s="46"/>
      <c r="AC188" s="46"/>
      <c r="AD188" s="99"/>
      <c r="AE188" s="100"/>
      <c r="AF188" s="40"/>
      <c r="AG188" s="45"/>
      <c r="AI188" s="45"/>
      <c r="AK188" s="46"/>
      <c r="AL188" s="40"/>
      <c r="AM188" s="46"/>
      <c r="AO188" s="107"/>
      <c r="AP188" s="101"/>
      <c r="AQ188" s="47"/>
      <c r="AR188" s="40"/>
      <c r="AS188" s="47"/>
      <c r="AT188" s="40"/>
      <c r="AU188" s="48"/>
      <c r="AV188" s="101"/>
      <c r="AW188" s="47"/>
      <c r="AX188" s="40"/>
      <c r="AY188" s="47"/>
      <c r="AZ188" s="40"/>
      <c r="BA188" s="47"/>
      <c r="BB188" s="40"/>
      <c r="BC188" s="48"/>
      <c r="BD188" s="136"/>
      <c r="BE188" s="136"/>
      <c r="BF188" s="136"/>
      <c r="BH188" s="74"/>
      <c r="BI188" s="74"/>
    </row>
    <row r="189" spans="1:62" x14ac:dyDescent="0.25">
      <c r="A189" s="37"/>
      <c r="B189" s="38"/>
      <c r="C189" s="38"/>
      <c r="D189" s="38"/>
      <c r="E189" s="38"/>
      <c r="F189" s="38"/>
      <c r="G189" s="38"/>
      <c r="H189" s="38"/>
      <c r="I189" s="39"/>
      <c r="J189" s="40"/>
      <c r="K189" s="41"/>
      <c r="L189" s="42"/>
      <c r="M189" s="157"/>
      <c r="N189" s="43"/>
      <c r="O189" s="199"/>
      <c r="P189" s="144"/>
      <c r="Q189" s="208"/>
      <c r="R189" s="99"/>
      <c r="S189" s="45"/>
      <c r="T189" s="40"/>
      <c r="U189" s="45"/>
      <c r="V189"/>
      <c r="W189" s="46"/>
      <c r="X189" s="40"/>
      <c r="Y189" s="46"/>
      <c r="Z189" s="40"/>
      <c r="AA189" s="46"/>
      <c r="AB189"/>
      <c r="AC189" s="46"/>
      <c r="AD189" s="99"/>
      <c r="AE189" s="100"/>
      <c r="AF189" s="40"/>
      <c r="AG189" s="45"/>
      <c r="AH189"/>
      <c r="AI189" s="46"/>
      <c r="AJ189"/>
      <c r="AK189" s="45"/>
      <c r="AL189" s="40"/>
      <c r="AM189" s="45"/>
      <c r="AN189"/>
      <c r="AO189" s="46"/>
      <c r="AP189" s="101"/>
      <c r="AQ189" s="47"/>
      <c r="AR189" s="40"/>
      <c r="AS189" s="47"/>
      <c r="AT189" s="40"/>
      <c r="AU189" s="48"/>
      <c r="AV189" s="101"/>
      <c r="AW189" s="47"/>
      <c r="AX189" s="40"/>
      <c r="AY189" s="47"/>
      <c r="AZ189" s="40"/>
      <c r="BA189" s="47"/>
      <c r="BB189" s="40"/>
      <c r="BC189" s="48"/>
      <c r="BE189" s="2"/>
      <c r="BF189" s="2"/>
      <c r="BH189" s="121"/>
    </row>
    <row r="190" spans="1:62" x14ac:dyDescent="0.25">
      <c r="A190" s="37"/>
      <c r="B190" s="38"/>
      <c r="C190" s="38"/>
      <c r="D190" s="38"/>
      <c r="E190" s="38"/>
      <c r="F190" s="38"/>
      <c r="G190" s="38"/>
      <c r="H190" s="38"/>
      <c r="I190" s="39"/>
      <c r="J190" s="40"/>
      <c r="K190" s="41"/>
      <c r="L190" s="42"/>
      <c r="M190" s="157"/>
      <c r="N190" s="43"/>
      <c r="O190" s="199"/>
      <c r="P190" s="144"/>
      <c r="Q190" s="208"/>
      <c r="R190" s="99"/>
      <c r="S190" s="45"/>
      <c r="T190" s="40"/>
      <c r="U190" s="45"/>
      <c r="V190"/>
      <c r="W190" s="46"/>
      <c r="X190" s="40"/>
      <c r="Y190" s="46"/>
      <c r="Z190" s="40"/>
      <c r="AA190" s="46"/>
      <c r="AB190"/>
      <c r="AC190" s="46"/>
      <c r="AD190" s="99"/>
      <c r="AE190" s="100"/>
      <c r="AF190" s="40"/>
      <c r="AG190" s="45"/>
      <c r="AH190"/>
      <c r="AI190" s="46"/>
      <c r="AJ190"/>
      <c r="AK190" s="45"/>
      <c r="AL190" s="40"/>
      <c r="AM190" s="45"/>
      <c r="AN190"/>
      <c r="AO190" s="46"/>
      <c r="AP190" s="101"/>
      <c r="AQ190" s="47"/>
      <c r="AR190" s="40"/>
      <c r="AS190" s="47"/>
      <c r="AT190" s="40"/>
      <c r="AU190" s="48"/>
      <c r="AV190" s="101"/>
      <c r="AW190" s="47"/>
      <c r="AX190" s="40"/>
      <c r="AY190" s="47"/>
      <c r="AZ190" s="40"/>
      <c r="BA190" s="47"/>
      <c r="BB190" s="40"/>
      <c r="BC190" s="48"/>
      <c r="BE190" s="2"/>
      <c r="BF190" s="2"/>
      <c r="BH190" s="121"/>
    </row>
    <row r="191" spans="1:62" x14ac:dyDescent="0.25">
      <c r="A191" s="37"/>
      <c r="B191" s="38"/>
      <c r="C191" s="38"/>
      <c r="D191" s="38"/>
      <c r="E191" s="38"/>
      <c r="F191" s="38"/>
      <c r="G191" s="38"/>
      <c r="H191" s="38"/>
      <c r="I191" s="39"/>
      <c r="J191" s="40"/>
      <c r="K191" s="41"/>
      <c r="L191" s="42"/>
      <c r="M191" s="157"/>
      <c r="N191" s="43"/>
      <c r="O191" s="199"/>
      <c r="P191" s="144"/>
      <c r="Q191" s="208"/>
      <c r="R191" s="99"/>
      <c r="S191" s="45"/>
      <c r="T191" s="40"/>
      <c r="U191" s="45"/>
      <c r="V191"/>
      <c r="W191" s="46"/>
      <c r="X191" s="40"/>
      <c r="Y191" s="46"/>
      <c r="Z191" s="40"/>
      <c r="AA191" s="46"/>
      <c r="AB191"/>
      <c r="AC191" s="46"/>
      <c r="AD191" s="99"/>
      <c r="AE191" s="100"/>
      <c r="AF191" s="40"/>
      <c r="AG191" s="45"/>
      <c r="AH191"/>
      <c r="AI191" s="46"/>
      <c r="AJ191"/>
      <c r="AK191" s="45"/>
      <c r="AL191" s="40"/>
      <c r="AM191" s="45"/>
      <c r="AN191"/>
      <c r="AO191" s="46"/>
      <c r="AP191" s="101"/>
      <c r="AQ191" s="47"/>
      <c r="AR191" s="40"/>
      <c r="AS191" s="47"/>
      <c r="AT191" s="40"/>
      <c r="AU191" s="48"/>
      <c r="AV191" s="101"/>
      <c r="AW191" s="47"/>
      <c r="AX191" s="40"/>
      <c r="AY191" s="47"/>
      <c r="AZ191" s="40"/>
      <c r="BA191" s="47"/>
      <c r="BB191" s="40"/>
      <c r="BC191" s="48"/>
      <c r="BE191" s="2"/>
      <c r="BF191" s="2"/>
      <c r="BH191" s="121"/>
    </row>
    <row r="192" spans="1:62" x14ac:dyDescent="0.25">
      <c r="A192" s="37"/>
      <c r="B192" s="38"/>
      <c r="C192" s="38"/>
      <c r="D192" s="38"/>
      <c r="E192" s="38"/>
      <c r="F192" s="38"/>
      <c r="G192" s="38"/>
      <c r="H192" s="38"/>
      <c r="I192" s="39"/>
      <c r="J192" s="40"/>
      <c r="K192" s="41"/>
      <c r="L192" s="42"/>
      <c r="M192" s="157"/>
      <c r="N192" s="43"/>
      <c r="O192" s="199"/>
      <c r="P192" s="144"/>
      <c r="Q192" s="208"/>
      <c r="R192" s="99"/>
      <c r="S192" s="45"/>
      <c r="T192" s="40"/>
      <c r="U192" s="45"/>
      <c r="V192"/>
      <c r="W192" s="46"/>
      <c r="X192" s="40"/>
      <c r="Y192" s="46"/>
      <c r="Z192" s="40"/>
      <c r="AA192" s="46"/>
      <c r="AB192"/>
      <c r="AC192" s="46"/>
      <c r="AD192" s="99"/>
      <c r="AE192" s="100"/>
      <c r="AF192" s="40"/>
      <c r="AG192" s="45"/>
      <c r="AH192"/>
      <c r="AI192" s="46"/>
      <c r="AJ192"/>
      <c r="AK192" s="45"/>
      <c r="AL192" s="40"/>
      <c r="AM192" s="45"/>
      <c r="AN192"/>
      <c r="AO192" s="46"/>
      <c r="AP192" s="101"/>
      <c r="AQ192" s="47"/>
      <c r="AR192" s="40"/>
      <c r="AS192" s="47"/>
      <c r="AT192" s="40"/>
      <c r="AU192" s="48"/>
      <c r="AV192" s="101"/>
      <c r="AW192" s="47"/>
      <c r="AX192" s="40"/>
      <c r="AY192" s="47"/>
      <c r="AZ192" s="40"/>
      <c r="BA192" s="47"/>
      <c r="BB192" s="40"/>
      <c r="BC192" s="48"/>
      <c r="BE192" s="2"/>
      <c r="BF192" s="2"/>
      <c r="BH192" s="121"/>
    </row>
    <row r="193" spans="1:60" x14ac:dyDescent="0.25">
      <c r="A193" s="37"/>
      <c r="B193" s="38"/>
      <c r="C193" s="38"/>
      <c r="D193" s="38"/>
      <c r="E193" s="38"/>
      <c r="F193" s="38"/>
      <c r="G193" s="38"/>
      <c r="H193" s="38"/>
      <c r="I193" s="39"/>
      <c r="J193" s="40"/>
      <c r="K193" s="41"/>
      <c r="L193" s="42"/>
      <c r="M193" s="157"/>
      <c r="N193" s="43"/>
      <c r="O193" s="199"/>
      <c r="P193" s="144"/>
      <c r="Q193" s="208"/>
      <c r="R193" s="99"/>
      <c r="S193" s="45"/>
      <c r="T193" s="40"/>
      <c r="U193" s="45"/>
      <c r="V193"/>
      <c r="W193" s="46"/>
      <c r="X193" s="40"/>
      <c r="Y193" s="46"/>
      <c r="Z193" s="40"/>
      <c r="AA193" s="46"/>
      <c r="AB193"/>
      <c r="AC193" s="46"/>
      <c r="AD193" s="99"/>
      <c r="AE193" s="100"/>
      <c r="AF193" s="40"/>
      <c r="AG193" s="45"/>
      <c r="AH193"/>
      <c r="AI193" s="46"/>
      <c r="AJ193"/>
      <c r="AK193" s="45"/>
      <c r="AL193" s="40"/>
      <c r="AM193" s="45"/>
      <c r="AN193"/>
      <c r="AO193" s="46"/>
      <c r="AP193" s="101"/>
      <c r="AQ193" s="47"/>
      <c r="AR193" s="40"/>
      <c r="AS193" s="47"/>
      <c r="AT193" s="40"/>
      <c r="AU193" s="48"/>
      <c r="AV193" s="101"/>
      <c r="AW193" s="47"/>
      <c r="AX193" s="40"/>
      <c r="AY193" s="47"/>
      <c r="AZ193" s="40"/>
      <c r="BA193" s="47"/>
      <c r="BB193" s="40"/>
      <c r="BC193" s="48"/>
      <c r="BE193" s="2"/>
      <c r="BF193" s="2"/>
      <c r="BH193" s="121"/>
    </row>
    <row r="194" spans="1:60" x14ac:dyDescent="0.25">
      <c r="A194" s="37"/>
      <c r="B194" s="38"/>
      <c r="C194" s="38"/>
      <c r="D194" s="38"/>
      <c r="E194" s="38"/>
      <c r="F194" s="38"/>
      <c r="G194" s="38"/>
      <c r="H194" s="38"/>
      <c r="I194" s="39"/>
      <c r="J194" s="40"/>
      <c r="K194" s="41"/>
      <c r="L194" s="42"/>
      <c r="M194" s="157"/>
      <c r="N194" s="42"/>
      <c r="O194" s="199"/>
      <c r="P194" s="144"/>
      <c r="Q194" s="208"/>
      <c r="R194" s="44"/>
      <c r="S194" s="45"/>
      <c r="T194" s="40"/>
      <c r="U194" s="45"/>
      <c r="V194"/>
      <c r="W194" s="46"/>
      <c r="X194" s="40"/>
      <c r="Y194" s="46"/>
      <c r="Z194" s="40"/>
      <c r="AA194" s="46"/>
      <c r="AB194"/>
      <c r="AC194" s="46"/>
      <c r="AD194" s="99"/>
      <c r="AE194" s="45"/>
      <c r="AF194" s="40"/>
      <c r="AG194" s="45"/>
      <c r="AH194"/>
      <c r="AI194" s="46"/>
      <c r="AJ194" s="40"/>
      <c r="AK194" s="45"/>
      <c r="AL194" s="40"/>
      <c r="AM194" s="45"/>
      <c r="AN194"/>
      <c r="AO194" s="46"/>
      <c r="AP194"/>
      <c r="AQ194" s="47"/>
      <c r="AR194" s="40"/>
      <c r="AS194" s="47"/>
      <c r="AT194" s="40"/>
      <c r="AU194" s="48"/>
      <c r="AV194"/>
      <c r="AW194" s="47"/>
      <c r="AX194" s="40"/>
      <c r="AY194" s="47"/>
      <c r="AZ194" s="40"/>
      <c r="BA194" s="47"/>
      <c r="BB194" s="40"/>
      <c r="BC194" s="48"/>
      <c r="BE194" s="2"/>
      <c r="BF194" s="2"/>
      <c r="BH194" s="121"/>
    </row>
    <row r="195" spans="1:60" x14ac:dyDescent="0.25">
      <c r="A195" s="37"/>
      <c r="B195" s="38"/>
      <c r="C195" s="38"/>
      <c r="D195" s="38"/>
      <c r="E195" s="38"/>
      <c r="F195" s="38"/>
      <c r="G195" s="38"/>
      <c r="H195" s="38"/>
      <c r="I195" s="39"/>
      <c r="J195" s="40"/>
      <c r="K195" s="41"/>
      <c r="L195" s="42"/>
      <c r="M195" s="157"/>
      <c r="N195" s="42"/>
      <c r="O195" s="199"/>
      <c r="P195" s="144"/>
      <c r="Q195" s="208"/>
      <c r="R195" s="44"/>
      <c r="S195" s="45"/>
      <c r="T195" s="40"/>
      <c r="U195" s="45"/>
      <c r="V195"/>
      <c r="W195" s="46"/>
      <c r="X195" s="40"/>
      <c r="Y195" s="46"/>
      <c r="Z195" s="40"/>
      <c r="AA195" s="46"/>
      <c r="AB195"/>
      <c r="AC195" s="46"/>
      <c r="AD195" s="99"/>
      <c r="AE195" s="45"/>
      <c r="AF195" s="40"/>
      <c r="AG195" s="45"/>
      <c r="AH195"/>
      <c r="AI195" s="46"/>
      <c r="AJ195" s="40"/>
      <c r="AK195" s="45"/>
      <c r="AL195" s="40"/>
      <c r="AM195" s="45"/>
      <c r="AN195"/>
      <c r="AO195" s="46"/>
      <c r="AP195"/>
      <c r="AQ195" s="47"/>
      <c r="AR195" s="40"/>
      <c r="AS195" s="47"/>
      <c r="AT195" s="40"/>
      <c r="AU195" s="48"/>
      <c r="AV195"/>
      <c r="AW195" s="47"/>
      <c r="AX195" s="40"/>
      <c r="AY195" s="47"/>
      <c r="AZ195" s="40"/>
      <c r="BA195" s="47"/>
      <c r="BB195" s="40"/>
      <c r="BC195" s="48"/>
      <c r="BE195" s="2"/>
      <c r="BF195" s="2"/>
      <c r="BH195" s="121"/>
    </row>
    <row r="196" spans="1:60" x14ac:dyDescent="0.25">
      <c r="A196" s="37"/>
      <c r="B196" s="38"/>
      <c r="C196" s="38"/>
      <c r="D196" s="38"/>
      <c r="E196" s="38"/>
      <c r="F196" s="38"/>
      <c r="G196" s="38"/>
      <c r="H196" s="38"/>
      <c r="I196" s="39"/>
      <c r="J196" s="40"/>
      <c r="K196" s="41"/>
      <c r="L196" s="42"/>
      <c r="M196" s="157"/>
      <c r="N196" s="42"/>
      <c r="O196" s="199"/>
      <c r="P196" s="144"/>
      <c r="Q196" s="208"/>
      <c r="R196" s="44"/>
      <c r="S196" s="45"/>
      <c r="T196" s="40"/>
      <c r="U196" s="45"/>
      <c r="V196"/>
      <c r="W196" s="46"/>
      <c r="X196" s="40"/>
      <c r="Y196" s="45"/>
      <c r="Z196" s="40"/>
      <c r="AA196" s="45"/>
      <c r="AB196"/>
      <c r="AC196" s="46"/>
      <c r="AD196" s="99"/>
      <c r="AE196" s="45"/>
      <c r="AF196" s="40"/>
      <c r="AG196" s="45"/>
      <c r="AH196"/>
      <c r="AI196" s="46"/>
      <c r="AJ196" s="40"/>
      <c r="AK196" s="45"/>
      <c r="AL196" s="40"/>
      <c r="AM196" s="45"/>
      <c r="AN196"/>
      <c r="AO196" s="46"/>
      <c r="AP196"/>
      <c r="AQ196" s="47"/>
      <c r="AR196" s="40"/>
      <c r="AS196" s="47"/>
      <c r="AT196" s="40"/>
      <c r="AU196" s="48"/>
      <c r="AV196"/>
      <c r="AW196" s="47"/>
      <c r="AX196" s="40"/>
      <c r="AY196" s="47"/>
      <c r="AZ196" s="40"/>
      <c r="BA196" s="47"/>
      <c r="BB196" s="40"/>
      <c r="BC196" s="48"/>
      <c r="BE196" s="2"/>
      <c r="BH196" s="121"/>
    </row>
    <row r="197" spans="1:60" x14ac:dyDescent="0.25">
      <c r="A197" s="37"/>
      <c r="B197" s="38"/>
      <c r="C197" s="38"/>
      <c r="D197" s="38"/>
      <c r="E197" s="38"/>
      <c r="F197" s="38"/>
      <c r="G197" s="38"/>
      <c r="H197" s="38"/>
      <c r="I197" s="39"/>
      <c r="J197" s="40"/>
      <c r="K197" s="41"/>
      <c r="L197" s="42"/>
      <c r="M197" s="157"/>
      <c r="N197" s="42"/>
      <c r="O197" s="199"/>
      <c r="P197" s="144"/>
      <c r="Q197" s="205"/>
      <c r="R197" s="44"/>
      <c r="S197" s="45"/>
      <c r="T197" s="40"/>
      <c r="U197" s="45"/>
      <c r="V197"/>
      <c r="W197" s="46"/>
      <c r="X197" s="40"/>
      <c r="Y197" s="45"/>
      <c r="Z197" s="40"/>
      <c r="AA197" s="45"/>
      <c r="AB197"/>
      <c r="AC197" s="46"/>
      <c r="AD197" s="99"/>
      <c r="AE197" s="45"/>
      <c r="AF197" s="40"/>
      <c r="AG197" s="45"/>
      <c r="AH197"/>
      <c r="AI197" s="46"/>
      <c r="AJ197" s="40"/>
      <c r="AK197" s="45"/>
      <c r="AL197" s="40"/>
      <c r="AM197" s="45"/>
      <c r="AN197"/>
      <c r="AO197" s="46"/>
      <c r="AP197"/>
      <c r="AQ197" s="47"/>
      <c r="AR197" s="40"/>
      <c r="AS197" s="47"/>
      <c r="AT197" s="40"/>
      <c r="AU197" s="48"/>
      <c r="AV197"/>
      <c r="AW197" s="47"/>
      <c r="AX197" s="40"/>
      <c r="AY197" s="47"/>
      <c r="AZ197" s="40"/>
      <c r="BA197" s="47"/>
      <c r="BB197" s="40"/>
      <c r="BC197" s="48"/>
      <c r="BE197" s="2"/>
      <c r="BH197" s="121"/>
    </row>
    <row r="198" spans="1:60" x14ac:dyDescent="0.25">
      <c r="A198" s="37"/>
      <c r="B198" s="38"/>
      <c r="C198" s="38"/>
      <c r="D198" s="38"/>
      <c r="E198" s="38"/>
      <c r="F198" s="38"/>
      <c r="G198" s="38"/>
      <c r="H198" s="38"/>
      <c r="I198" s="39"/>
      <c r="J198" s="40"/>
      <c r="K198" s="41"/>
      <c r="L198" s="42"/>
      <c r="M198" s="157"/>
      <c r="N198" s="42"/>
      <c r="O198" s="199"/>
      <c r="P198" s="144"/>
      <c r="Q198" s="205"/>
      <c r="R198" s="44"/>
      <c r="S198" s="45"/>
      <c r="T198" s="40"/>
      <c r="U198" s="45"/>
      <c r="V198"/>
      <c r="W198" s="46"/>
      <c r="X198" s="40"/>
      <c r="Y198" s="45"/>
      <c r="Z198" s="40"/>
      <c r="AA198" s="45"/>
      <c r="AB198"/>
      <c r="AC198" s="46"/>
      <c r="AD198" s="99"/>
      <c r="AE198" s="45"/>
      <c r="AF198" s="40"/>
      <c r="AG198" s="45"/>
      <c r="AH198"/>
      <c r="AI198" s="46"/>
      <c r="AJ198" s="40"/>
      <c r="AK198" s="45"/>
      <c r="AL198" s="40"/>
      <c r="AM198" s="45"/>
      <c r="AN198"/>
      <c r="AO198" s="46"/>
      <c r="AP198"/>
      <c r="AQ198" s="47"/>
      <c r="AR198" s="40"/>
      <c r="AS198" s="47"/>
      <c r="AT198" s="40"/>
      <c r="AU198" s="48"/>
      <c r="AV198"/>
      <c r="AW198" s="47"/>
      <c r="AX198" s="40"/>
      <c r="AY198" s="47"/>
      <c r="AZ198" s="40"/>
      <c r="BA198" s="47"/>
      <c r="BB198" s="40"/>
      <c r="BC198" s="48"/>
      <c r="BE198" s="2"/>
      <c r="BH198" s="121"/>
    </row>
    <row r="199" spans="1:60" x14ac:dyDescent="0.25">
      <c r="A199" s="37"/>
      <c r="B199" s="38"/>
      <c r="C199" s="38"/>
      <c r="D199" s="38"/>
      <c r="E199" s="38"/>
      <c r="F199" s="38"/>
      <c r="G199" s="38"/>
      <c r="H199" s="38"/>
      <c r="I199" s="39"/>
      <c r="J199" s="40"/>
      <c r="K199" s="41"/>
      <c r="L199" s="42"/>
      <c r="M199" s="157"/>
      <c r="N199" s="42"/>
      <c r="O199" s="199"/>
      <c r="P199" s="144"/>
      <c r="Q199" s="205"/>
      <c r="R199" s="44"/>
      <c r="S199" s="45"/>
      <c r="T199" s="40"/>
      <c r="U199" s="45"/>
      <c r="V199"/>
      <c r="W199" s="46"/>
      <c r="X199" s="40"/>
      <c r="Y199" s="45"/>
      <c r="Z199" s="40"/>
      <c r="AA199" s="45"/>
      <c r="AB199"/>
      <c r="AC199" s="46"/>
      <c r="AD199" s="99"/>
      <c r="AE199" s="45"/>
      <c r="AF199" s="40"/>
      <c r="AG199" s="45"/>
      <c r="AH199"/>
      <c r="AI199" s="46"/>
      <c r="AJ199" s="40"/>
      <c r="AK199" s="45"/>
      <c r="AL199" s="40"/>
      <c r="AM199" s="45"/>
      <c r="AN199"/>
      <c r="AO199" s="46"/>
      <c r="AP199"/>
      <c r="AQ199" s="47"/>
      <c r="AR199" s="40"/>
      <c r="AS199" s="47"/>
      <c r="AT199" s="40"/>
      <c r="AU199" s="48"/>
      <c r="AV199"/>
      <c r="AW199" s="47"/>
      <c r="AX199" s="40"/>
      <c r="AY199" s="47"/>
      <c r="AZ199" s="40"/>
      <c r="BA199" s="47"/>
      <c r="BB199" s="40"/>
      <c r="BC199" s="48"/>
      <c r="BE199" s="2"/>
      <c r="BH199" s="121"/>
    </row>
    <row r="200" spans="1:60" x14ac:dyDescent="0.25">
      <c r="A200" s="37"/>
      <c r="B200" s="38"/>
      <c r="C200" s="38"/>
      <c r="D200" s="38"/>
      <c r="E200" s="38"/>
      <c r="F200" s="38"/>
      <c r="G200" s="38"/>
      <c r="H200" s="38"/>
      <c r="I200" s="39"/>
      <c r="J200" s="40"/>
      <c r="K200" s="41"/>
      <c r="L200" s="42"/>
      <c r="M200" s="157"/>
      <c r="N200" s="42"/>
      <c r="O200" s="199"/>
      <c r="P200" s="144"/>
      <c r="Q200" s="205"/>
      <c r="R200" s="44"/>
      <c r="S200" s="45"/>
      <c r="T200" s="40"/>
      <c r="U200" s="45"/>
      <c r="V200"/>
      <c r="W200" s="46"/>
      <c r="X200" s="40"/>
      <c r="Y200" s="45"/>
      <c r="Z200" s="40"/>
      <c r="AA200" s="45"/>
      <c r="AB200"/>
      <c r="AC200" s="46"/>
      <c r="AD200" s="99"/>
      <c r="AE200" s="45"/>
      <c r="AF200" s="40"/>
      <c r="AG200" s="45"/>
      <c r="AH200"/>
      <c r="AI200" s="46"/>
      <c r="AJ200" s="40"/>
      <c r="AK200" s="45"/>
      <c r="AL200" s="40"/>
      <c r="AM200" s="45"/>
      <c r="AN200"/>
      <c r="AO200" s="46"/>
      <c r="AP200"/>
      <c r="AQ200" s="47"/>
      <c r="AR200" s="40"/>
      <c r="AS200" s="47"/>
      <c r="AT200" s="40"/>
      <c r="AU200" s="48"/>
      <c r="AV200"/>
      <c r="AW200" s="47"/>
      <c r="AX200" s="40"/>
      <c r="AY200" s="47"/>
      <c r="AZ200" s="40"/>
      <c r="BA200" s="47"/>
      <c r="BB200" s="40"/>
      <c r="BC200" s="48"/>
      <c r="BE200" s="2"/>
      <c r="BH200" s="121"/>
    </row>
    <row r="201" spans="1:60" x14ac:dyDescent="0.25">
      <c r="A201" s="37"/>
      <c r="B201" s="38"/>
      <c r="C201" s="38"/>
      <c r="D201" s="38"/>
      <c r="E201" s="38"/>
      <c r="F201" s="38"/>
      <c r="G201" s="38"/>
      <c r="H201" s="38"/>
      <c r="I201" s="39"/>
      <c r="J201" s="40"/>
      <c r="K201" s="41"/>
      <c r="L201" s="42"/>
      <c r="M201" s="157"/>
      <c r="N201" s="42"/>
      <c r="O201" s="199"/>
      <c r="P201" s="144"/>
      <c r="Q201" s="205"/>
      <c r="R201" s="44"/>
      <c r="S201" s="45"/>
      <c r="T201" s="40"/>
      <c r="U201" s="45"/>
      <c r="V201"/>
      <c r="W201" s="46"/>
      <c r="X201" s="40"/>
      <c r="Y201" s="45"/>
      <c r="Z201" s="40"/>
      <c r="AA201" s="45"/>
      <c r="AB201"/>
      <c r="AC201" s="46"/>
      <c r="AD201"/>
      <c r="AE201" s="45"/>
      <c r="AF201" s="40"/>
      <c r="AG201" s="45"/>
      <c r="AH201"/>
      <c r="AI201" s="46"/>
      <c r="AJ201" s="40"/>
      <c r="AK201" s="45"/>
      <c r="AL201" s="40"/>
      <c r="AM201" s="45"/>
      <c r="AN201"/>
      <c r="AO201" s="46"/>
      <c r="AP201"/>
      <c r="AQ201" s="47"/>
      <c r="AR201" s="40"/>
      <c r="AS201" s="47"/>
      <c r="AT201" s="40"/>
      <c r="AU201" s="48"/>
      <c r="AV201"/>
      <c r="AW201" s="47"/>
      <c r="AX201" s="40"/>
      <c r="AY201" s="47"/>
      <c r="AZ201" s="40"/>
      <c r="BA201" s="47"/>
      <c r="BB201" s="40"/>
      <c r="BC201" s="48"/>
      <c r="BE201" s="2"/>
      <c r="BH201" s="121"/>
    </row>
    <row r="202" spans="1:60" x14ac:dyDescent="0.25">
      <c r="A202" s="37"/>
      <c r="B202" s="38"/>
      <c r="C202" s="38"/>
      <c r="D202" s="38"/>
      <c r="E202" s="38"/>
      <c r="F202" s="38"/>
      <c r="G202" s="38"/>
      <c r="H202" s="38"/>
      <c r="I202" s="39"/>
      <c r="J202" s="40"/>
      <c r="K202" s="41"/>
      <c r="L202" s="42"/>
      <c r="M202" s="157"/>
      <c r="N202" s="42"/>
      <c r="O202" s="199"/>
      <c r="P202" s="144"/>
      <c r="Q202" s="205"/>
      <c r="R202" s="44"/>
      <c r="S202" s="45"/>
      <c r="T202" s="40"/>
      <c r="U202" s="45"/>
      <c r="V202"/>
      <c r="W202" s="46"/>
      <c r="X202" s="40"/>
      <c r="Y202" s="45"/>
      <c r="Z202" s="40"/>
      <c r="AA202" s="45"/>
      <c r="AB202"/>
      <c r="AC202" s="46"/>
      <c r="AD202"/>
      <c r="AE202" s="45"/>
      <c r="AF202" s="40"/>
      <c r="AG202" s="45"/>
      <c r="AH202"/>
      <c r="AI202" s="46"/>
      <c r="AJ202" s="40"/>
      <c r="AK202" s="45"/>
      <c r="AL202" s="40"/>
      <c r="AM202" s="45"/>
      <c r="AN202"/>
      <c r="AO202" s="46"/>
      <c r="AP202"/>
      <c r="AQ202" s="47"/>
      <c r="AR202" s="40"/>
      <c r="AS202" s="47"/>
      <c r="AT202" s="40"/>
      <c r="AU202" s="48"/>
      <c r="AV202"/>
      <c r="AW202" s="47"/>
      <c r="AX202" s="40"/>
      <c r="AY202" s="47"/>
      <c r="AZ202" s="40"/>
      <c r="BA202" s="47"/>
      <c r="BB202" s="40"/>
      <c r="BC202" s="48"/>
      <c r="BE202" s="2"/>
      <c r="BH202" s="121"/>
    </row>
    <row r="203" spans="1:60" x14ac:dyDescent="0.25">
      <c r="A203" s="37"/>
      <c r="B203" s="38"/>
      <c r="C203" s="38"/>
      <c r="D203" s="38"/>
      <c r="E203" s="38"/>
      <c r="F203" s="38"/>
      <c r="G203" s="38"/>
      <c r="H203" s="38"/>
      <c r="I203" s="39"/>
      <c r="J203" s="40"/>
      <c r="K203" s="41"/>
      <c r="L203" s="42"/>
      <c r="M203" s="157"/>
      <c r="N203" s="42"/>
      <c r="O203" s="199"/>
      <c r="P203" s="144"/>
      <c r="Q203" s="205"/>
      <c r="R203" s="44"/>
      <c r="S203" s="45"/>
      <c r="T203" s="40"/>
      <c r="U203" s="45"/>
      <c r="V203"/>
      <c r="W203" s="46"/>
      <c r="X203" s="40"/>
      <c r="Y203" s="45"/>
      <c r="Z203" s="40"/>
      <c r="AA203" s="45"/>
      <c r="AB203"/>
      <c r="AC203" s="46"/>
      <c r="AD203"/>
      <c r="AE203" s="45"/>
      <c r="AF203" s="40"/>
      <c r="AG203" s="45"/>
      <c r="AH203"/>
      <c r="AI203" s="46"/>
      <c r="AJ203" s="40"/>
      <c r="AK203" s="45"/>
      <c r="AL203" s="40"/>
      <c r="AM203" s="45"/>
      <c r="AN203"/>
      <c r="AO203" s="46"/>
      <c r="AP203"/>
      <c r="AQ203" s="47"/>
      <c r="AR203" s="40"/>
      <c r="AS203" s="47"/>
      <c r="AT203" s="40"/>
      <c r="AU203" s="48"/>
      <c r="AV203"/>
      <c r="AW203" s="47"/>
      <c r="AX203" s="40"/>
      <c r="AY203" s="47"/>
      <c r="AZ203" s="40"/>
      <c r="BA203" s="47"/>
      <c r="BB203" s="40"/>
      <c r="BC203" s="48"/>
      <c r="BE203" s="2"/>
      <c r="BH203" s="121"/>
    </row>
    <row r="204" spans="1:60" x14ac:dyDescent="0.25">
      <c r="A204" s="37"/>
      <c r="B204" s="38"/>
      <c r="C204" s="38"/>
      <c r="D204" s="38"/>
      <c r="E204" s="38"/>
      <c r="F204" s="38"/>
      <c r="G204" s="38"/>
      <c r="H204" s="38"/>
      <c r="I204" s="39"/>
      <c r="J204" s="40"/>
      <c r="K204" s="41"/>
      <c r="L204" s="42"/>
      <c r="M204" s="157"/>
      <c r="N204" s="42"/>
      <c r="O204" s="199"/>
      <c r="P204" s="144"/>
      <c r="Q204" s="205"/>
      <c r="R204" s="44"/>
      <c r="S204" s="45"/>
      <c r="T204" s="40"/>
      <c r="U204" s="45"/>
      <c r="V204"/>
      <c r="W204" s="46"/>
      <c r="X204" s="40"/>
      <c r="Y204" s="45"/>
      <c r="Z204" s="40"/>
      <c r="AA204" s="45"/>
      <c r="AB204"/>
      <c r="AC204" s="46"/>
      <c r="AD204"/>
      <c r="AE204" s="45"/>
      <c r="AF204" s="40"/>
      <c r="AG204" s="45"/>
      <c r="AH204"/>
      <c r="AI204" s="46"/>
      <c r="AJ204" s="40"/>
      <c r="AK204" s="45"/>
      <c r="AL204" s="40"/>
      <c r="AM204" s="45"/>
      <c r="AN204"/>
      <c r="AO204" s="46"/>
      <c r="AP204"/>
      <c r="AQ204" s="47"/>
      <c r="AR204" s="40"/>
      <c r="AS204" s="47"/>
      <c r="AT204" s="40"/>
      <c r="AU204" s="48"/>
      <c r="AV204"/>
      <c r="AW204" s="47"/>
      <c r="AX204" s="40"/>
      <c r="AY204" s="47"/>
      <c r="AZ204" s="40"/>
      <c r="BA204" s="47"/>
      <c r="BB204" s="40"/>
      <c r="BC204" s="48"/>
      <c r="BE204" s="2"/>
      <c r="BH204" s="121"/>
    </row>
    <row r="205" spans="1:60" x14ac:dyDescent="0.25">
      <c r="A205" s="37"/>
      <c r="B205" s="38"/>
      <c r="C205" s="38"/>
      <c r="D205" s="38"/>
      <c r="E205" s="38"/>
      <c r="F205" s="38"/>
      <c r="G205" s="38"/>
      <c r="H205" s="38"/>
      <c r="I205" s="39"/>
      <c r="J205" s="40"/>
      <c r="K205" s="41"/>
      <c r="L205" s="42"/>
      <c r="M205" s="157"/>
      <c r="N205" s="42"/>
      <c r="O205" s="199"/>
      <c r="P205" s="144"/>
      <c r="Q205" s="205"/>
      <c r="R205" s="44"/>
      <c r="S205" s="45"/>
      <c r="T205" s="40"/>
      <c r="U205" s="45"/>
      <c r="V205"/>
      <c r="W205" s="46"/>
      <c r="X205" s="40"/>
      <c r="Y205" s="45"/>
      <c r="Z205" s="40"/>
      <c r="AA205" s="45"/>
      <c r="AB205"/>
      <c r="AC205" s="46"/>
      <c r="AD205"/>
      <c r="AE205" s="45"/>
      <c r="AF205" s="40"/>
      <c r="AG205" s="45"/>
      <c r="AH205"/>
      <c r="AI205" s="46"/>
      <c r="AJ205" s="40"/>
      <c r="AK205" s="45"/>
      <c r="AL205" s="40"/>
      <c r="AM205" s="45"/>
      <c r="AN205"/>
      <c r="AO205" s="46"/>
      <c r="AP205"/>
      <c r="AQ205" s="47"/>
      <c r="AR205" s="40"/>
      <c r="AS205" s="47"/>
      <c r="AT205" s="40"/>
      <c r="AU205" s="48"/>
      <c r="AV205"/>
      <c r="AW205" s="47"/>
      <c r="AX205" s="40"/>
      <c r="AY205" s="47"/>
      <c r="AZ205" s="40"/>
      <c r="BA205" s="47"/>
      <c r="BB205" s="40"/>
      <c r="BC205" s="48"/>
      <c r="BE205" s="2"/>
      <c r="BH205" s="121"/>
    </row>
    <row r="206" spans="1:60" x14ac:dyDescent="0.25">
      <c r="A206" s="37"/>
      <c r="B206" s="38"/>
      <c r="C206" s="38"/>
      <c r="D206" s="38"/>
      <c r="E206" s="38"/>
      <c r="F206" s="38"/>
      <c r="G206" s="38"/>
      <c r="H206" s="38"/>
      <c r="I206" s="39"/>
      <c r="J206" s="40"/>
      <c r="K206" s="41"/>
      <c r="L206" s="42"/>
      <c r="M206" s="182"/>
      <c r="N206" s="42"/>
      <c r="O206" s="199"/>
      <c r="P206" s="144"/>
      <c r="Q206" s="205"/>
      <c r="R206" s="44"/>
      <c r="S206" s="45"/>
      <c r="T206" s="40"/>
      <c r="U206" s="45"/>
      <c r="V206"/>
      <c r="W206" s="46"/>
      <c r="X206" s="40"/>
      <c r="Y206" s="45"/>
      <c r="Z206" s="40"/>
      <c r="AA206" s="45"/>
      <c r="AB206"/>
      <c r="AC206" s="46"/>
      <c r="AD206"/>
      <c r="AE206" s="45"/>
      <c r="AF206" s="40"/>
      <c r="AG206" s="45"/>
      <c r="AH206"/>
      <c r="AI206" s="46"/>
      <c r="AJ206" s="40"/>
      <c r="AK206" s="45"/>
      <c r="AL206" s="40"/>
      <c r="AM206" s="45"/>
      <c r="AN206"/>
      <c r="AO206" s="46"/>
      <c r="AP206"/>
      <c r="AQ206" s="47"/>
      <c r="AR206" s="40"/>
      <c r="AS206" s="47"/>
      <c r="AT206" s="40"/>
      <c r="AU206" s="48"/>
      <c r="AV206"/>
      <c r="AW206" s="47"/>
      <c r="AX206" s="40"/>
      <c r="AY206" s="47"/>
      <c r="AZ206" s="40"/>
      <c r="BA206" s="47"/>
      <c r="BB206" s="40"/>
      <c r="BC206" s="48"/>
      <c r="BE206" s="2"/>
      <c r="BH206" s="121"/>
    </row>
    <row r="207" spans="1:60" x14ac:dyDescent="0.25">
      <c r="A207" s="49"/>
      <c r="B207" s="50"/>
      <c r="C207" s="50"/>
      <c r="D207" s="50"/>
      <c r="E207" s="50"/>
      <c r="F207" s="50"/>
      <c r="G207" s="50"/>
      <c r="H207" s="50"/>
      <c r="I207" s="51"/>
      <c r="J207" s="52"/>
      <c r="K207" s="53"/>
      <c r="L207" s="54"/>
      <c r="M207" s="183"/>
      <c r="N207" s="54"/>
      <c r="O207" s="201"/>
      <c r="P207" s="176"/>
      <c r="Q207" s="209"/>
      <c r="R207" s="55"/>
      <c r="S207" s="45"/>
      <c r="T207" s="40"/>
      <c r="U207" s="45"/>
      <c r="V207"/>
      <c r="W207" s="46"/>
      <c r="X207" s="40"/>
      <c r="Y207" s="45"/>
      <c r="Z207" s="40"/>
      <c r="AA207" s="45"/>
      <c r="AB207"/>
      <c r="AC207" s="46"/>
      <c r="AD207"/>
      <c r="AE207" s="56"/>
      <c r="AF207" s="52"/>
      <c r="AG207" s="56"/>
      <c r="AH207" s="36"/>
      <c r="AI207" s="57"/>
      <c r="AJ207" s="52"/>
      <c r="AK207" s="56"/>
      <c r="AL207" s="52"/>
      <c r="AM207" s="56"/>
      <c r="AN207" s="36"/>
      <c r="AO207" s="57"/>
      <c r="AP207" s="36"/>
      <c r="AQ207" s="58"/>
      <c r="AR207" s="52"/>
      <c r="AS207" s="58"/>
      <c r="AT207" s="52"/>
      <c r="AU207" s="59"/>
      <c r="AV207" s="36"/>
      <c r="AW207" s="58"/>
      <c r="AX207" s="52"/>
      <c r="AY207" s="58"/>
      <c r="AZ207" s="52"/>
      <c r="BA207" s="58"/>
      <c r="BB207" s="52"/>
      <c r="BC207" s="59"/>
      <c r="BE207" s="2"/>
      <c r="BH207" s="121"/>
    </row>
    <row r="208" spans="1:60" x14ac:dyDescent="0.25">
      <c r="M208" s="158"/>
      <c r="O208" s="158"/>
      <c r="Q208" s="159"/>
      <c r="S208" s="56"/>
      <c r="T208" s="52"/>
      <c r="U208" s="56"/>
      <c r="V208" s="36"/>
      <c r="W208" s="57"/>
      <c r="X208" s="52"/>
      <c r="Y208" s="56"/>
      <c r="Z208" s="52"/>
      <c r="AA208" s="56"/>
      <c r="AB208" s="36"/>
      <c r="AC208" s="57"/>
      <c r="AD208" s="36"/>
    </row>
    <row r="209" spans="1:59" ht="15.75" thickBot="1" x14ac:dyDescent="0.3">
      <c r="I209" s="4">
        <v>2552659</v>
      </c>
      <c r="J209" s="5"/>
      <c r="K209" s="4">
        <v>4477793</v>
      </c>
      <c r="L209" s="5"/>
      <c r="M209" s="189">
        <v>1925134</v>
      </c>
      <c r="N209" s="5"/>
      <c r="O209" s="189">
        <v>2642488</v>
      </c>
      <c r="P209" s="150"/>
      <c r="Q209" s="189">
        <v>4567622</v>
      </c>
      <c r="R209" s="5"/>
      <c r="S209" s="6">
        <v>3325</v>
      </c>
      <c r="T209" s="6"/>
      <c r="U209" s="6">
        <v>255</v>
      </c>
      <c r="V209" s="6"/>
      <c r="W209" s="6">
        <v>3070</v>
      </c>
      <c r="X209" s="6"/>
      <c r="Y209" s="6">
        <v>7046</v>
      </c>
      <c r="Z209" s="6"/>
      <c r="AA209" s="6">
        <v>874</v>
      </c>
      <c r="AB209" s="6"/>
      <c r="AC209" s="6">
        <v>6172</v>
      </c>
      <c r="AD209" s="6"/>
      <c r="AE209" s="6">
        <v>3289</v>
      </c>
      <c r="AF209" s="6"/>
      <c r="AG209" s="6">
        <v>335</v>
      </c>
      <c r="AH209" s="6"/>
      <c r="AI209" s="6">
        <v>2954</v>
      </c>
      <c r="AJ209" s="6"/>
      <c r="AK209" s="6">
        <v>6890</v>
      </c>
      <c r="AL209" s="6"/>
      <c r="AM209" s="6">
        <v>902</v>
      </c>
      <c r="AN209" s="6"/>
      <c r="AO209" s="6">
        <v>5988</v>
      </c>
      <c r="AP209" s="6"/>
      <c r="AQ209" s="60">
        <v>0</v>
      </c>
      <c r="AR209" s="6"/>
      <c r="AS209" s="60">
        <v>0</v>
      </c>
      <c r="AT209" s="6"/>
      <c r="AU209" s="60">
        <v>0</v>
      </c>
      <c r="AV209" s="6"/>
      <c r="AW209" s="60">
        <v>3053.5</v>
      </c>
      <c r="AX209" s="6"/>
      <c r="AY209" s="60">
        <v>6080</v>
      </c>
      <c r="AZ209" s="6"/>
      <c r="BA209" s="60">
        <v>0</v>
      </c>
      <c r="BB209" s="6"/>
      <c r="BC209" s="60">
        <v>9133.5</v>
      </c>
      <c r="BD209" s="6">
        <v>4477251</v>
      </c>
      <c r="BG209" s="1">
        <v>1865521.25</v>
      </c>
    </row>
    <row r="210" spans="1:59" ht="15.75" thickTop="1" x14ac:dyDescent="0.25">
      <c r="M210" s="159"/>
      <c r="O210" s="158"/>
      <c r="Q210" s="159"/>
      <c r="AG210" s="7"/>
    </row>
    <row r="211" spans="1:59" x14ac:dyDescent="0.25">
      <c r="A211" s="1">
        <v>1</v>
      </c>
      <c r="F211" s="8" t="s">
        <v>305</v>
      </c>
      <c r="G211" s="8"/>
      <c r="H211" s="75" t="s">
        <v>29</v>
      </c>
      <c r="I211" s="9">
        <v>0</v>
      </c>
      <c r="J211" s="10"/>
      <c r="K211" s="9">
        <v>0</v>
      </c>
      <c r="L211" s="8"/>
      <c r="M211" s="171">
        <v>0</v>
      </c>
      <c r="N211" s="11"/>
      <c r="O211" s="15">
        <v>0</v>
      </c>
      <c r="P211" s="177"/>
      <c r="Q211" s="171">
        <v>0</v>
      </c>
      <c r="R211" s="8"/>
      <c r="S211" s="12">
        <v>0</v>
      </c>
      <c r="T211" s="11"/>
      <c r="U211" s="12">
        <v>0</v>
      </c>
      <c r="V211" s="11"/>
      <c r="W211" s="12">
        <v>0</v>
      </c>
      <c r="X211" s="11"/>
      <c r="Y211" s="12">
        <v>0</v>
      </c>
      <c r="Z211" s="11"/>
      <c r="AA211" s="12">
        <v>0</v>
      </c>
      <c r="AB211" s="11"/>
      <c r="AC211" s="12">
        <v>0</v>
      </c>
      <c r="AD211" s="11"/>
      <c r="AE211" s="12">
        <v>0</v>
      </c>
      <c r="AF211" s="11"/>
      <c r="AG211" s="13">
        <v>0</v>
      </c>
      <c r="AH211" s="13"/>
      <c r="AI211" s="13">
        <v>0</v>
      </c>
      <c r="AJ211" s="13"/>
      <c r="AK211" s="13">
        <v>0</v>
      </c>
      <c r="AL211" s="13"/>
      <c r="AM211" s="13">
        <v>0</v>
      </c>
      <c r="AN211" s="13"/>
      <c r="AO211" s="13">
        <v>0</v>
      </c>
      <c r="AP211" s="13"/>
      <c r="AQ211" s="13">
        <v>0</v>
      </c>
      <c r="AR211" s="13"/>
      <c r="AS211" s="13">
        <v>0</v>
      </c>
      <c r="AT211" s="13"/>
      <c r="AU211" s="13">
        <v>0</v>
      </c>
      <c r="AV211" s="13"/>
      <c r="AW211" s="13">
        <v>0</v>
      </c>
      <c r="AX211" s="13"/>
      <c r="AY211" s="13">
        <v>0</v>
      </c>
      <c r="AZ211" s="13"/>
      <c r="BA211" s="13">
        <v>0</v>
      </c>
      <c r="BB211" s="13"/>
      <c r="BC211" s="13">
        <v>0</v>
      </c>
      <c r="BD211" s="13"/>
    </row>
    <row r="212" spans="1:59" x14ac:dyDescent="0.25">
      <c r="A212" s="1">
        <v>2</v>
      </c>
      <c r="F212" s="8" t="s">
        <v>305</v>
      </c>
      <c r="G212" s="8"/>
      <c r="H212" s="8" t="s">
        <v>212</v>
      </c>
      <c r="I212" s="9">
        <v>0</v>
      </c>
      <c r="J212" s="10"/>
      <c r="K212" s="9">
        <v>0</v>
      </c>
      <c r="L212" s="8"/>
      <c r="M212" s="171">
        <v>0</v>
      </c>
      <c r="N212" s="11"/>
      <c r="O212" s="15">
        <v>0</v>
      </c>
      <c r="P212" s="177"/>
      <c r="Q212" s="171">
        <v>0</v>
      </c>
      <c r="R212" s="8"/>
      <c r="S212" s="12">
        <v>0</v>
      </c>
      <c r="T212" s="11"/>
      <c r="U212" s="12">
        <v>0</v>
      </c>
      <c r="V212" s="11"/>
      <c r="W212" s="12">
        <v>0</v>
      </c>
      <c r="X212" s="11"/>
      <c r="Y212" s="12">
        <v>0</v>
      </c>
      <c r="Z212" s="11"/>
      <c r="AA212" s="12">
        <v>0</v>
      </c>
      <c r="AB212" s="11"/>
      <c r="AC212" s="12">
        <v>0</v>
      </c>
      <c r="AD212" s="11"/>
      <c r="AE212" s="12">
        <v>0</v>
      </c>
      <c r="AF212" s="11"/>
      <c r="AG212" s="13">
        <v>0</v>
      </c>
      <c r="AH212" s="13"/>
      <c r="AI212" s="13">
        <v>0</v>
      </c>
      <c r="AJ212" s="13"/>
      <c r="AK212" s="13">
        <v>0</v>
      </c>
      <c r="AL212" s="13"/>
      <c r="AM212" s="13">
        <v>0</v>
      </c>
      <c r="AN212" s="13"/>
      <c r="AO212" s="13">
        <v>0</v>
      </c>
      <c r="AP212" s="13"/>
      <c r="AQ212" s="13">
        <v>0</v>
      </c>
      <c r="AR212" s="13"/>
      <c r="AS212" s="13">
        <v>0</v>
      </c>
      <c r="AT212" s="13"/>
      <c r="AU212" s="13">
        <v>0</v>
      </c>
      <c r="AV212" s="13"/>
      <c r="AW212" s="13">
        <v>0</v>
      </c>
      <c r="AX212" s="13"/>
      <c r="AY212" s="13">
        <v>0</v>
      </c>
      <c r="AZ212" s="13"/>
      <c r="BA212" s="13">
        <v>0</v>
      </c>
      <c r="BB212" s="13"/>
      <c r="BC212" s="13">
        <v>0</v>
      </c>
      <c r="BD212" s="13"/>
    </row>
    <row r="213" spans="1:59" x14ac:dyDescent="0.25">
      <c r="A213" s="1">
        <v>3</v>
      </c>
      <c r="F213" s="8" t="s">
        <v>305</v>
      </c>
      <c r="G213" s="8"/>
      <c r="H213" s="8" t="s">
        <v>11</v>
      </c>
      <c r="I213" s="9">
        <v>0</v>
      </c>
      <c r="J213" s="10"/>
      <c r="K213" s="9">
        <v>0</v>
      </c>
      <c r="L213" s="8"/>
      <c r="M213" s="171">
        <v>0</v>
      </c>
      <c r="N213" s="11"/>
      <c r="O213" s="15">
        <v>0</v>
      </c>
      <c r="P213" s="177"/>
      <c r="Q213" s="171">
        <v>0</v>
      </c>
      <c r="R213" s="8"/>
      <c r="S213" s="12">
        <v>0</v>
      </c>
      <c r="T213" s="11"/>
      <c r="U213" s="12">
        <v>0</v>
      </c>
      <c r="V213" s="11"/>
      <c r="W213" s="12">
        <v>0</v>
      </c>
      <c r="X213" s="11"/>
      <c r="Y213" s="12">
        <v>0</v>
      </c>
      <c r="Z213" s="11"/>
      <c r="AA213" s="12">
        <v>0</v>
      </c>
      <c r="AB213" s="11"/>
      <c r="AC213" s="12">
        <v>0</v>
      </c>
      <c r="AD213" s="11"/>
      <c r="AE213" s="12">
        <v>0</v>
      </c>
      <c r="AF213" s="11"/>
      <c r="AG213" s="13">
        <v>0</v>
      </c>
      <c r="AH213" s="13"/>
      <c r="AI213" s="13">
        <v>0</v>
      </c>
      <c r="AJ213" s="13"/>
      <c r="AK213" s="13">
        <v>0</v>
      </c>
      <c r="AL213" s="13"/>
      <c r="AM213" s="13">
        <v>0</v>
      </c>
      <c r="AN213" s="13"/>
      <c r="AO213" s="13">
        <v>0</v>
      </c>
      <c r="AP213" s="13"/>
      <c r="AQ213" s="13">
        <v>0</v>
      </c>
      <c r="AR213" s="13"/>
      <c r="AS213" s="13">
        <v>0</v>
      </c>
      <c r="AT213" s="13"/>
      <c r="AU213" s="13">
        <v>0</v>
      </c>
      <c r="AV213" s="13"/>
      <c r="AW213" s="13">
        <v>0</v>
      </c>
      <c r="AX213" s="13"/>
      <c r="AY213" s="13">
        <v>0</v>
      </c>
      <c r="AZ213" s="13"/>
      <c r="BA213" s="13">
        <v>0</v>
      </c>
      <c r="BB213" s="13"/>
      <c r="BC213" s="13">
        <v>0</v>
      </c>
      <c r="BD213" s="13"/>
    </row>
    <row r="214" spans="1:59" x14ac:dyDescent="0.25">
      <c r="A214" s="1">
        <v>4</v>
      </c>
      <c r="F214" s="8" t="s">
        <v>306</v>
      </c>
      <c r="G214" s="8"/>
      <c r="H214" s="14" t="s">
        <v>9</v>
      </c>
      <c r="I214" s="9">
        <v>1387505</v>
      </c>
      <c r="J214" s="10"/>
      <c r="K214" s="9">
        <v>2487796</v>
      </c>
      <c r="L214" s="8"/>
      <c r="M214" s="171">
        <v>1100291</v>
      </c>
      <c r="N214" s="11"/>
      <c r="O214" s="15">
        <v>1468121</v>
      </c>
      <c r="P214" s="177"/>
      <c r="Q214" s="171">
        <v>2568412</v>
      </c>
      <c r="R214" s="8"/>
      <c r="S214" s="12">
        <v>1873</v>
      </c>
      <c r="T214" s="11"/>
      <c r="U214" s="12">
        <v>133</v>
      </c>
      <c r="V214" s="11"/>
      <c r="W214" s="12">
        <v>1740</v>
      </c>
      <c r="X214" s="11"/>
      <c r="Y214" s="12">
        <v>3892</v>
      </c>
      <c r="Z214" s="11"/>
      <c r="AA214" s="12">
        <v>493</v>
      </c>
      <c r="AB214" s="11"/>
      <c r="AC214" s="12">
        <v>3399</v>
      </c>
      <c r="AD214" s="11"/>
      <c r="AE214" s="12">
        <v>1853</v>
      </c>
      <c r="AF214" s="11"/>
      <c r="AG214" s="13">
        <v>180</v>
      </c>
      <c r="AH214" s="13"/>
      <c r="AI214" s="13">
        <v>1673</v>
      </c>
      <c r="AJ214" s="13"/>
      <c r="AK214" s="13">
        <v>3776</v>
      </c>
      <c r="AL214" s="13"/>
      <c r="AM214" s="13">
        <v>484</v>
      </c>
      <c r="AN214" s="13"/>
      <c r="AO214" s="13">
        <v>3292</v>
      </c>
      <c r="AP214" s="13"/>
      <c r="AQ214" s="62">
        <v>0</v>
      </c>
      <c r="AR214" s="13"/>
      <c r="AS214" s="13">
        <v>0</v>
      </c>
      <c r="AT214" s="13"/>
      <c r="AU214" s="13">
        <v>0</v>
      </c>
      <c r="AV214" s="13"/>
      <c r="AW214" s="62">
        <v>1729.5</v>
      </c>
      <c r="AX214" s="13"/>
      <c r="AY214" s="13">
        <v>3345.5</v>
      </c>
      <c r="AZ214" s="13"/>
      <c r="BA214" s="13">
        <v>0</v>
      </c>
      <c r="BB214" s="13"/>
      <c r="BC214" s="13">
        <v>5075</v>
      </c>
      <c r="BD214" s="13"/>
    </row>
    <row r="215" spans="1:59" x14ac:dyDescent="0.25">
      <c r="A215" s="1">
        <v>5</v>
      </c>
      <c r="F215" s="8" t="s">
        <v>306</v>
      </c>
      <c r="G215" s="8"/>
      <c r="H215" s="14" t="s">
        <v>214</v>
      </c>
      <c r="I215" s="9">
        <v>8834</v>
      </c>
      <c r="J215" s="10"/>
      <c r="K215" s="9">
        <v>9560</v>
      </c>
      <c r="L215" s="8"/>
      <c r="M215" s="171">
        <v>726</v>
      </c>
      <c r="N215" s="11"/>
      <c r="O215" s="15">
        <v>5643</v>
      </c>
      <c r="P215" s="177"/>
      <c r="Q215" s="171">
        <v>6369</v>
      </c>
      <c r="R215" s="8"/>
      <c r="S215" s="12">
        <v>3</v>
      </c>
      <c r="T215" s="11"/>
      <c r="U215" s="12">
        <v>1</v>
      </c>
      <c r="V215" s="11"/>
      <c r="W215" s="12">
        <v>2</v>
      </c>
      <c r="X215" s="11"/>
      <c r="Y215" s="12">
        <v>23</v>
      </c>
      <c r="Z215" s="11"/>
      <c r="AA215" s="12">
        <v>5</v>
      </c>
      <c r="AB215" s="11"/>
      <c r="AC215" s="12">
        <v>18</v>
      </c>
      <c r="AD215" s="11"/>
      <c r="AE215" s="12">
        <v>4</v>
      </c>
      <c r="AF215" s="11"/>
      <c r="AG215" s="13">
        <v>3</v>
      </c>
      <c r="AH215" s="13"/>
      <c r="AI215" s="13">
        <v>1</v>
      </c>
      <c r="AJ215" s="13"/>
      <c r="AK215" s="13">
        <v>25</v>
      </c>
      <c r="AL215" s="13"/>
      <c r="AM215" s="13">
        <v>7</v>
      </c>
      <c r="AN215" s="13"/>
      <c r="AO215" s="13">
        <v>18</v>
      </c>
      <c r="AP215" s="13"/>
      <c r="AQ215" s="13">
        <v>0</v>
      </c>
      <c r="AR215" s="13"/>
      <c r="AS215" s="13">
        <v>0</v>
      </c>
      <c r="AT215" s="13"/>
      <c r="AU215" s="13">
        <v>0</v>
      </c>
      <c r="AV215" s="13"/>
      <c r="AW215" s="13">
        <v>1.5</v>
      </c>
      <c r="AX215" s="13"/>
      <c r="AY215" s="13">
        <v>18</v>
      </c>
      <c r="AZ215" s="13"/>
      <c r="BA215" s="13">
        <v>0</v>
      </c>
      <c r="BB215" s="13"/>
      <c r="BC215" s="13">
        <v>19.5</v>
      </c>
      <c r="BD215" s="13"/>
    </row>
    <row r="216" spans="1:59" x14ac:dyDescent="0.25">
      <c r="A216" s="1">
        <v>6</v>
      </c>
      <c r="F216" s="8" t="s">
        <v>306</v>
      </c>
      <c r="G216" s="8"/>
      <c r="H216" s="14" t="s">
        <v>58</v>
      </c>
      <c r="I216" s="9">
        <v>308599</v>
      </c>
      <c r="J216" s="10"/>
      <c r="K216" s="9">
        <v>522314</v>
      </c>
      <c r="L216" s="8"/>
      <c r="M216" s="171">
        <v>213715</v>
      </c>
      <c r="N216" s="11"/>
      <c r="O216" s="15">
        <v>308232</v>
      </c>
      <c r="P216" s="177"/>
      <c r="Q216" s="171">
        <v>521947</v>
      </c>
      <c r="R216" s="8"/>
      <c r="S216" s="12">
        <v>383</v>
      </c>
      <c r="T216" s="11"/>
      <c r="U216" s="12">
        <v>43</v>
      </c>
      <c r="V216" s="11"/>
      <c r="W216" s="12">
        <v>340</v>
      </c>
      <c r="X216" s="11"/>
      <c r="Y216" s="12">
        <v>852</v>
      </c>
      <c r="Z216" s="11"/>
      <c r="AA216" s="12">
        <v>127</v>
      </c>
      <c r="AB216" s="11"/>
      <c r="AC216" s="12">
        <v>725</v>
      </c>
      <c r="AD216" s="11"/>
      <c r="AE216" s="12">
        <v>394</v>
      </c>
      <c r="AF216" s="11"/>
      <c r="AG216" s="13">
        <v>55</v>
      </c>
      <c r="AH216" s="13"/>
      <c r="AI216" s="13">
        <v>339</v>
      </c>
      <c r="AJ216" s="13"/>
      <c r="AK216" s="13">
        <v>859</v>
      </c>
      <c r="AL216" s="13"/>
      <c r="AM216" s="13">
        <v>146</v>
      </c>
      <c r="AN216" s="13"/>
      <c r="AO216" s="13">
        <v>713</v>
      </c>
      <c r="AP216" s="13"/>
      <c r="AQ216" s="13">
        <v>0</v>
      </c>
      <c r="AR216" s="13"/>
      <c r="AS216" s="13">
        <v>0</v>
      </c>
      <c r="AT216" s="13"/>
      <c r="AU216" s="13">
        <v>0</v>
      </c>
      <c r="AV216" s="13"/>
      <c r="AW216" s="13">
        <v>346.5</v>
      </c>
      <c r="AX216" s="13"/>
      <c r="AY216" s="13">
        <v>719</v>
      </c>
      <c r="AZ216" s="13"/>
      <c r="BA216" s="13">
        <v>0</v>
      </c>
      <c r="BB216" s="13"/>
      <c r="BC216" s="13">
        <v>1065.5</v>
      </c>
      <c r="BD216" s="13"/>
    </row>
    <row r="217" spans="1:59" x14ac:dyDescent="0.25">
      <c r="A217" s="1">
        <v>7</v>
      </c>
      <c r="F217" s="8" t="s">
        <v>305</v>
      </c>
      <c r="G217" s="8"/>
      <c r="H217" s="8" t="s">
        <v>210</v>
      </c>
      <c r="I217" s="9">
        <v>0</v>
      </c>
      <c r="J217" s="10"/>
      <c r="K217" s="9">
        <v>0</v>
      </c>
      <c r="L217" s="8"/>
      <c r="M217" s="171">
        <v>0</v>
      </c>
      <c r="N217" s="11"/>
      <c r="O217" s="15">
        <v>0</v>
      </c>
      <c r="P217" s="177"/>
      <c r="Q217" s="171">
        <v>0</v>
      </c>
      <c r="R217" s="8"/>
      <c r="S217" s="12">
        <v>0</v>
      </c>
      <c r="T217" s="11"/>
      <c r="U217" s="12">
        <v>0</v>
      </c>
      <c r="V217" s="11"/>
      <c r="W217" s="12">
        <v>0</v>
      </c>
      <c r="X217" s="11"/>
      <c r="Y217" s="12">
        <v>0</v>
      </c>
      <c r="Z217" s="11"/>
      <c r="AA217" s="12">
        <v>0</v>
      </c>
      <c r="AB217" s="11"/>
      <c r="AC217" s="12">
        <v>0</v>
      </c>
      <c r="AD217" s="11"/>
      <c r="AE217" s="12">
        <v>0</v>
      </c>
      <c r="AF217" s="11"/>
      <c r="AG217" s="13">
        <v>0</v>
      </c>
      <c r="AH217" s="13"/>
      <c r="AI217" s="13">
        <v>0</v>
      </c>
      <c r="AJ217" s="13"/>
      <c r="AK217" s="13">
        <v>0</v>
      </c>
      <c r="AL217" s="13"/>
      <c r="AM217" s="13">
        <v>0</v>
      </c>
      <c r="AN217" s="13"/>
      <c r="AO217" s="13">
        <v>0</v>
      </c>
      <c r="AP217" s="13"/>
      <c r="AQ217" s="13">
        <v>0</v>
      </c>
      <c r="AR217" s="13"/>
      <c r="AS217" s="13">
        <v>0</v>
      </c>
      <c r="AT217" s="13"/>
      <c r="AU217" s="13">
        <v>0</v>
      </c>
      <c r="AV217" s="13"/>
      <c r="AW217" s="13">
        <v>0</v>
      </c>
      <c r="AX217" s="13"/>
      <c r="AY217" s="13">
        <v>0</v>
      </c>
      <c r="AZ217" s="13"/>
      <c r="BA217" s="13">
        <v>0</v>
      </c>
      <c r="BB217" s="13"/>
      <c r="BC217" s="13">
        <v>0</v>
      </c>
      <c r="BD217" s="13"/>
    </row>
    <row r="218" spans="1:59" x14ac:dyDescent="0.25">
      <c r="A218" s="1">
        <v>8</v>
      </c>
      <c r="F218" s="8" t="s">
        <v>305</v>
      </c>
      <c r="G218" s="8"/>
      <c r="H218" s="65" t="s">
        <v>304</v>
      </c>
      <c r="I218" s="66">
        <v>0</v>
      </c>
      <c r="J218" s="67"/>
      <c r="K218" s="66">
        <v>0</v>
      </c>
      <c r="L218" s="65"/>
      <c r="M218" s="171">
        <v>0</v>
      </c>
      <c r="N218" s="68"/>
      <c r="O218" s="15">
        <v>0</v>
      </c>
      <c r="P218" s="178"/>
      <c r="Q218" s="171">
        <v>0</v>
      </c>
      <c r="R218" s="8"/>
      <c r="S218" s="12">
        <v>0</v>
      </c>
      <c r="T218" s="11"/>
      <c r="U218" s="12">
        <v>0</v>
      </c>
      <c r="V218" s="11"/>
      <c r="W218" s="12">
        <v>0</v>
      </c>
      <c r="X218" s="11"/>
      <c r="Y218" s="12">
        <v>0</v>
      </c>
      <c r="Z218" s="11"/>
      <c r="AA218" s="12">
        <v>0</v>
      </c>
      <c r="AB218" s="11"/>
      <c r="AC218" s="12">
        <v>0</v>
      </c>
      <c r="AD218" s="11"/>
      <c r="AE218" s="12">
        <v>0</v>
      </c>
      <c r="AF218" s="11"/>
      <c r="AG218" s="13">
        <v>0</v>
      </c>
      <c r="AH218" s="13"/>
      <c r="AI218" s="13">
        <v>0</v>
      </c>
      <c r="AJ218" s="13"/>
      <c r="AK218" s="13">
        <v>0</v>
      </c>
      <c r="AL218" s="13"/>
      <c r="AM218" s="13">
        <v>0</v>
      </c>
      <c r="AN218" s="13"/>
      <c r="AO218" s="13">
        <v>0</v>
      </c>
      <c r="AP218" s="13"/>
      <c r="AQ218" s="13">
        <v>0</v>
      </c>
      <c r="AR218" s="13"/>
      <c r="AS218" s="13">
        <v>0</v>
      </c>
      <c r="AT218" s="13"/>
      <c r="AU218" s="13">
        <v>0</v>
      </c>
      <c r="AV218" s="13"/>
      <c r="AW218" s="13">
        <v>0</v>
      </c>
      <c r="AX218" s="13"/>
      <c r="AY218" s="13">
        <v>0</v>
      </c>
      <c r="AZ218" s="13"/>
      <c r="BA218" s="13">
        <v>0</v>
      </c>
      <c r="BB218" s="13"/>
      <c r="BC218" s="13">
        <v>0</v>
      </c>
      <c r="BD218" s="13"/>
    </row>
    <row r="219" spans="1:59" x14ac:dyDescent="0.25">
      <c r="A219" s="1">
        <v>9</v>
      </c>
      <c r="F219" s="8" t="s">
        <v>306</v>
      </c>
      <c r="G219" s="8"/>
      <c r="H219" s="14" t="s">
        <v>242</v>
      </c>
      <c r="I219" s="9">
        <v>842</v>
      </c>
      <c r="J219" s="10"/>
      <c r="K219" s="9">
        <v>1716</v>
      </c>
      <c r="L219" s="8"/>
      <c r="M219" s="171">
        <v>874</v>
      </c>
      <c r="N219" s="11"/>
      <c r="O219" s="15">
        <v>1013</v>
      </c>
      <c r="P219" s="177"/>
      <c r="Q219" s="171">
        <v>1887</v>
      </c>
      <c r="R219" s="8"/>
      <c r="S219" s="12">
        <v>0</v>
      </c>
      <c r="T219" s="11"/>
      <c r="U219" s="12">
        <v>0</v>
      </c>
      <c r="V219" s="11"/>
      <c r="W219" s="12">
        <v>0</v>
      </c>
      <c r="X219" s="11"/>
      <c r="Y219" s="12">
        <v>4</v>
      </c>
      <c r="Z219" s="11"/>
      <c r="AA219" s="12">
        <v>1</v>
      </c>
      <c r="AB219" s="11"/>
      <c r="AC219" s="12">
        <v>3</v>
      </c>
      <c r="AD219" s="11"/>
      <c r="AE219" s="12">
        <v>0</v>
      </c>
      <c r="AF219" s="11"/>
      <c r="AG219" s="13">
        <v>0</v>
      </c>
      <c r="AH219" s="13"/>
      <c r="AI219" s="13">
        <v>0</v>
      </c>
      <c r="AJ219" s="13"/>
      <c r="AK219" s="13">
        <v>6</v>
      </c>
      <c r="AL219" s="13"/>
      <c r="AM219" s="13">
        <v>2</v>
      </c>
      <c r="AN219" s="13"/>
      <c r="AO219" s="13">
        <v>4</v>
      </c>
      <c r="AP219" s="13"/>
      <c r="AQ219" s="13">
        <v>0</v>
      </c>
      <c r="AR219" s="13"/>
      <c r="AS219" s="13">
        <v>0</v>
      </c>
      <c r="AT219" s="13"/>
      <c r="AU219" s="13">
        <v>0</v>
      </c>
      <c r="AV219" s="13"/>
      <c r="AW219" s="13">
        <v>0</v>
      </c>
      <c r="AX219" s="13"/>
      <c r="AY219" s="13">
        <v>3.5</v>
      </c>
      <c r="AZ219" s="13"/>
      <c r="BA219" s="13">
        <v>0</v>
      </c>
      <c r="BB219" s="13"/>
      <c r="BC219" s="13">
        <v>3.5</v>
      </c>
      <c r="BD219" s="13"/>
    </row>
    <row r="220" spans="1:59" x14ac:dyDescent="0.25">
      <c r="A220" s="1">
        <v>10</v>
      </c>
      <c r="F220" s="8" t="s">
        <v>306</v>
      </c>
      <c r="G220" s="8"/>
      <c r="H220" s="14" t="s">
        <v>158</v>
      </c>
      <c r="I220" s="9">
        <v>302157</v>
      </c>
      <c r="J220" s="10"/>
      <c r="K220" s="9">
        <v>531140</v>
      </c>
      <c r="L220" s="8"/>
      <c r="M220" s="171">
        <v>228983</v>
      </c>
      <c r="N220" s="11"/>
      <c r="O220" s="15">
        <v>313445</v>
      </c>
      <c r="P220" s="177"/>
      <c r="Q220" s="171">
        <v>542428</v>
      </c>
      <c r="R220" s="8"/>
      <c r="S220" s="12">
        <v>396</v>
      </c>
      <c r="T220" s="11"/>
      <c r="U220" s="12">
        <v>18</v>
      </c>
      <c r="V220" s="11"/>
      <c r="W220" s="12">
        <v>378</v>
      </c>
      <c r="X220" s="11"/>
      <c r="Y220" s="12">
        <v>790</v>
      </c>
      <c r="Z220" s="11"/>
      <c r="AA220" s="12">
        <v>74</v>
      </c>
      <c r="AB220" s="11"/>
      <c r="AC220" s="12">
        <v>716</v>
      </c>
      <c r="AD220" s="11"/>
      <c r="AE220" s="12">
        <v>384</v>
      </c>
      <c r="AF220" s="11"/>
      <c r="AG220" s="13">
        <v>24</v>
      </c>
      <c r="AH220" s="13"/>
      <c r="AI220" s="13">
        <v>360</v>
      </c>
      <c r="AJ220" s="13"/>
      <c r="AK220" s="13">
        <v>778</v>
      </c>
      <c r="AL220" s="13"/>
      <c r="AM220" s="13">
        <v>74</v>
      </c>
      <c r="AN220" s="13"/>
      <c r="AO220" s="13">
        <v>704</v>
      </c>
      <c r="AP220" s="13"/>
      <c r="AQ220" s="13">
        <v>0</v>
      </c>
      <c r="AR220" s="13"/>
      <c r="AS220" s="13">
        <v>0</v>
      </c>
      <c r="AT220" s="13"/>
      <c r="AU220" s="13">
        <v>0</v>
      </c>
      <c r="AV220" s="13"/>
      <c r="AW220" s="13">
        <v>373.5</v>
      </c>
      <c r="AX220" s="13"/>
      <c r="AY220" s="13">
        <v>710</v>
      </c>
      <c r="AZ220" s="13"/>
      <c r="BA220" s="13">
        <v>0</v>
      </c>
      <c r="BB220" s="13"/>
      <c r="BC220" s="13">
        <v>1083.5</v>
      </c>
      <c r="BD220" s="13"/>
    </row>
    <row r="221" spans="1:59" x14ac:dyDescent="0.25">
      <c r="A221" s="1">
        <v>11</v>
      </c>
      <c r="F221" s="8" t="s">
        <v>306</v>
      </c>
      <c r="G221" s="8"/>
      <c r="H221" s="14" t="s">
        <v>100</v>
      </c>
      <c r="I221" s="9">
        <v>543880</v>
      </c>
      <c r="J221" s="10"/>
      <c r="K221" s="9">
        <v>924776</v>
      </c>
      <c r="L221" s="8"/>
      <c r="M221" s="171">
        <v>380896</v>
      </c>
      <c r="N221" s="11"/>
      <c r="O221" s="15">
        <v>545744</v>
      </c>
      <c r="P221" s="177"/>
      <c r="Q221" s="171">
        <v>926640</v>
      </c>
      <c r="R221" s="8"/>
      <c r="S221" s="12">
        <v>670</v>
      </c>
      <c r="T221" s="11"/>
      <c r="U221" s="12">
        <v>60</v>
      </c>
      <c r="V221" s="11"/>
      <c r="W221" s="12">
        <v>610</v>
      </c>
      <c r="X221" s="11"/>
      <c r="Y221" s="12">
        <v>1485</v>
      </c>
      <c r="Z221" s="11"/>
      <c r="AA221" s="12">
        <v>174</v>
      </c>
      <c r="AB221" s="11"/>
      <c r="AC221" s="12">
        <v>1311</v>
      </c>
      <c r="AD221" s="11"/>
      <c r="AE221" s="12">
        <v>654</v>
      </c>
      <c r="AF221" s="11"/>
      <c r="AG221" s="13">
        <v>73</v>
      </c>
      <c r="AH221" s="13"/>
      <c r="AI221" s="13">
        <v>581</v>
      </c>
      <c r="AJ221" s="13"/>
      <c r="AK221" s="13">
        <v>1446</v>
      </c>
      <c r="AL221" s="13"/>
      <c r="AM221" s="13">
        <v>189</v>
      </c>
      <c r="AN221" s="13"/>
      <c r="AO221" s="13">
        <v>1257</v>
      </c>
      <c r="AP221" s="13"/>
      <c r="AQ221" s="13">
        <v>0</v>
      </c>
      <c r="AR221" s="13"/>
      <c r="AS221" s="13">
        <v>0</v>
      </c>
      <c r="AT221" s="13"/>
      <c r="AU221" s="13">
        <v>0</v>
      </c>
      <c r="AV221" s="13"/>
      <c r="AW221" s="13">
        <v>602.5</v>
      </c>
      <c r="AX221" s="13"/>
      <c r="AY221" s="13">
        <v>1284</v>
      </c>
      <c r="AZ221" s="13"/>
      <c r="BA221" s="13">
        <v>0</v>
      </c>
      <c r="BB221" s="13"/>
      <c r="BC221" s="13">
        <v>1886.5</v>
      </c>
      <c r="BD221" s="13"/>
    </row>
    <row r="222" spans="1:59" x14ac:dyDescent="0.25">
      <c r="M222" s="159"/>
      <c r="O222" s="158"/>
      <c r="Q222" s="159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61"/>
      <c r="AR222" s="16"/>
      <c r="AS222" s="61"/>
      <c r="AT222" s="16"/>
      <c r="AU222" s="16"/>
      <c r="AV222" s="16"/>
      <c r="AW222" s="61"/>
      <c r="AX222" s="16"/>
      <c r="AY222" s="61"/>
      <c r="AZ222" s="16"/>
      <c r="BA222" s="61"/>
      <c r="BB222" s="16"/>
      <c r="BC222" s="16"/>
      <c r="BD222" s="16"/>
    </row>
    <row r="223" spans="1:59" ht="15.75" thickBot="1" x14ac:dyDescent="0.3">
      <c r="H223" s="17" t="s">
        <v>307</v>
      </c>
      <c r="I223" s="18">
        <v>2551817</v>
      </c>
      <c r="J223" s="19"/>
      <c r="K223" s="18">
        <v>4477302</v>
      </c>
      <c r="L223" s="20"/>
      <c r="M223" s="190">
        <v>1925485</v>
      </c>
      <c r="N223" s="21"/>
      <c r="O223" s="202">
        <v>2642198</v>
      </c>
      <c r="P223" s="179"/>
      <c r="Q223" s="190">
        <v>4567683</v>
      </c>
      <c r="R223" s="22"/>
      <c r="S223" s="23">
        <v>3325</v>
      </c>
      <c r="T223" s="21"/>
      <c r="U223" s="23">
        <v>255</v>
      </c>
      <c r="V223" s="21"/>
      <c r="W223" s="23">
        <v>3070</v>
      </c>
      <c r="X223" s="21"/>
      <c r="Y223" s="23">
        <v>7046</v>
      </c>
      <c r="Z223" s="21"/>
      <c r="AA223" s="23">
        <v>874</v>
      </c>
      <c r="AB223" s="21"/>
      <c r="AC223" s="23">
        <v>6172</v>
      </c>
      <c r="AD223" s="21"/>
      <c r="AE223" s="23">
        <v>3289</v>
      </c>
      <c r="AF223" s="21"/>
      <c r="AG223" s="24">
        <v>335</v>
      </c>
      <c r="AH223" s="24"/>
      <c r="AI223" s="24">
        <v>2954</v>
      </c>
      <c r="AJ223" s="24"/>
      <c r="AK223" s="24">
        <v>6890</v>
      </c>
      <c r="AL223" s="24"/>
      <c r="AM223" s="24">
        <v>902</v>
      </c>
      <c r="AN223" s="24"/>
      <c r="AO223" s="24">
        <v>5988</v>
      </c>
      <c r="AP223" s="24"/>
      <c r="AQ223" s="63">
        <v>0</v>
      </c>
      <c r="AR223" s="24"/>
      <c r="AS223" s="63">
        <v>0</v>
      </c>
      <c r="AT223" s="24"/>
      <c r="AU223" s="64">
        <v>0</v>
      </c>
      <c r="AV223" s="24"/>
      <c r="AW223" s="63">
        <v>3053.5</v>
      </c>
      <c r="AX223" s="24"/>
      <c r="AY223" s="63">
        <v>6080</v>
      </c>
      <c r="AZ223" s="24"/>
      <c r="BA223" s="63">
        <v>0</v>
      </c>
      <c r="BB223" s="24"/>
      <c r="BC223" s="64">
        <v>9133.5</v>
      </c>
      <c r="BD223" s="24"/>
    </row>
    <row r="224" spans="1:59" ht="15.75" thickTop="1" x14ac:dyDescent="0.25">
      <c r="M224" s="158"/>
      <c r="O224" s="158"/>
      <c r="Q224" s="159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</row>
    <row r="225" spans="8:56" x14ac:dyDescent="0.25">
      <c r="H225" s="8" t="s">
        <v>305</v>
      </c>
      <c r="I225" s="9">
        <v>0</v>
      </c>
      <c r="J225" s="25"/>
      <c r="K225" s="9">
        <v>0</v>
      </c>
      <c r="L225" s="25"/>
      <c r="M225" s="184">
        <v>0</v>
      </c>
      <c r="N225" s="25"/>
      <c r="O225" s="184">
        <v>0</v>
      </c>
      <c r="P225" s="180"/>
      <c r="Q225" s="171">
        <v>0</v>
      </c>
      <c r="S225" s="12">
        <v>0</v>
      </c>
      <c r="U225" s="12">
        <v>0</v>
      </c>
      <c r="W225" s="12">
        <v>0</v>
      </c>
      <c r="Y225" s="12">
        <v>0</v>
      </c>
      <c r="AA225" s="12">
        <v>0</v>
      </c>
      <c r="AC225" s="12">
        <v>0</v>
      </c>
      <c r="AE225" s="12">
        <v>0</v>
      </c>
      <c r="AG225" s="13">
        <v>0</v>
      </c>
      <c r="AH225" s="13"/>
      <c r="AI225" s="13">
        <v>0</v>
      </c>
      <c r="AJ225" s="13"/>
      <c r="AK225" s="13">
        <v>0</v>
      </c>
      <c r="AL225" s="13"/>
      <c r="AM225" s="13">
        <v>0</v>
      </c>
      <c r="AN225" s="13"/>
      <c r="AO225" s="13">
        <v>0</v>
      </c>
      <c r="AP225" s="13"/>
      <c r="AQ225" s="13">
        <v>0</v>
      </c>
      <c r="AR225" s="13"/>
      <c r="AS225" s="13">
        <v>0</v>
      </c>
      <c r="AT225" s="13"/>
      <c r="AU225" s="13">
        <v>0</v>
      </c>
      <c r="AV225" s="13"/>
      <c r="AW225" s="13">
        <v>0</v>
      </c>
      <c r="AX225" s="13"/>
      <c r="AY225" s="13">
        <v>0</v>
      </c>
      <c r="AZ225" s="13"/>
      <c r="BA225" s="13">
        <v>0</v>
      </c>
      <c r="BB225" s="13"/>
      <c r="BC225" s="13">
        <v>0</v>
      </c>
      <c r="BD225" s="13"/>
    </row>
    <row r="226" spans="8:56" x14ac:dyDescent="0.25">
      <c r="H226" s="14" t="s">
        <v>306</v>
      </c>
      <c r="I226" s="9">
        <v>2551817</v>
      </c>
      <c r="J226" s="25"/>
      <c r="K226" s="9">
        <v>4477302</v>
      </c>
      <c r="L226" s="25"/>
      <c r="M226" s="191">
        <v>1925485</v>
      </c>
      <c r="N226" s="25"/>
      <c r="O226" s="184">
        <v>2642198</v>
      </c>
      <c r="P226" s="180"/>
      <c r="Q226" s="171">
        <v>4567683</v>
      </c>
      <c r="S226" s="12">
        <v>3325</v>
      </c>
      <c r="U226" s="12">
        <v>255</v>
      </c>
      <c r="W226" s="12">
        <v>3070</v>
      </c>
      <c r="Y226" s="12">
        <v>7046</v>
      </c>
      <c r="AA226" s="12">
        <v>874</v>
      </c>
      <c r="AC226" s="12">
        <v>6172</v>
      </c>
      <c r="AE226" s="12">
        <v>3289</v>
      </c>
      <c r="AG226" s="13">
        <v>335</v>
      </c>
      <c r="AH226" s="13"/>
      <c r="AI226" s="13">
        <v>2954</v>
      </c>
      <c r="AJ226" s="13"/>
      <c r="AK226" s="13">
        <v>6890</v>
      </c>
      <c r="AL226" s="13"/>
      <c r="AM226" s="13">
        <v>902</v>
      </c>
      <c r="AN226" s="13"/>
      <c r="AO226" s="13">
        <v>5988</v>
      </c>
      <c r="AP226" s="13"/>
      <c r="AQ226" s="62">
        <v>0</v>
      </c>
      <c r="AR226" s="13"/>
      <c r="AS226" s="13">
        <v>0</v>
      </c>
      <c r="AT226" s="13"/>
      <c r="AU226" s="13">
        <v>0</v>
      </c>
      <c r="AV226" s="13"/>
      <c r="AW226" s="62">
        <v>3053.5</v>
      </c>
      <c r="AX226" s="13"/>
      <c r="AY226" s="13">
        <v>6080</v>
      </c>
      <c r="AZ226" s="13"/>
      <c r="BA226" s="13">
        <v>0</v>
      </c>
      <c r="BB226" s="13"/>
      <c r="BC226" s="13">
        <v>9133.5</v>
      </c>
      <c r="BD226" s="13"/>
    </row>
    <row r="227" spans="8:56" x14ac:dyDescent="0.25">
      <c r="I227" s="25"/>
      <c r="J227" s="25"/>
      <c r="K227" s="25"/>
      <c r="L227" s="25"/>
      <c r="M227" s="192"/>
      <c r="N227" s="25"/>
      <c r="O227" s="186"/>
      <c r="P227" s="180"/>
      <c r="Q227" s="159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61"/>
      <c r="AR227" s="16"/>
      <c r="AS227" s="61"/>
      <c r="AT227" s="16"/>
      <c r="AU227" s="16"/>
      <c r="AV227" s="16"/>
      <c r="AW227" s="61"/>
      <c r="AX227" s="16"/>
      <c r="AY227" s="61"/>
      <c r="AZ227" s="16"/>
      <c r="BA227" s="61"/>
      <c r="BB227" s="16"/>
      <c r="BC227" s="16"/>
      <c r="BD227" s="16"/>
    </row>
    <row r="228" spans="8:56" ht="15.75" thickBot="1" x14ac:dyDescent="0.3">
      <c r="H228" s="17" t="s">
        <v>307</v>
      </c>
      <c r="I228" s="18">
        <v>2551817</v>
      </c>
      <c r="J228" s="19"/>
      <c r="K228" s="18">
        <v>4477302</v>
      </c>
      <c r="L228" s="26"/>
      <c r="M228" s="193">
        <v>1925485</v>
      </c>
      <c r="N228" s="21"/>
      <c r="O228" s="185">
        <v>2642198</v>
      </c>
      <c r="P228" s="179"/>
      <c r="Q228" s="210">
        <v>4567683</v>
      </c>
      <c r="R228" s="22"/>
      <c r="S228" s="23">
        <v>3325</v>
      </c>
      <c r="T228" s="21"/>
      <c r="U228" s="23">
        <v>255</v>
      </c>
      <c r="V228" s="21"/>
      <c r="W228" s="23">
        <v>3070</v>
      </c>
      <c r="X228" s="21"/>
      <c r="Y228" s="23">
        <v>7046</v>
      </c>
      <c r="Z228" s="21"/>
      <c r="AA228" s="23">
        <v>874</v>
      </c>
      <c r="AB228" s="21"/>
      <c r="AC228" s="23">
        <v>6172</v>
      </c>
      <c r="AD228" s="21"/>
      <c r="AE228" s="23">
        <v>3289</v>
      </c>
      <c r="AF228" s="21"/>
      <c r="AG228" s="24">
        <v>335</v>
      </c>
      <c r="AH228" s="24"/>
      <c r="AI228" s="24">
        <v>2954</v>
      </c>
      <c r="AJ228" s="24"/>
      <c r="AK228" s="24">
        <v>6890</v>
      </c>
      <c r="AL228" s="24"/>
      <c r="AM228" s="24">
        <v>902</v>
      </c>
      <c r="AN228" s="24"/>
      <c r="AO228" s="24">
        <v>5988</v>
      </c>
      <c r="AP228" s="24"/>
      <c r="AQ228" s="63">
        <v>0</v>
      </c>
      <c r="AR228" s="24"/>
      <c r="AS228" s="63">
        <v>0</v>
      </c>
      <c r="AT228" s="24"/>
      <c r="AU228" s="64">
        <v>0</v>
      </c>
      <c r="AV228" s="24"/>
      <c r="AW228" s="63">
        <v>3053.5</v>
      </c>
      <c r="AX228" s="24"/>
      <c r="AY228" s="63">
        <v>6080</v>
      </c>
      <c r="AZ228" s="24"/>
      <c r="BA228" s="63">
        <v>0</v>
      </c>
      <c r="BB228" s="24"/>
      <c r="BC228" s="64">
        <v>9133.5</v>
      </c>
      <c r="BD228" s="24"/>
    </row>
    <row r="229" spans="8:56" ht="15.75" thickTop="1" x14ac:dyDescent="0.25">
      <c r="M229" s="194"/>
      <c r="O229" s="158"/>
      <c r="Q229" s="158"/>
    </row>
    <row r="230" spans="8:56" x14ac:dyDescent="0.25">
      <c r="H230" s="14" t="s">
        <v>308</v>
      </c>
      <c r="I230" s="9">
        <v>842</v>
      </c>
      <c r="J230" s="25"/>
      <c r="K230" s="9">
        <v>491</v>
      </c>
      <c r="L230" s="25"/>
      <c r="M230" s="191">
        <v>-351</v>
      </c>
      <c r="N230" s="25"/>
      <c r="O230" s="184">
        <v>290</v>
      </c>
      <c r="P230" s="180"/>
      <c r="Q230" s="184">
        <v>-61</v>
      </c>
    </row>
    <row r="231" spans="8:56" ht="15.75" thickBot="1" x14ac:dyDescent="0.3">
      <c r="H231" s="76" t="s">
        <v>326</v>
      </c>
      <c r="I231" s="77"/>
      <c r="J231" s="77"/>
      <c r="K231" s="77"/>
      <c r="L231" s="77"/>
      <c r="M231" s="195"/>
      <c r="N231" s="77"/>
      <c r="O231" s="187"/>
      <c r="P231" s="172"/>
      <c r="Q231" s="187"/>
    </row>
    <row r="232" spans="8:56" ht="15.75" thickTop="1" x14ac:dyDescent="0.25">
      <c r="K232" s="151">
        <v>4477793</v>
      </c>
      <c r="L232" s="152"/>
      <c r="M232" s="151">
        <v>1925134</v>
      </c>
      <c r="N232" s="131"/>
      <c r="O232" s="130">
        <v>2642488</v>
      </c>
      <c r="Q232" s="130">
        <v>4567622</v>
      </c>
    </row>
  </sheetData>
  <sheetProtection formatColumns="0" formatRows="0" sort="0" autoFilter="0"/>
  <autoFilter ref="BH15:BJ158" xr:uid="{9A5C3DF2-E965-4B59-B43B-735E8EE6757D}"/>
  <mergeCells count="8">
    <mergeCell ref="A1:Z1"/>
    <mergeCell ref="A13:H14"/>
    <mergeCell ref="I13:R14"/>
    <mergeCell ref="S13:BC13"/>
    <mergeCell ref="S14:AD14"/>
    <mergeCell ref="AE14:AP14"/>
    <mergeCell ref="AQ14:AV14"/>
    <mergeCell ref="AW14:BC14"/>
  </mergeCells>
  <hyperlinks>
    <hyperlink ref="A3" r:id="rId1" display="https://www.gov.uk/government/publications/universal-infant-free-school-meals-uifsm-2025-to-2026" xr:uid="{39B13E53-A8B3-4D51-91F8-503E7A5AF7E6}"/>
    <hyperlink ref="A4" r:id="rId2" display="https://www.gov.uk/government/publications/universal-infant-free-school-meals-uifsm-2024-to-2025" xr:uid="{4C0D913B-808B-448F-8875-FA70E65EBD89}"/>
  </hyperlinks>
  <pageMargins left="0.7" right="0.7" top="0.75" bottom="0.75" header="0.3" footer="0.3"/>
  <pageSetup paperSize="9" orientation="portrait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P302"/>
  <sheetViews>
    <sheetView topLeftCell="A145" workbookViewId="0">
      <selection activeCell="A155" sqref="A155:XFD156"/>
    </sheetView>
  </sheetViews>
  <sheetFormatPr defaultRowHeight="15" x14ac:dyDescent="0.25"/>
  <cols>
    <col min="1" max="1" width="11.85546875" customWidth="1"/>
    <col min="2" max="2" width="58.28515625" bestFit="1" customWidth="1"/>
    <col min="3" max="3" width="9.28515625" bestFit="1" customWidth="1"/>
    <col min="4" max="4" width="13" style="74" customWidth="1"/>
    <col min="5" max="5" width="10.7109375" customWidth="1"/>
    <col min="6" max="6" width="30.5703125" style="79" bestFit="1" customWidth="1"/>
    <col min="7" max="7" width="30" bestFit="1" customWidth="1"/>
    <col min="8" max="8" width="33.42578125" bestFit="1" customWidth="1"/>
    <col min="9" max="9" width="31" bestFit="1" customWidth="1"/>
    <col min="10" max="10" width="26.7109375" bestFit="1" customWidth="1"/>
    <col min="11" max="11" width="17.140625" customWidth="1"/>
    <col min="12" max="12" width="6.140625" customWidth="1"/>
    <col min="13" max="13" width="3.28515625" customWidth="1"/>
    <col min="14" max="14" width="4" customWidth="1"/>
    <col min="15" max="15" width="12.140625" customWidth="1"/>
    <col min="16" max="16" width="11.5703125" customWidth="1"/>
    <col min="17" max="16384" width="9.140625" style="3"/>
  </cols>
  <sheetData>
    <row r="1" spans="1:16" x14ac:dyDescent="0.25">
      <c r="A1" t="s">
        <v>222</v>
      </c>
      <c r="B1" t="s">
        <v>284</v>
      </c>
      <c r="C1" t="s">
        <v>223</v>
      </c>
      <c r="D1" s="74" t="s">
        <v>224</v>
      </c>
      <c r="E1" t="s">
        <v>0</v>
      </c>
      <c r="F1" s="79" t="s">
        <v>225</v>
      </c>
      <c r="G1" t="s">
        <v>226</v>
      </c>
      <c r="H1" t="s">
        <v>227</v>
      </c>
      <c r="I1" t="s">
        <v>228</v>
      </c>
      <c r="J1" t="s">
        <v>229</v>
      </c>
      <c r="K1" t="s">
        <v>230</v>
      </c>
      <c r="L1" t="s">
        <v>231</v>
      </c>
      <c r="M1" t="s">
        <v>331</v>
      </c>
      <c r="O1" t="s">
        <v>232</v>
      </c>
      <c r="P1" t="s">
        <v>320</v>
      </c>
    </row>
    <row r="2" spans="1:16" x14ac:dyDescent="0.25">
      <c r="A2" s="118">
        <v>1108</v>
      </c>
      <c r="B2" s="119" t="s">
        <v>299</v>
      </c>
      <c r="C2" s="118">
        <v>9161108</v>
      </c>
      <c r="D2" s="118">
        <v>1108</v>
      </c>
      <c r="E2" s="118">
        <v>139660</v>
      </c>
      <c r="F2" s="118" t="s">
        <v>427</v>
      </c>
      <c r="G2" s="118" t="s">
        <v>210</v>
      </c>
      <c r="H2" s="118" t="s">
        <v>346</v>
      </c>
      <c r="I2" s="118" t="s">
        <v>346</v>
      </c>
      <c r="J2" s="145"/>
      <c r="K2" s="118" t="s">
        <v>352</v>
      </c>
      <c r="L2" s="118" t="s">
        <v>319</v>
      </c>
      <c r="O2" s="118">
        <v>163336</v>
      </c>
      <c r="P2" s="118"/>
    </row>
    <row r="3" spans="1:16" x14ac:dyDescent="0.25">
      <c r="A3" s="80">
        <v>529</v>
      </c>
      <c r="B3" s="81" t="s">
        <v>92</v>
      </c>
      <c r="C3" s="80">
        <v>9162172</v>
      </c>
      <c r="D3" s="80">
        <v>2172</v>
      </c>
      <c r="E3" s="80">
        <v>115601</v>
      </c>
      <c r="F3" s="80" t="s">
        <v>233</v>
      </c>
      <c r="G3" s="80" t="s">
        <v>399</v>
      </c>
      <c r="H3" s="80" t="s">
        <v>332</v>
      </c>
      <c r="I3" s="80" t="s">
        <v>332</v>
      </c>
      <c r="J3" s="146"/>
      <c r="K3" s="80"/>
      <c r="L3" s="80"/>
      <c r="O3" s="80"/>
      <c r="P3" s="80">
        <v>107529</v>
      </c>
    </row>
    <row r="4" spans="1:16" x14ac:dyDescent="0.25">
      <c r="A4" s="118">
        <v>125</v>
      </c>
      <c r="B4" s="119" t="s">
        <v>217</v>
      </c>
      <c r="C4" s="118">
        <v>9167019</v>
      </c>
      <c r="D4" s="118">
        <v>7019</v>
      </c>
      <c r="E4" s="118">
        <v>115825</v>
      </c>
      <c r="F4" s="118" t="s">
        <v>427</v>
      </c>
      <c r="G4" s="118" t="s">
        <v>234</v>
      </c>
      <c r="H4" s="118" t="s">
        <v>336</v>
      </c>
      <c r="I4" s="118" t="s">
        <v>336</v>
      </c>
      <c r="J4" s="145"/>
      <c r="K4" s="118"/>
      <c r="L4" s="118"/>
      <c r="O4" s="118"/>
      <c r="P4" s="118">
        <v>107125</v>
      </c>
    </row>
    <row r="5" spans="1:16" x14ac:dyDescent="0.25">
      <c r="A5" s="80">
        <v>382</v>
      </c>
      <c r="B5" s="81" t="s">
        <v>288</v>
      </c>
      <c r="C5" s="80">
        <v>9166905</v>
      </c>
      <c r="D5" s="80">
        <v>6905</v>
      </c>
      <c r="E5" s="80">
        <v>136016</v>
      </c>
      <c r="F5" s="80" t="s">
        <v>393</v>
      </c>
      <c r="G5" s="80" t="s">
        <v>235</v>
      </c>
      <c r="H5" s="80" t="s">
        <v>347</v>
      </c>
      <c r="I5" s="80" t="s">
        <v>347</v>
      </c>
      <c r="J5" s="146">
        <v>40787</v>
      </c>
      <c r="K5" s="80" t="s">
        <v>353</v>
      </c>
      <c r="L5" s="80" t="s">
        <v>319</v>
      </c>
      <c r="O5" s="80">
        <v>149270</v>
      </c>
      <c r="P5" s="80"/>
    </row>
    <row r="6" spans="1:16" x14ac:dyDescent="0.25">
      <c r="A6" s="118">
        <v>530</v>
      </c>
      <c r="B6" s="119" t="s">
        <v>171</v>
      </c>
      <c r="C6" s="118">
        <v>9163334</v>
      </c>
      <c r="D6" s="118">
        <v>3334</v>
      </c>
      <c r="E6" s="118">
        <v>149830</v>
      </c>
      <c r="F6" s="118" t="s">
        <v>233</v>
      </c>
      <c r="G6" s="118" t="s">
        <v>235</v>
      </c>
      <c r="H6" s="118" t="s">
        <v>348</v>
      </c>
      <c r="I6" s="118" t="s">
        <v>348</v>
      </c>
      <c r="J6" s="145">
        <v>45078</v>
      </c>
      <c r="K6" s="118" t="s">
        <v>366</v>
      </c>
      <c r="L6" s="118" t="s">
        <v>319</v>
      </c>
      <c r="O6" s="118">
        <v>201854</v>
      </c>
      <c r="P6" s="118"/>
    </row>
    <row r="7" spans="1:16" x14ac:dyDescent="0.25">
      <c r="A7" s="80">
        <v>531</v>
      </c>
      <c r="B7" s="81" t="s">
        <v>157</v>
      </c>
      <c r="C7" s="80">
        <v>9163308</v>
      </c>
      <c r="D7" s="80">
        <v>3308</v>
      </c>
      <c r="E7" s="80">
        <v>115673</v>
      </c>
      <c r="F7" s="80" t="s">
        <v>233</v>
      </c>
      <c r="G7" s="80" t="s">
        <v>399</v>
      </c>
      <c r="H7" s="80" t="s">
        <v>335</v>
      </c>
      <c r="I7" s="80" t="s">
        <v>335</v>
      </c>
      <c r="J7" s="146"/>
      <c r="K7" s="80"/>
      <c r="L7" s="80"/>
      <c r="O7" s="80"/>
      <c r="P7" s="80">
        <v>107531</v>
      </c>
    </row>
    <row r="8" spans="1:16" x14ac:dyDescent="0.25">
      <c r="A8" s="118">
        <v>532</v>
      </c>
      <c r="B8" s="119" t="s">
        <v>199</v>
      </c>
      <c r="C8" s="118">
        <v>9165205</v>
      </c>
      <c r="D8" s="118">
        <v>5205</v>
      </c>
      <c r="E8" s="118">
        <v>115735</v>
      </c>
      <c r="F8" s="118" t="s">
        <v>233</v>
      </c>
      <c r="G8" s="118" t="s">
        <v>399</v>
      </c>
      <c r="H8" s="118" t="s">
        <v>333</v>
      </c>
      <c r="I8" s="118" t="s">
        <v>333</v>
      </c>
      <c r="J8" s="145"/>
      <c r="K8" s="118"/>
      <c r="L8" s="118" t="s">
        <v>319</v>
      </c>
      <c r="O8" s="118">
        <v>101529</v>
      </c>
      <c r="P8" s="118"/>
    </row>
    <row r="9" spans="1:16" x14ac:dyDescent="0.25">
      <c r="A9" s="80">
        <v>632</v>
      </c>
      <c r="B9" s="81" t="s">
        <v>166</v>
      </c>
      <c r="C9" s="80">
        <v>9163323</v>
      </c>
      <c r="D9" s="80">
        <v>3323</v>
      </c>
      <c r="E9" s="80">
        <v>149677</v>
      </c>
      <c r="F9" s="80" t="s">
        <v>233</v>
      </c>
      <c r="G9" s="80" t="s">
        <v>235</v>
      </c>
      <c r="H9" s="80" t="s">
        <v>348</v>
      </c>
      <c r="I9" s="80" t="s">
        <v>348</v>
      </c>
      <c r="J9" s="146">
        <v>45017</v>
      </c>
      <c r="K9" s="80" t="s">
        <v>401</v>
      </c>
      <c r="L9" s="80" t="s">
        <v>319</v>
      </c>
      <c r="O9" s="80">
        <v>200420</v>
      </c>
      <c r="P9" s="80"/>
    </row>
    <row r="10" spans="1:16" x14ac:dyDescent="0.25">
      <c r="A10" s="118">
        <v>786</v>
      </c>
      <c r="B10" s="119" t="s">
        <v>136</v>
      </c>
      <c r="C10" s="118">
        <v>9163069</v>
      </c>
      <c r="D10" s="118">
        <v>3069</v>
      </c>
      <c r="E10" s="118">
        <v>115650</v>
      </c>
      <c r="F10" s="118" t="s">
        <v>233</v>
      </c>
      <c r="G10" s="118" t="s">
        <v>399</v>
      </c>
      <c r="H10" s="118" t="s">
        <v>334</v>
      </c>
      <c r="I10" s="118" t="s">
        <v>334</v>
      </c>
      <c r="J10" s="145"/>
      <c r="K10" s="118"/>
      <c r="L10" s="118"/>
      <c r="O10" s="118"/>
      <c r="P10" s="118">
        <v>107786</v>
      </c>
    </row>
    <row r="11" spans="1:16" x14ac:dyDescent="0.25">
      <c r="A11" s="80">
        <v>374</v>
      </c>
      <c r="B11" s="81" t="s">
        <v>236</v>
      </c>
      <c r="C11" s="80">
        <v>9164032</v>
      </c>
      <c r="D11" s="80">
        <v>4032</v>
      </c>
      <c r="E11" s="80">
        <v>115723</v>
      </c>
      <c r="F11" s="80" t="s">
        <v>393</v>
      </c>
      <c r="G11" s="80" t="s">
        <v>399</v>
      </c>
      <c r="H11" s="80" t="s">
        <v>332</v>
      </c>
      <c r="I11" s="80" t="s">
        <v>332</v>
      </c>
      <c r="J11" s="146"/>
      <c r="K11" s="80"/>
      <c r="L11" s="80" t="s">
        <v>319</v>
      </c>
      <c r="O11" s="80">
        <v>101416</v>
      </c>
      <c r="P11" s="80"/>
    </row>
    <row r="12" spans="1:16" x14ac:dyDescent="0.25">
      <c r="A12" s="118">
        <v>534</v>
      </c>
      <c r="B12" s="119" t="s">
        <v>22</v>
      </c>
      <c r="C12" s="118">
        <v>9162040</v>
      </c>
      <c r="D12" s="118">
        <v>2040</v>
      </c>
      <c r="E12" s="118">
        <v>115500</v>
      </c>
      <c r="F12" s="118" t="s">
        <v>233</v>
      </c>
      <c r="G12" s="118" t="s">
        <v>399</v>
      </c>
      <c r="H12" s="118" t="s">
        <v>332</v>
      </c>
      <c r="I12" s="118" t="s">
        <v>332</v>
      </c>
      <c r="J12" s="145"/>
      <c r="K12" s="118"/>
      <c r="L12" s="118"/>
      <c r="O12" s="118"/>
      <c r="P12" s="118">
        <v>107534</v>
      </c>
    </row>
    <row r="13" spans="1:16" x14ac:dyDescent="0.25">
      <c r="A13" s="80">
        <v>535</v>
      </c>
      <c r="B13" s="81" t="s">
        <v>148</v>
      </c>
      <c r="C13" s="80">
        <v>9163086</v>
      </c>
      <c r="D13" s="80">
        <v>3086</v>
      </c>
      <c r="E13" s="80">
        <v>115663</v>
      </c>
      <c r="F13" s="80" t="s">
        <v>233</v>
      </c>
      <c r="G13" s="80" t="s">
        <v>399</v>
      </c>
      <c r="H13" s="80" t="s">
        <v>334</v>
      </c>
      <c r="I13" s="80" t="s">
        <v>334</v>
      </c>
      <c r="J13" s="146"/>
      <c r="K13" s="80"/>
      <c r="L13" s="80"/>
      <c r="O13" s="80"/>
      <c r="P13" s="80">
        <v>107535</v>
      </c>
    </row>
    <row r="14" spans="1:16" x14ac:dyDescent="0.25">
      <c r="A14" s="118">
        <v>538</v>
      </c>
      <c r="B14" s="119" t="s">
        <v>23</v>
      </c>
      <c r="C14" s="118">
        <v>9162041</v>
      </c>
      <c r="D14" s="118">
        <v>2041</v>
      </c>
      <c r="E14" s="118">
        <v>149619</v>
      </c>
      <c r="F14" s="118" t="s">
        <v>233</v>
      </c>
      <c r="G14" s="118" t="s">
        <v>235</v>
      </c>
      <c r="H14" s="118" t="s">
        <v>348</v>
      </c>
      <c r="I14" s="118" t="s">
        <v>348</v>
      </c>
      <c r="J14" s="145">
        <v>45170</v>
      </c>
      <c r="K14" s="118" t="s">
        <v>386</v>
      </c>
      <c r="L14" s="118" t="s">
        <v>319</v>
      </c>
      <c r="O14" s="118">
        <v>203170</v>
      </c>
      <c r="P14" s="118"/>
    </row>
    <row r="15" spans="1:16" x14ac:dyDescent="0.25">
      <c r="A15" s="80">
        <v>539</v>
      </c>
      <c r="B15" s="81" t="s">
        <v>107</v>
      </c>
      <c r="C15" s="80">
        <v>9163018</v>
      </c>
      <c r="D15" s="80">
        <v>3018</v>
      </c>
      <c r="E15" s="80">
        <v>148211</v>
      </c>
      <c r="F15" s="80" t="s">
        <v>233</v>
      </c>
      <c r="G15" s="80" t="s">
        <v>235</v>
      </c>
      <c r="H15" s="80" t="s">
        <v>348</v>
      </c>
      <c r="I15" s="80" t="s">
        <v>348</v>
      </c>
      <c r="J15" s="146">
        <v>44197</v>
      </c>
      <c r="K15" s="80" t="s">
        <v>415</v>
      </c>
      <c r="L15" s="80" t="s">
        <v>319</v>
      </c>
      <c r="O15" s="80">
        <v>190953</v>
      </c>
      <c r="P15" s="80"/>
    </row>
    <row r="16" spans="1:16" x14ac:dyDescent="0.25">
      <c r="A16" s="118">
        <v>331</v>
      </c>
      <c r="B16" s="119" t="s">
        <v>237</v>
      </c>
      <c r="C16" s="118">
        <v>9165408</v>
      </c>
      <c r="D16" s="118">
        <v>5408</v>
      </c>
      <c r="E16" s="118">
        <v>136474</v>
      </c>
      <c r="F16" s="118" t="s">
        <v>393</v>
      </c>
      <c r="G16" s="118" t="s">
        <v>235</v>
      </c>
      <c r="H16" s="118" t="s">
        <v>348</v>
      </c>
      <c r="I16" s="118" t="s">
        <v>348</v>
      </c>
      <c r="J16" s="145">
        <v>40575</v>
      </c>
      <c r="K16" s="118" t="s">
        <v>416</v>
      </c>
      <c r="L16" s="118" t="s">
        <v>319</v>
      </c>
      <c r="O16" s="118">
        <v>147250</v>
      </c>
      <c r="P16" s="118"/>
    </row>
    <row r="17" spans="1:16" x14ac:dyDescent="0.25">
      <c r="A17" s="80">
        <v>920</v>
      </c>
      <c r="B17" s="81" t="s">
        <v>188</v>
      </c>
      <c r="C17" s="80">
        <v>9163365</v>
      </c>
      <c r="D17" s="80">
        <v>3365</v>
      </c>
      <c r="E17" s="80">
        <v>115714</v>
      </c>
      <c r="F17" s="80" t="s">
        <v>233</v>
      </c>
      <c r="G17" s="80" t="s">
        <v>399</v>
      </c>
      <c r="H17" s="80" t="s">
        <v>335</v>
      </c>
      <c r="I17" s="80" t="s">
        <v>335</v>
      </c>
      <c r="J17" s="146"/>
      <c r="K17" s="80"/>
      <c r="L17" s="80" t="s">
        <v>319</v>
      </c>
      <c r="O17" s="80">
        <v>102371</v>
      </c>
      <c r="P17" s="80"/>
    </row>
    <row r="18" spans="1:16" x14ac:dyDescent="0.25">
      <c r="A18" s="118">
        <v>389</v>
      </c>
      <c r="B18" s="119" t="s">
        <v>397</v>
      </c>
      <c r="C18" s="118">
        <v>9164012</v>
      </c>
      <c r="D18" s="118">
        <v>4012</v>
      </c>
      <c r="E18" s="118">
        <v>151538</v>
      </c>
      <c r="F18" s="118" t="s">
        <v>393</v>
      </c>
      <c r="G18" s="118" t="s">
        <v>235</v>
      </c>
      <c r="H18" s="118" t="s">
        <v>348</v>
      </c>
      <c r="I18" s="118" t="s">
        <v>348</v>
      </c>
      <c r="J18" s="145">
        <v>45658</v>
      </c>
      <c r="K18" s="118" t="s">
        <v>370</v>
      </c>
      <c r="L18" s="118" t="s">
        <v>319</v>
      </c>
      <c r="O18" s="118">
        <v>208425</v>
      </c>
      <c r="P18" s="118"/>
    </row>
    <row r="19" spans="1:16" x14ac:dyDescent="0.25">
      <c r="A19" s="80">
        <v>141</v>
      </c>
      <c r="B19" s="81" t="s">
        <v>218</v>
      </c>
      <c r="C19" s="80">
        <v>9167022</v>
      </c>
      <c r="D19" s="80">
        <v>7022</v>
      </c>
      <c r="E19" s="80">
        <v>147562</v>
      </c>
      <c r="F19" s="80" t="s">
        <v>427</v>
      </c>
      <c r="G19" s="80" t="s">
        <v>235</v>
      </c>
      <c r="H19" s="80" t="s">
        <v>394</v>
      </c>
      <c r="I19" s="80" t="s">
        <v>394</v>
      </c>
      <c r="J19" s="146">
        <v>43922</v>
      </c>
      <c r="K19" s="80" t="s">
        <v>396</v>
      </c>
      <c r="L19" s="80" t="s">
        <v>319</v>
      </c>
      <c r="O19" s="80">
        <v>184401</v>
      </c>
      <c r="P19" s="80"/>
    </row>
    <row r="20" spans="1:16" x14ac:dyDescent="0.25">
      <c r="A20" s="118">
        <v>554</v>
      </c>
      <c r="B20" s="119" t="s">
        <v>91</v>
      </c>
      <c r="C20" s="118">
        <v>9162171</v>
      </c>
      <c r="D20" s="118">
        <v>2171</v>
      </c>
      <c r="E20" s="118">
        <v>115600</v>
      </c>
      <c r="F20" s="118" t="s">
        <v>233</v>
      </c>
      <c r="G20" s="118" t="s">
        <v>399</v>
      </c>
      <c r="H20" s="118" t="s">
        <v>332</v>
      </c>
      <c r="I20" s="118" t="s">
        <v>332</v>
      </c>
      <c r="J20" s="145"/>
      <c r="K20" s="118"/>
      <c r="L20" s="118" t="s">
        <v>319</v>
      </c>
      <c r="O20" s="118">
        <v>102109</v>
      </c>
      <c r="P20" s="118"/>
    </row>
    <row r="21" spans="1:16" x14ac:dyDescent="0.25">
      <c r="A21" s="80">
        <v>143</v>
      </c>
      <c r="B21" s="81" t="s">
        <v>219</v>
      </c>
      <c r="C21" s="80">
        <v>9167023</v>
      </c>
      <c r="D21" s="80">
        <v>7023</v>
      </c>
      <c r="E21" s="80">
        <v>147577</v>
      </c>
      <c r="F21" s="80" t="s">
        <v>427</v>
      </c>
      <c r="G21" s="80" t="s">
        <v>235</v>
      </c>
      <c r="H21" s="80" t="s">
        <v>394</v>
      </c>
      <c r="I21" s="80" t="s">
        <v>394</v>
      </c>
      <c r="J21" s="146">
        <v>44013</v>
      </c>
      <c r="K21" s="80" t="s">
        <v>396</v>
      </c>
      <c r="L21" s="80" t="s">
        <v>319</v>
      </c>
      <c r="O21" s="80">
        <v>184401</v>
      </c>
      <c r="P21" s="80"/>
    </row>
    <row r="22" spans="1:16" x14ac:dyDescent="0.25">
      <c r="A22" s="118">
        <v>881</v>
      </c>
      <c r="B22" s="119" t="s">
        <v>90</v>
      </c>
      <c r="C22" s="118">
        <v>9162165</v>
      </c>
      <c r="D22" s="118">
        <v>2165</v>
      </c>
      <c r="E22" s="118">
        <v>115598</v>
      </c>
      <c r="F22" s="118" t="s">
        <v>233</v>
      </c>
      <c r="G22" s="118" t="s">
        <v>399</v>
      </c>
      <c r="H22" s="118" t="s">
        <v>332</v>
      </c>
      <c r="I22" s="118" t="s">
        <v>332</v>
      </c>
      <c r="J22" s="145"/>
      <c r="K22" s="118"/>
      <c r="L22" s="118"/>
      <c r="O22" s="118"/>
      <c r="P22" s="118">
        <v>107881</v>
      </c>
    </row>
    <row r="23" spans="1:16" x14ac:dyDescent="0.25">
      <c r="A23" s="80">
        <v>545</v>
      </c>
      <c r="B23" s="81" t="s">
        <v>25</v>
      </c>
      <c r="C23" s="80">
        <v>9162043</v>
      </c>
      <c r="D23" s="80">
        <v>2043</v>
      </c>
      <c r="E23" s="80">
        <v>143207</v>
      </c>
      <c r="F23" s="80" t="s">
        <v>233</v>
      </c>
      <c r="G23" s="80" t="s">
        <v>235</v>
      </c>
      <c r="H23" s="80" t="s">
        <v>348</v>
      </c>
      <c r="I23" s="80" t="s">
        <v>348</v>
      </c>
      <c r="J23" s="146">
        <v>42614</v>
      </c>
      <c r="K23" s="80" t="s">
        <v>354</v>
      </c>
      <c r="L23" s="80" t="s">
        <v>319</v>
      </c>
      <c r="O23" s="80">
        <v>174006</v>
      </c>
      <c r="P23" s="80"/>
    </row>
    <row r="24" spans="1:16" x14ac:dyDescent="0.25">
      <c r="A24" s="118">
        <v>546</v>
      </c>
      <c r="B24" s="119" t="s">
        <v>57</v>
      </c>
      <c r="C24" s="118">
        <v>9162103</v>
      </c>
      <c r="D24" s="118">
        <v>2103</v>
      </c>
      <c r="E24" s="118">
        <v>115549</v>
      </c>
      <c r="F24" s="118" t="s">
        <v>233</v>
      </c>
      <c r="G24" s="118" t="s">
        <v>399</v>
      </c>
      <c r="H24" s="118" t="s">
        <v>333</v>
      </c>
      <c r="I24" s="118" t="s">
        <v>333</v>
      </c>
      <c r="J24" s="145"/>
      <c r="K24" s="118"/>
      <c r="L24" s="118"/>
      <c r="O24" s="118"/>
      <c r="P24" s="118">
        <v>107546</v>
      </c>
    </row>
    <row r="25" spans="1:16" x14ac:dyDescent="0.25">
      <c r="A25" s="80">
        <v>127</v>
      </c>
      <c r="B25" s="81" t="s">
        <v>213</v>
      </c>
      <c r="C25" s="80">
        <v>9167015</v>
      </c>
      <c r="D25" s="80">
        <v>7015</v>
      </c>
      <c r="E25" s="80">
        <v>115821</v>
      </c>
      <c r="F25" s="80" t="s">
        <v>427</v>
      </c>
      <c r="G25" s="80" t="s">
        <v>234</v>
      </c>
      <c r="H25" s="80" t="s">
        <v>336</v>
      </c>
      <c r="I25" s="80" t="s">
        <v>336</v>
      </c>
      <c r="J25" s="146"/>
      <c r="K25" s="80"/>
      <c r="L25" s="80"/>
      <c r="O25" s="80"/>
      <c r="P25" s="80">
        <v>107127</v>
      </c>
    </row>
    <row r="26" spans="1:16" x14ac:dyDescent="0.25">
      <c r="A26" s="118">
        <v>548</v>
      </c>
      <c r="B26" s="119" t="s">
        <v>108</v>
      </c>
      <c r="C26" s="118">
        <v>9163019</v>
      </c>
      <c r="D26" s="118">
        <v>3019</v>
      </c>
      <c r="E26" s="118">
        <v>146812</v>
      </c>
      <c r="F26" s="118" t="s">
        <v>233</v>
      </c>
      <c r="G26" s="118" t="s">
        <v>235</v>
      </c>
      <c r="H26" s="118" t="s">
        <v>348</v>
      </c>
      <c r="I26" s="118" t="s">
        <v>348</v>
      </c>
      <c r="J26" s="145">
        <v>43497</v>
      </c>
      <c r="K26" s="118" t="s">
        <v>366</v>
      </c>
      <c r="L26" s="118" t="s">
        <v>319</v>
      </c>
      <c r="O26" s="118">
        <v>183952</v>
      </c>
      <c r="P26" s="118"/>
    </row>
    <row r="27" spans="1:16" x14ac:dyDescent="0.25">
      <c r="A27" s="80">
        <v>551</v>
      </c>
      <c r="B27" s="81" t="s">
        <v>34</v>
      </c>
      <c r="C27" s="80">
        <v>9162056</v>
      </c>
      <c r="D27" s="80">
        <v>2056</v>
      </c>
      <c r="E27" s="80">
        <v>115515</v>
      </c>
      <c r="F27" s="80" t="s">
        <v>233</v>
      </c>
      <c r="G27" s="80" t="s">
        <v>399</v>
      </c>
      <c r="H27" s="80" t="s">
        <v>332</v>
      </c>
      <c r="I27" s="80" t="s">
        <v>332</v>
      </c>
      <c r="J27" s="146"/>
      <c r="K27" s="80"/>
      <c r="L27" s="80"/>
      <c r="O27" s="80"/>
      <c r="P27" s="80">
        <v>107551</v>
      </c>
    </row>
    <row r="28" spans="1:16" x14ac:dyDescent="0.25">
      <c r="A28" s="118">
        <v>552</v>
      </c>
      <c r="B28" s="119" t="s">
        <v>338</v>
      </c>
      <c r="C28" s="118">
        <v>9162135</v>
      </c>
      <c r="D28" s="118">
        <v>2135</v>
      </c>
      <c r="E28" s="118">
        <v>137271</v>
      </c>
      <c r="F28" s="118" t="s">
        <v>233</v>
      </c>
      <c r="G28" s="118" t="s">
        <v>235</v>
      </c>
      <c r="H28" s="118" t="s">
        <v>348</v>
      </c>
      <c r="I28" s="118" t="s">
        <v>348</v>
      </c>
      <c r="J28" s="145">
        <v>40756</v>
      </c>
      <c r="K28" s="118" t="s">
        <v>355</v>
      </c>
      <c r="L28" s="118" t="s">
        <v>319</v>
      </c>
      <c r="O28" s="118">
        <v>149988</v>
      </c>
      <c r="P28" s="118"/>
    </row>
    <row r="29" spans="1:16" x14ac:dyDescent="0.25">
      <c r="A29" s="80">
        <v>553</v>
      </c>
      <c r="B29" s="81" t="s">
        <v>109</v>
      </c>
      <c r="C29" s="80">
        <v>9163020</v>
      </c>
      <c r="D29" s="80">
        <v>3020</v>
      </c>
      <c r="E29" s="80">
        <v>115612</v>
      </c>
      <c r="F29" s="80" t="s">
        <v>233</v>
      </c>
      <c r="G29" s="80" t="s">
        <v>399</v>
      </c>
      <c r="H29" s="80" t="s">
        <v>334</v>
      </c>
      <c r="I29" s="80" t="s">
        <v>334</v>
      </c>
      <c r="J29" s="146"/>
      <c r="K29" s="80"/>
      <c r="L29" s="80"/>
      <c r="O29" s="80"/>
      <c r="P29" s="80">
        <v>107553</v>
      </c>
    </row>
    <row r="30" spans="1:16" x14ac:dyDescent="0.25">
      <c r="A30" s="118">
        <v>558</v>
      </c>
      <c r="B30" s="119" t="s">
        <v>24</v>
      </c>
      <c r="C30" s="118">
        <v>9162042</v>
      </c>
      <c r="D30" s="118">
        <v>2042</v>
      </c>
      <c r="E30" s="118">
        <v>115502</v>
      </c>
      <c r="F30" s="118" t="s">
        <v>233</v>
      </c>
      <c r="G30" s="118" t="s">
        <v>399</v>
      </c>
      <c r="H30" s="118" t="s">
        <v>332</v>
      </c>
      <c r="I30" s="118" t="s">
        <v>332</v>
      </c>
      <c r="J30" s="145"/>
      <c r="K30" s="118"/>
      <c r="L30" s="118"/>
      <c r="O30" s="118"/>
      <c r="P30" s="118">
        <v>107558</v>
      </c>
    </row>
    <row r="31" spans="1:16" x14ac:dyDescent="0.25">
      <c r="A31" s="80">
        <v>559</v>
      </c>
      <c r="B31" s="81" t="s">
        <v>27</v>
      </c>
      <c r="C31" s="80">
        <v>9162045</v>
      </c>
      <c r="D31" s="80">
        <v>2045</v>
      </c>
      <c r="E31" s="80">
        <v>115505</v>
      </c>
      <c r="F31" s="80" t="s">
        <v>233</v>
      </c>
      <c r="G31" s="80" t="s">
        <v>399</v>
      </c>
      <c r="H31" s="80" t="s">
        <v>332</v>
      </c>
      <c r="I31" s="80" t="s">
        <v>332</v>
      </c>
      <c r="J31" s="146"/>
      <c r="K31" s="80"/>
      <c r="L31" s="80"/>
      <c r="O31" s="80"/>
      <c r="P31" s="80">
        <v>107559</v>
      </c>
    </row>
    <row r="32" spans="1:16" x14ac:dyDescent="0.25">
      <c r="A32" s="118">
        <v>560</v>
      </c>
      <c r="B32" s="119" t="s">
        <v>110</v>
      </c>
      <c r="C32" s="118">
        <v>9163021</v>
      </c>
      <c r="D32" s="118">
        <v>3021</v>
      </c>
      <c r="E32" s="118">
        <v>139524</v>
      </c>
      <c r="F32" s="118" t="s">
        <v>233</v>
      </c>
      <c r="G32" s="118" t="s">
        <v>235</v>
      </c>
      <c r="H32" s="118" t="s">
        <v>348</v>
      </c>
      <c r="I32" s="118" t="s">
        <v>348</v>
      </c>
      <c r="J32" s="145">
        <v>41365</v>
      </c>
      <c r="K32" s="118" t="s">
        <v>356</v>
      </c>
      <c r="L32" s="118" t="s">
        <v>319</v>
      </c>
      <c r="O32" s="118">
        <v>158808</v>
      </c>
      <c r="P32" s="118"/>
    </row>
    <row r="33" spans="1:16" x14ac:dyDescent="0.25">
      <c r="A33" s="80">
        <v>560</v>
      </c>
      <c r="B33" s="81" t="s">
        <v>110</v>
      </c>
      <c r="C33" s="80">
        <v>9163021</v>
      </c>
      <c r="D33" s="80">
        <v>3021</v>
      </c>
      <c r="E33" s="80">
        <v>139524</v>
      </c>
      <c r="F33" s="80" t="s">
        <v>233</v>
      </c>
      <c r="G33" s="80" t="s">
        <v>235</v>
      </c>
      <c r="H33" s="80" t="s">
        <v>348</v>
      </c>
      <c r="I33" s="80" t="s">
        <v>348</v>
      </c>
      <c r="J33" s="146"/>
      <c r="K33" s="80" t="s">
        <v>356</v>
      </c>
      <c r="L33" s="80" t="s">
        <v>319</v>
      </c>
      <c r="O33" s="80">
        <v>158808</v>
      </c>
      <c r="P33" s="80"/>
    </row>
    <row r="34" spans="1:16" x14ac:dyDescent="0.25">
      <c r="A34" s="118">
        <v>855</v>
      </c>
      <c r="B34" s="119" t="s">
        <v>198</v>
      </c>
      <c r="C34" s="118">
        <v>9165204</v>
      </c>
      <c r="D34" s="118">
        <v>5204</v>
      </c>
      <c r="E34" s="118">
        <v>115734</v>
      </c>
      <c r="F34" s="118" t="s">
        <v>233</v>
      </c>
      <c r="G34" s="118" t="s">
        <v>399</v>
      </c>
      <c r="H34" s="118" t="s">
        <v>335</v>
      </c>
      <c r="I34" s="118" t="s">
        <v>335</v>
      </c>
      <c r="J34" s="145"/>
      <c r="K34" s="118"/>
      <c r="L34" s="118" t="s">
        <v>319</v>
      </c>
      <c r="O34" s="118">
        <v>101978</v>
      </c>
      <c r="P34" s="118"/>
    </row>
    <row r="35" spans="1:16" x14ac:dyDescent="0.25">
      <c r="A35" s="80">
        <v>563</v>
      </c>
      <c r="B35" s="81" t="s">
        <v>28</v>
      </c>
      <c r="C35" s="80">
        <v>9162046</v>
      </c>
      <c r="D35" s="80">
        <v>2046</v>
      </c>
      <c r="E35" s="80">
        <v>139291</v>
      </c>
      <c r="F35" s="80" t="s">
        <v>233</v>
      </c>
      <c r="G35" s="80" t="s">
        <v>235</v>
      </c>
      <c r="H35" s="80" t="s">
        <v>348</v>
      </c>
      <c r="I35" s="80" t="s">
        <v>348</v>
      </c>
      <c r="J35" s="146">
        <v>41306</v>
      </c>
      <c r="K35" s="80" t="s">
        <v>357</v>
      </c>
      <c r="L35" s="80" t="s">
        <v>319</v>
      </c>
      <c r="O35" s="80">
        <v>157863</v>
      </c>
      <c r="P35" s="80"/>
    </row>
    <row r="36" spans="1:16" x14ac:dyDescent="0.25">
      <c r="A36" s="118">
        <v>565</v>
      </c>
      <c r="B36" s="119" t="s">
        <v>144</v>
      </c>
      <c r="C36" s="118">
        <v>9162104</v>
      </c>
      <c r="D36" s="118">
        <v>2104</v>
      </c>
      <c r="E36" s="118">
        <v>148230</v>
      </c>
      <c r="F36" s="118" t="s">
        <v>233</v>
      </c>
      <c r="G36" s="118" t="s">
        <v>235</v>
      </c>
      <c r="H36" s="118" t="s">
        <v>347</v>
      </c>
      <c r="I36" s="118" t="s">
        <v>347</v>
      </c>
      <c r="J36" s="145">
        <v>44228</v>
      </c>
      <c r="K36" s="118" t="s">
        <v>415</v>
      </c>
      <c r="L36" s="118" t="s">
        <v>319</v>
      </c>
      <c r="O36" s="118">
        <v>190953</v>
      </c>
      <c r="P36" s="118"/>
    </row>
    <row r="37" spans="1:16" x14ac:dyDescent="0.25">
      <c r="A37" s="80">
        <v>567</v>
      </c>
      <c r="B37" s="81" t="s">
        <v>172</v>
      </c>
      <c r="C37" s="80">
        <v>9163335</v>
      </c>
      <c r="D37" s="80">
        <v>3335</v>
      </c>
      <c r="E37" s="80">
        <v>115690</v>
      </c>
      <c r="F37" s="80" t="s">
        <v>233</v>
      </c>
      <c r="G37" s="80" t="s">
        <v>399</v>
      </c>
      <c r="H37" s="80" t="s">
        <v>335</v>
      </c>
      <c r="I37" s="80" t="s">
        <v>335</v>
      </c>
      <c r="J37" s="146"/>
      <c r="K37" s="80"/>
      <c r="L37" s="80"/>
      <c r="O37" s="80"/>
      <c r="P37" s="80">
        <v>107567</v>
      </c>
    </row>
    <row r="38" spans="1:16" x14ac:dyDescent="0.25">
      <c r="A38" s="118">
        <v>572</v>
      </c>
      <c r="B38" s="119" t="s">
        <v>10</v>
      </c>
      <c r="C38" s="118">
        <v>9162001</v>
      </c>
      <c r="D38" s="118">
        <v>2001</v>
      </c>
      <c r="E38" s="118">
        <v>138674</v>
      </c>
      <c r="F38" s="118" t="s">
        <v>233</v>
      </c>
      <c r="G38" s="118" t="s">
        <v>235</v>
      </c>
      <c r="H38" s="118" t="s">
        <v>347</v>
      </c>
      <c r="I38" s="118" t="s">
        <v>347</v>
      </c>
      <c r="J38" s="145">
        <v>41153</v>
      </c>
      <c r="K38" s="118" t="s">
        <v>460</v>
      </c>
      <c r="L38" s="118" t="s">
        <v>319</v>
      </c>
      <c r="O38" s="118">
        <v>155659</v>
      </c>
      <c r="P38" s="118"/>
    </row>
    <row r="39" spans="1:16" x14ac:dyDescent="0.25">
      <c r="A39" s="80">
        <v>574</v>
      </c>
      <c r="B39" s="81" t="s">
        <v>459</v>
      </c>
      <c r="C39" s="80">
        <v>9163311</v>
      </c>
      <c r="D39" s="80">
        <v>3311</v>
      </c>
      <c r="E39" s="80">
        <v>151067</v>
      </c>
      <c r="F39" s="80" t="s">
        <v>233</v>
      </c>
      <c r="G39" s="80" t="s">
        <v>235</v>
      </c>
      <c r="H39" s="80" t="s">
        <v>348</v>
      </c>
      <c r="I39" s="80" t="s">
        <v>348</v>
      </c>
      <c r="J39" s="146">
        <v>45536</v>
      </c>
      <c r="K39" s="80" t="s">
        <v>401</v>
      </c>
      <c r="L39" s="80" t="s">
        <v>319</v>
      </c>
      <c r="O39" s="80">
        <v>207352</v>
      </c>
      <c r="P39" s="80"/>
    </row>
    <row r="40" spans="1:16" x14ac:dyDescent="0.25">
      <c r="A40" s="118">
        <v>147</v>
      </c>
      <c r="B40" s="119" t="s">
        <v>431</v>
      </c>
      <c r="C40" s="118">
        <v>9167007</v>
      </c>
      <c r="D40" s="118">
        <v>7007</v>
      </c>
      <c r="E40" s="118">
        <v>149073</v>
      </c>
      <c r="F40" s="118" t="s">
        <v>427</v>
      </c>
      <c r="G40" s="118" t="s">
        <v>210</v>
      </c>
      <c r="H40" s="118" t="s">
        <v>434</v>
      </c>
      <c r="I40" s="118" t="s">
        <v>434</v>
      </c>
      <c r="J40" s="145">
        <v>44805</v>
      </c>
      <c r="K40" s="118" t="s">
        <v>453</v>
      </c>
      <c r="L40" s="118" t="s">
        <v>319</v>
      </c>
      <c r="O40" s="118">
        <v>153117</v>
      </c>
      <c r="P40" s="118"/>
    </row>
    <row r="41" spans="1:16" x14ac:dyDescent="0.25">
      <c r="A41" s="80">
        <v>578</v>
      </c>
      <c r="B41" s="81" t="s">
        <v>161</v>
      </c>
      <c r="C41" s="80">
        <v>9163315</v>
      </c>
      <c r="D41" s="80">
        <v>3315</v>
      </c>
      <c r="E41" s="80">
        <v>115678</v>
      </c>
      <c r="F41" s="80" t="s">
        <v>233</v>
      </c>
      <c r="G41" s="80" t="s">
        <v>399</v>
      </c>
      <c r="H41" s="80" t="s">
        <v>335</v>
      </c>
      <c r="I41" s="80" t="s">
        <v>335</v>
      </c>
      <c r="J41" s="146"/>
      <c r="K41" s="80"/>
      <c r="L41" s="80"/>
      <c r="O41" s="80"/>
      <c r="P41" s="80">
        <v>107578</v>
      </c>
    </row>
    <row r="42" spans="1:16" x14ac:dyDescent="0.25">
      <c r="A42" s="118">
        <v>801</v>
      </c>
      <c r="B42" s="119" t="s">
        <v>73</v>
      </c>
      <c r="C42" s="118">
        <v>9162129</v>
      </c>
      <c r="D42" s="118">
        <v>2129</v>
      </c>
      <c r="E42" s="118">
        <v>150052</v>
      </c>
      <c r="F42" s="118" t="s">
        <v>233</v>
      </c>
      <c r="G42" s="118" t="s">
        <v>235</v>
      </c>
      <c r="H42" s="118" t="s">
        <v>347</v>
      </c>
      <c r="I42" s="118" t="s">
        <v>347</v>
      </c>
      <c r="J42" s="145">
        <v>45108</v>
      </c>
      <c r="K42" s="118" t="s">
        <v>354</v>
      </c>
      <c r="L42" s="118" t="s">
        <v>319</v>
      </c>
      <c r="O42" s="118">
        <v>201437</v>
      </c>
      <c r="P42" s="118"/>
    </row>
    <row r="43" spans="1:16" x14ac:dyDescent="0.25">
      <c r="A43" s="80">
        <v>921</v>
      </c>
      <c r="B43" s="81" t="s">
        <v>15</v>
      </c>
      <c r="C43" s="80">
        <v>9162008</v>
      </c>
      <c r="D43" s="80">
        <v>2008</v>
      </c>
      <c r="E43" s="80">
        <v>150931</v>
      </c>
      <c r="F43" s="80" t="s">
        <v>233</v>
      </c>
      <c r="G43" s="80" t="s">
        <v>235</v>
      </c>
      <c r="H43" s="80" t="s">
        <v>348</v>
      </c>
      <c r="I43" s="80" t="s">
        <v>348</v>
      </c>
      <c r="J43" s="146">
        <v>45536</v>
      </c>
      <c r="K43" s="80" t="s">
        <v>396</v>
      </c>
      <c r="L43" s="80" t="s">
        <v>319</v>
      </c>
      <c r="O43" s="80">
        <v>205948</v>
      </c>
      <c r="P43" s="80"/>
    </row>
    <row r="44" spans="1:16" x14ac:dyDescent="0.25">
      <c r="A44" s="118">
        <v>580</v>
      </c>
      <c r="B44" s="119" t="s">
        <v>80</v>
      </c>
      <c r="C44" s="118">
        <v>9162143</v>
      </c>
      <c r="D44" s="118">
        <v>2143</v>
      </c>
      <c r="E44" s="118">
        <v>115578</v>
      </c>
      <c r="F44" s="118" t="s">
        <v>233</v>
      </c>
      <c r="G44" s="118" t="s">
        <v>399</v>
      </c>
      <c r="H44" s="118" t="s">
        <v>332</v>
      </c>
      <c r="I44" s="118" t="s">
        <v>332</v>
      </c>
      <c r="J44" s="145"/>
      <c r="K44" s="118"/>
      <c r="L44" s="118"/>
      <c r="O44" s="118"/>
      <c r="P44" s="118">
        <v>107580</v>
      </c>
    </row>
    <row r="45" spans="1:16" x14ac:dyDescent="0.25">
      <c r="A45" s="80">
        <v>582</v>
      </c>
      <c r="B45" s="81" t="s">
        <v>160</v>
      </c>
      <c r="C45" s="80">
        <v>9163313</v>
      </c>
      <c r="D45" s="80">
        <v>3313</v>
      </c>
      <c r="E45" s="80">
        <v>115676</v>
      </c>
      <c r="F45" s="80" t="s">
        <v>233</v>
      </c>
      <c r="G45" s="80" t="s">
        <v>399</v>
      </c>
      <c r="H45" s="80" t="s">
        <v>335</v>
      </c>
      <c r="I45" s="80" t="s">
        <v>335</v>
      </c>
      <c r="J45" s="146"/>
      <c r="K45" s="80"/>
      <c r="L45" s="80"/>
      <c r="O45" s="80"/>
      <c r="P45" s="80">
        <v>107582</v>
      </c>
    </row>
    <row r="46" spans="1:16" x14ac:dyDescent="0.25">
      <c r="A46" s="118">
        <v>583</v>
      </c>
      <c r="B46" s="119" t="s">
        <v>76</v>
      </c>
      <c r="C46" s="118">
        <v>9162138</v>
      </c>
      <c r="D46" s="118">
        <v>2138</v>
      </c>
      <c r="E46" s="118">
        <v>115574</v>
      </c>
      <c r="F46" s="118" t="s">
        <v>233</v>
      </c>
      <c r="G46" s="118" t="s">
        <v>399</v>
      </c>
      <c r="H46" s="118" t="s">
        <v>332</v>
      </c>
      <c r="I46" s="118" t="s">
        <v>332</v>
      </c>
      <c r="J46" s="145"/>
      <c r="K46" s="118"/>
      <c r="L46" s="118"/>
      <c r="O46" s="118"/>
      <c r="P46" s="118">
        <v>107583</v>
      </c>
    </row>
    <row r="47" spans="1:16" x14ac:dyDescent="0.25">
      <c r="A47" s="80">
        <v>584</v>
      </c>
      <c r="B47" s="81" t="s">
        <v>239</v>
      </c>
      <c r="C47" s="80">
        <v>9162058</v>
      </c>
      <c r="D47" s="80">
        <v>2058</v>
      </c>
      <c r="E47" s="80">
        <v>145729</v>
      </c>
      <c r="F47" s="80" t="s">
        <v>233</v>
      </c>
      <c r="G47" s="80" t="s">
        <v>235</v>
      </c>
      <c r="H47" s="80" t="s">
        <v>347</v>
      </c>
      <c r="I47" s="80" t="s">
        <v>347</v>
      </c>
      <c r="J47" s="146">
        <v>43191</v>
      </c>
      <c r="K47" s="80" t="s">
        <v>354</v>
      </c>
      <c r="L47" s="80" t="s">
        <v>319</v>
      </c>
      <c r="O47" s="80">
        <v>100211</v>
      </c>
      <c r="P47" s="80"/>
    </row>
    <row r="48" spans="1:16" x14ac:dyDescent="0.25">
      <c r="A48" s="118">
        <v>736</v>
      </c>
      <c r="B48" s="119" t="s">
        <v>240</v>
      </c>
      <c r="C48" s="118">
        <v>9162174</v>
      </c>
      <c r="D48" s="118">
        <v>2174</v>
      </c>
      <c r="E48" s="118">
        <v>150854</v>
      </c>
      <c r="F48" s="118" t="s">
        <v>233</v>
      </c>
      <c r="G48" s="118" t="s">
        <v>235</v>
      </c>
      <c r="H48" s="118" t="s">
        <v>347</v>
      </c>
      <c r="I48" s="118" t="s">
        <v>347</v>
      </c>
      <c r="J48" s="145">
        <v>45413</v>
      </c>
      <c r="K48" s="118" t="s">
        <v>355</v>
      </c>
      <c r="L48" s="118" t="s">
        <v>319</v>
      </c>
      <c r="O48" s="118">
        <v>206033</v>
      </c>
      <c r="P48" s="118"/>
    </row>
    <row r="49" spans="1:16" x14ac:dyDescent="0.25">
      <c r="A49" s="80">
        <v>585</v>
      </c>
      <c r="B49" s="81" t="s">
        <v>67</v>
      </c>
      <c r="C49" s="80">
        <v>9162117</v>
      </c>
      <c r="D49" s="80">
        <v>2117</v>
      </c>
      <c r="E49" s="80">
        <v>115561</v>
      </c>
      <c r="F49" s="80" t="s">
        <v>233</v>
      </c>
      <c r="G49" s="80" t="s">
        <v>399</v>
      </c>
      <c r="H49" s="80" t="s">
        <v>332</v>
      </c>
      <c r="I49" s="80" t="s">
        <v>332</v>
      </c>
      <c r="J49" s="146"/>
      <c r="K49" s="80"/>
      <c r="L49" s="80"/>
      <c r="O49" s="80"/>
      <c r="P49" s="80">
        <v>107585</v>
      </c>
    </row>
    <row r="50" spans="1:16" x14ac:dyDescent="0.25">
      <c r="A50" s="118">
        <v>579</v>
      </c>
      <c r="B50" s="119" t="s">
        <v>72</v>
      </c>
      <c r="C50" s="118">
        <v>9162132</v>
      </c>
      <c r="D50" s="118">
        <v>2132</v>
      </c>
      <c r="E50" s="118">
        <v>115569</v>
      </c>
      <c r="F50" s="118" t="s">
        <v>233</v>
      </c>
      <c r="G50" s="118" t="s">
        <v>399</v>
      </c>
      <c r="H50" s="118" t="s">
        <v>332</v>
      </c>
      <c r="I50" s="118" t="s">
        <v>332</v>
      </c>
      <c r="J50" s="145"/>
      <c r="K50" s="118"/>
      <c r="L50" s="118"/>
      <c r="O50" s="118"/>
      <c r="P50" s="118">
        <v>107579</v>
      </c>
    </row>
    <row r="51" spans="1:16" x14ac:dyDescent="0.25">
      <c r="A51" s="80">
        <v>586</v>
      </c>
      <c r="B51" s="81" t="s">
        <v>31</v>
      </c>
      <c r="C51" s="80">
        <v>9162050</v>
      </c>
      <c r="D51" s="80">
        <v>2050</v>
      </c>
      <c r="E51" s="80">
        <v>115509</v>
      </c>
      <c r="F51" s="80" t="s">
        <v>233</v>
      </c>
      <c r="G51" s="80" t="s">
        <v>399</v>
      </c>
      <c r="H51" s="80" t="s">
        <v>332</v>
      </c>
      <c r="I51" s="80" t="s">
        <v>332</v>
      </c>
      <c r="J51" s="146"/>
      <c r="K51" s="80"/>
      <c r="L51" s="80"/>
      <c r="O51" s="80"/>
      <c r="P51" s="80">
        <v>107586</v>
      </c>
    </row>
    <row r="52" spans="1:16" x14ac:dyDescent="0.25">
      <c r="A52" s="118">
        <v>590</v>
      </c>
      <c r="B52" s="119" t="s">
        <v>325</v>
      </c>
      <c r="C52" s="118">
        <v>9165207</v>
      </c>
      <c r="D52" s="118">
        <v>5207</v>
      </c>
      <c r="E52" s="118">
        <v>136999</v>
      </c>
      <c r="F52" s="118" t="s">
        <v>233</v>
      </c>
      <c r="G52" s="118" t="s">
        <v>235</v>
      </c>
      <c r="H52" s="118" t="s">
        <v>348</v>
      </c>
      <c r="I52" s="118" t="s">
        <v>348</v>
      </c>
      <c r="J52" s="145">
        <v>40756</v>
      </c>
      <c r="K52" s="118" t="s">
        <v>358</v>
      </c>
      <c r="L52" s="118" t="s">
        <v>319</v>
      </c>
      <c r="O52" s="118">
        <v>150046</v>
      </c>
      <c r="P52" s="118"/>
    </row>
    <row r="53" spans="1:16" x14ac:dyDescent="0.25">
      <c r="A53" s="80">
        <v>589</v>
      </c>
      <c r="B53" s="81" t="s">
        <v>241</v>
      </c>
      <c r="C53" s="80">
        <v>9165206</v>
      </c>
      <c r="D53" s="80">
        <v>5206</v>
      </c>
      <c r="E53" s="80">
        <v>137266</v>
      </c>
      <c r="F53" s="80" t="s">
        <v>233</v>
      </c>
      <c r="G53" s="80" t="s">
        <v>235</v>
      </c>
      <c r="H53" s="80" t="s">
        <v>348</v>
      </c>
      <c r="I53" s="80" t="s">
        <v>348</v>
      </c>
      <c r="J53" s="146">
        <v>40756</v>
      </c>
      <c r="K53" s="80" t="s">
        <v>359</v>
      </c>
      <c r="L53" s="80" t="s">
        <v>319</v>
      </c>
      <c r="O53" s="80">
        <v>150047</v>
      </c>
      <c r="P53" s="80"/>
    </row>
    <row r="54" spans="1:16" x14ac:dyDescent="0.25">
      <c r="A54" s="118">
        <v>396</v>
      </c>
      <c r="B54" s="119" t="s">
        <v>290</v>
      </c>
      <c r="C54" s="118">
        <v>9165418</v>
      </c>
      <c r="D54" s="118">
        <v>5418</v>
      </c>
      <c r="E54" s="118">
        <v>136725</v>
      </c>
      <c r="F54" s="118" t="s">
        <v>393</v>
      </c>
      <c r="G54" s="118" t="s">
        <v>235</v>
      </c>
      <c r="H54" s="118" t="s">
        <v>348</v>
      </c>
      <c r="I54" s="118" t="s">
        <v>348</v>
      </c>
      <c r="J54" s="145">
        <v>40664</v>
      </c>
      <c r="K54" s="118" t="s">
        <v>360</v>
      </c>
      <c r="L54" s="118" t="s">
        <v>319</v>
      </c>
      <c r="O54" s="118">
        <v>148318</v>
      </c>
      <c r="P54" s="118"/>
    </row>
    <row r="55" spans="1:16" x14ac:dyDescent="0.25">
      <c r="A55" s="80">
        <v>614</v>
      </c>
      <c r="B55" s="81" t="s">
        <v>77</v>
      </c>
      <c r="C55" s="80">
        <v>9162080</v>
      </c>
      <c r="D55" s="80">
        <v>2080</v>
      </c>
      <c r="E55" s="80">
        <v>146326</v>
      </c>
      <c r="F55" s="80" t="s">
        <v>233</v>
      </c>
      <c r="G55" s="80" t="s">
        <v>235</v>
      </c>
      <c r="H55" s="80" t="s">
        <v>347</v>
      </c>
      <c r="I55" s="80" t="s">
        <v>347</v>
      </c>
      <c r="J55" s="146">
        <v>43344</v>
      </c>
      <c r="K55" s="80" t="s">
        <v>364</v>
      </c>
      <c r="L55" s="80" t="s">
        <v>319</v>
      </c>
      <c r="O55" s="80">
        <v>181729</v>
      </c>
      <c r="P55" s="80"/>
    </row>
    <row r="56" spans="1:16" x14ac:dyDescent="0.25">
      <c r="A56" s="118">
        <v>332</v>
      </c>
      <c r="B56" s="119" t="s">
        <v>243</v>
      </c>
      <c r="C56" s="118">
        <v>9165414</v>
      </c>
      <c r="D56" s="118">
        <v>5414</v>
      </c>
      <c r="E56" s="118">
        <v>136960</v>
      </c>
      <c r="F56" s="118" t="s">
        <v>393</v>
      </c>
      <c r="G56" s="118" t="s">
        <v>235</v>
      </c>
      <c r="H56" s="118" t="s">
        <v>348</v>
      </c>
      <c r="I56" s="118" t="s">
        <v>348</v>
      </c>
      <c r="J56" s="145">
        <v>40756</v>
      </c>
      <c r="K56" s="118" t="s">
        <v>361</v>
      </c>
      <c r="L56" s="118" t="s">
        <v>319</v>
      </c>
      <c r="O56" s="118">
        <v>149989</v>
      </c>
      <c r="P56" s="118"/>
    </row>
    <row r="57" spans="1:16" x14ac:dyDescent="0.25">
      <c r="A57" s="80">
        <v>335</v>
      </c>
      <c r="B57" s="81" t="s">
        <v>244</v>
      </c>
      <c r="C57" s="80">
        <v>9165412</v>
      </c>
      <c r="D57" s="80">
        <v>5412</v>
      </c>
      <c r="E57" s="80">
        <v>136623</v>
      </c>
      <c r="F57" s="80" t="s">
        <v>393</v>
      </c>
      <c r="G57" s="80" t="s">
        <v>235</v>
      </c>
      <c r="H57" s="80" t="s">
        <v>348</v>
      </c>
      <c r="I57" s="80" t="s">
        <v>348</v>
      </c>
      <c r="J57" s="146">
        <v>40634</v>
      </c>
      <c r="K57" s="80" t="s">
        <v>362</v>
      </c>
      <c r="L57" s="80" t="s">
        <v>319</v>
      </c>
      <c r="O57" s="80">
        <v>147702</v>
      </c>
      <c r="P57" s="80"/>
    </row>
    <row r="58" spans="1:16" x14ac:dyDescent="0.25">
      <c r="A58" s="118">
        <v>882</v>
      </c>
      <c r="B58" s="119" t="s">
        <v>206</v>
      </c>
      <c r="C58" s="118">
        <v>9165215</v>
      </c>
      <c r="D58" s="118">
        <v>5215</v>
      </c>
      <c r="E58" s="118">
        <v>138940</v>
      </c>
      <c r="F58" s="118" t="s">
        <v>233</v>
      </c>
      <c r="G58" s="118" t="s">
        <v>235</v>
      </c>
      <c r="H58" s="118" t="s">
        <v>348</v>
      </c>
      <c r="I58" s="118" t="s">
        <v>348</v>
      </c>
      <c r="J58" s="145">
        <v>41214</v>
      </c>
      <c r="K58" s="118" t="s">
        <v>366</v>
      </c>
      <c r="L58" s="118" t="s">
        <v>319</v>
      </c>
      <c r="O58" s="118">
        <v>156606</v>
      </c>
      <c r="P58" s="118"/>
    </row>
    <row r="59" spans="1:16" x14ac:dyDescent="0.25">
      <c r="A59" s="80">
        <v>598</v>
      </c>
      <c r="B59" s="81" t="s">
        <v>32</v>
      </c>
      <c r="C59" s="80">
        <v>9162051</v>
      </c>
      <c r="D59" s="80">
        <v>2051</v>
      </c>
      <c r="E59" s="80">
        <v>115510</v>
      </c>
      <c r="F59" s="80" t="s">
        <v>233</v>
      </c>
      <c r="G59" s="80" t="s">
        <v>399</v>
      </c>
      <c r="H59" s="80" t="s">
        <v>332</v>
      </c>
      <c r="I59" s="80" t="s">
        <v>332</v>
      </c>
      <c r="J59" s="146"/>
      <c r="K59" s="80"/>
      <c r="L59" s="80"/>
      <c r="O59" s="80"/>
      <c r="P59" s="80">
        <v>107598</v>
      </c>
    </row>
    <row r="60" spans="1:16" x14ac:dyDescent="0.25">
      <c r="A60" s="118">
        <v>599</v>
      </c>
      <c r="B60" s="119" t="s">
        <v>33</v>
      </c>
      <c r="C60" s="118">
        <v>9162052</v>
      </c>
      <c r="D60" s="118">
        <v>2052</v>
      </c>
      <c r="E60" s="118">
        <v>115511</v>
      </c>
      <c r="F60" s="118" t="s">
        <v>233</v>
      </c>
      <c r="G60" s="118" t="s">
        <v>399</v>
      </c>
      <c r="H60" s="118" t="s">
        <v>332</v>
      </c>
      <c r="I60" s="118" t="s">
        <v>332</v>
      </c>
      <c r="J60" s="145"/>
      <c r="K60" s="118"/>
      <c r="L60" s="118"/>
      <c r="O60" s="118"/>
      <c r="P60" s="118">
        <v>107610</v>
      </c>
    </row>
    <row r="61" spans="1:16" x14ac:dyDescent="0.25">
      <c r="A61" s="80">
        <v>610</v>
      </c>
      <c r="B61" s="81" t="s">
        <v>291</v>
      </c>
      <c r="C61" s="80">
        <v>9162122</v>
      </c>
      <c r="D61" s="80">
        <v>2122</v>
      </c>
      <c r="E61" s="80">
        <v>115564</v>
      </c>
      <c r="F61" s="80" t="s">
        <v>233</v>
      </c>
      <c r="G61" s="80" t="s">
        <v>399</v>
      </c>
      <c r="H61" s="80" t="s">
        <v>332</v>
      </c>
      <c r="I61" s="80" t="s">
        <v>332</v>
      </c>
      <c r="J61" s="146"/>
      <c r="K61" s="80"/>
      <c r="L61" s="80"/>
      <c r="O61" s="80"/>
      <c r="P61" s="80">
        <v>107610</v>
      </c>
    </row>
    <row r="62" spans="1:16" x14ac:dyDescent="0.25">
      <c r="A62" s="118">
        <v>336</v>
      </c>
      <c r="B62" s="119" t="s">
        <v>245</v>
      </c>
      <c r="C62" s="118">
        <v>9165409</v>
      </c>
      <c r="D62" s="118">
        <v>5409</v>
      </c>
      <c r="E62" s="118">
        <v>137634</v>
      </c>
      <c r="F62" s="118" t="s">
        <v>393</v>
      </c>
      <c r="G62" s="118" t="s">
        <v>235</v>
      </c>
      <c r="H62" s="118" t="s">
        <v>348</v>
      </c>
      <c r="I62" s="118" t="s">
        <v>348</v>
      </c>
      <c r="J62" s="145">
        <v>40848</v>
      </c>
      <c r="K62" s="118" t="s">
        <v>363</v>
      </c>
      <c r="L62" s="118" t="s">
        <v>319</v>
      </c>
      <c r="O62" s="118">
        <v>151233</v>
      </c>
      <c r="P62" s="118"/>
    </row>
    <row r="63" spans="1:16" x14ac:dyDescent="0.25">
      <c r="A63" s="80">
        <v>600</v>
      </c>
      <c r="B63" s="81" t="s">
        <v>81</v>
      </c>
      <c r="C63" s="80">
        <v>9162144</v>
      </c>
      <c r="D63" s="80">
        <v>2144</v>
      </c>
      <c r="E63" s="80">
        <v>137173</v>
      </c>
      <c r="F63" s="80" t="s">
        <v>233</v>
      </c>
      <c r="G63" s="80" t="s">
        <v>235</v>
      </c>
      <c r="H63" s="80" t="s">
        <v>348</v>
      </c>
      <c r="I63" s="80" t="s">
        <v>348</v>
      </c>
      <c r="J63" s="146">
        <v>40756</v>
      </c>
      <c r="K63" s="80" t="s">
        <v>355</v>
      </c>
      <c r="L63" s="80" t="s">
        <v>319</v>
      </c>
      <c r="O63" s="80">
        <v>151143</v>
      </c>
      <c r="P63" s="80"/>
    </row>
    <row r="64" spans="1:16" x14ac:dyDescent="0.25">
      <c r="A64" s="118">
        <v>612</v>
      </c>
      <c r="B64" s="119" t="s">
        <v>292</v>
      </c>
      <c r="C64" s="118">
        <v>9162053</v>
      </c>
      <c r="D64" s="118">
        <v>2053</v>
      </c>
      <c r="E64" s="118">
        <v>115512</v>
      </c>
      <c r="F64" s="118" t="s">
        <v>233</v>
      </c>
      <c r="G64" s="118" t="s">
        <v>399</v>
      </c>
      <c r="H64" s="118" t="s">
        <v>332</v>
      </c>
      <c r="I64" s="118" t="s">
        <v>332</v>
      </c>
      <c r="J64" s="145"/>
      <c r="K64" s="118"/>
      <c r="L64" s="118" t="s">
        <v>319</v>
      </c>
      <c r="O64" s="118">
        <v>101671</v>
      </c>
      <c r="P64" s="118"/>
    </row>
    <row r="65" spans="1:16" x14ac:dyDescent="0.25">
      <c r="A65" s="80">
        <v>339</v>
      </c>
      <c r="B65" s="81" t="s">
        <v>285</v>
      </c>
      <c r="C65" s="80">
        <v>9165420</v>
      </c>
      <c r="D65" s="80">
        <v>5420</v>
      </c>
      <c r="E65" s="80">
        <v>136527</v>
      </c>
      <c r="F65" s="80" t="s">
        <v>393</v>
      </c>
      <c r="G65" s="80" t="s">
        <v>235</v>
      </c>
      <c r="H65" s="80" t="s">
        <v>348</v>
      </c>
      <c r="I65" s="80" t="s">
        <v>348</v>
      </c>
      <c r="J65" s="146">
        <v>40634</v>
      </c>
      <c r="K65" s="80" t="s">
        <v>364</v>
      </c>
      <c r="L65" s="80" t="s">
        <v>319</v>
      </c>
      <c r="O65" s="80">
        <v>147700</v>
      </c>
      <c r="P65" s="80"/>
    </row>
    <row r="66" spans="1:16" x14ac:dyDescent="0.25">
      <c r="A66" s="118">
        <v>334</v>
      </c>
      <c r="B66" s="119" t="s">
        <v>246</v>
      </c>
      <c r="C66" s="118">
        <v>9165419</v>
      </c>
      <c r="D66" s="118">
        <v>5419</v>
      </c>
      <c r="E66" s="118">
        <v>137217</v>
      </c>
      <c r="F66" s="118" t="s">
        <v>393</v>
      </c>
      <c r="G66" s="118" t="s">
        <v>235</v>
      </c>
      <c r="H66" s="118" t="s">
        <v>348</v>
      </c>
      <c r="I66" s="118" t="s">
        <v>348</v>
      </c>
      <c r="J66" s="145">
        <v>40756</v>
      </c>
      <c r="K66" s="118" t="s">
        <v>365</v>
      </c>
      <c r="L66" s="118" t="s">
        <v>319</v>
      </c>
      <c r="O66" s="118">
        <v>150044</v>
      </c>
      <c r="P66" s="118"/>
    </row>
    <row r="67" spans="1:16" x14ac:dyDescent="0.25">
      <c r="A67" s="80">
        <v>603</v>
      </c>
      <c r="B67" s="81" t="s">
        <v>196</v>
      </c>
      <c r="C67" s="80">
        <v>9163375</v>
      </c>
      <c r="D67" s="80">
        <v>3375</v>
      </c>
      <c r="E67" s="80">
        <v>135985</v>
      </c>
      <c r="F67" s="80" t="s">
        <v>233</v>
      </c>
      <c r="G67" s="80" t="s">
        <v>399</v>
      </c>
      <c r="H67" s="80" t="s">
        <v>332</v>
      </c>
      <c r="I67" s="80" t="s">
        <v>332</v>
      </c>
      <c r="J67" s="146"/>
      <c r="K67" s="80"/>
      <c r="L67" s="80"/>
      <c r="O67" s="80"/>
      <c r="P67" s="80">
        <v>107603</v>
      </c>
    </row>
    <row r="68" spans="1:16" x14ac:dyDescent="0.25">
      <c r="A68" s="118">
        <v>964</v>
      </c>
      <c r="B68" s="119" t="s">
        <v>339</v>
      </c>
      <c r="C68" s="118">
        <v>9162036</v>
      </c>
      <c r="D68" s="118">
        <v>2036</v>
      </c>
      <c r="E68" s="118">
        <v>143712</v>
      </c>
      <c r="F68" s="118" t="s">
        <v>233</v>
      </c>
      <c r="G68" s="118" t="s">
        <v>210</v>
      </c>
      <c r="H68" s="118" t="s">
        <v>349</v>
      </c>
      <c r="I68" s="118" t="s">
        <v>349</v>
      </c>
      <c r="J68" s="145">
        <v>42979</v>
      </c>
      <c r="K68" s="118" t="s">
        <v>366</v>
      </c>
      <c r="L68" s="118" t="s">
        <v>319</v>
      </c>
      <c r="O68" s="118">
        <v>178235</v>
      </c>
      <c r="P68" s="118"/>
    </row>
    <row r="69" spans="1:16" x14ac:dyDescent="0.25">
      <c r="A69" s="80">
        <v>605</v>
      </c>
      <c r="B69" s="81" t="s">
        <v>126</v>
      </c>
      <c r="C69" s="80">
        <v>9163053</v>
      </c>
      <c r="D69" s="80">
        <v>3053</v>
      </c>
      <c r="E69" s="80">
        <v>115638</v>
      </c>
      <c r="F69" s="80" t="s">
        <v>233</v>
      </c>
      <c r="G69" s="80" t="s">
        <v>399</v>
      </c>
      <c r="H69" s="80" t="s">
        <v>334</v>
      </c>
      <c r="I69" s="80" t="s">
        <v>334</v>
      </c>
      <c r="J69" s="146"/>
      <c r="K69" s="80"/>
      <c r="L69" s="80"/>
      <c r="O69" s="80"/>
      <c r="P69" s="80">
        <v>107605</v>
      </c>
    </row>
    <row r="70" spans="1:16" x14ac:dyDescent="0.25">
      <c r="A70" s="118">
        <v>328</v>
      </c>
      <c r="B70" s="119" t="s">
        <v>247</v>
      </c>
      <c r="C70" s="118">
        <v>9164024</v>
      </c>
      <c r="D70" s="118">
        <v>4024</v>
      </c>
      <c r="E70" s="118">
        <v>136772</v>
      </c>
      <c r="F70" s="118" t="s">
        <v>393</v>
      </c>
      <c r="G70" s="118" t="s">
        <v>235</v>
      </c>
      <c r="H70" s="118" t="s">
        <v>348</v>
      </c>
      <c r="I70" s="118" t="s">
        <v>348</v>
      </c>
      <c r="J70" s="145">
        <v>40695</v>
      </c>
      <c r="K70" s="118" t="s">
        <v>367</v>
      </c>
      <c r="L70" s="118" t="s">
        <v>319</v>
      </c>
      <c r="O70" s="118">
        <v>148687</v>
      </c>
      <c r="P70" s="118"/>
    </row>
    <row r="71" spans="1:16" x14ac:dyDescent="0.25">
      <c r="A71" s="80">
        <v>606</v>
      </c>
      <c r="B71" s="81" t="s">
        <v>340</v>
      </c>
      <c r="C71" s="80">
        <v>9162039</v>
      </c>
      <c r="D71" s="80">
        <v>2039</v>
      </c>
      <c r="E71" s="80">
        <v>145408</v>
      </c>
      <c r="F71" s="80" t="s">
        <v>233</v>
      </c>
      <c r="G71" s="80" t="s">
        <v>235</v>
      </c>
      <c r="H71" s="80" t="s">
        <v>347</v>
      </c>
      <c r="I71" s="80" t="s">
        <v>347</v>
      </c>
      <c r="J71" s="146">
        <v>43132</v>
      </c>
      <c r="K71" s="80" t="s">
        <v>366</v>
      </c>
      <c r="L71" s="80" t="s">
        <v>319</v>
      </c>
      <c r="O71" s="80">
        <v>180651</v>
      </c>
      <c r="P71" s="80"/>
    </row>
    <row r="72" spans="1:16" x14ac:dyDescent="0.25">
      <c r="A72" s="118">
        <v>620</v>
      </c>
      <c r="B72" s="119" t="s">
        <v>59</v>
      </c>
      <c r="C72" s="118">
        <v>9162106</v>
      </c>
      <c r="D72" s="118">
        <v>2106</v>
      </c>
      <c r="E72" s="118">
        <v>115551</v>
      </c>
      <c r="F72" s="118" t="s">
        <v>233</v>
      </c>
      <c r="G72" s="118" t="s">
        <v>399</v>
      </c>
      <c r="H72" s="118" t="s">
        <v>332</v>
      </c>
      <c r="I72" s="118" t="s">
        <v>332</v>
      </c>
      <c r="J72" s="145"/>
      <c r="K72" s="118"/>
      <c r="L72" s="118"/>
      <c r="O72" s="118"/>
      <c r="P72" s="118">
        <v>107620</v>
      </c>
    </row>
    <row r="73" spans="1:16" x14ac:dyDescent="0.25">
      <c r="A73" s="80">
        <v>569</v>
      </c>
      <c r="B73" s="81" t="s">
        <v>248</v>
      </c>
      <c r="C73" s="80">
        <v>9162105</v>
      </c>
      <c r="D73" s="80">
        <v>2105</v>
      </c>
      <c r="E73" s="80">
        <v>115550</v>
      </c>
      <c r="F73" s="80" t="s">
        <v>233</v>
      </c>
      <c r="G73" s="80" t="s">
        <v>399</v>
      </c>
      <c r="H73" s="80" t="s">
        <v>332</v>
      </c>
      <c r="I73" s="80" t="s">
        <v>332</v>
      </c>
      <c r="J73" s="146"/>
      <c r="K73" s="80"/>
      <c r="L73" s="80"/>
      <c r="O73" s="80"/>
      <c r="P73" s="80">
        <v>107569</v>
      </c>
    </row>
    <row r="74" spans="1:16" x14ac:dyDescent="0.25">
      <c r="A74" s="118">
        <v>609</v>
      </c>
      <c r="B74" s="119" t="s">
        <v>113</v>
      </c>
      <c r="C74" s="118">
        <v>9163027</v>
      </c>
      <c r="D74" s="118">
        <v>3027</v>
      </c>
      <c r="E74" s="118">
        <v>115617</v>
      </c>
      <c r="F74" s="118" t="s">
        <v>233</v>
      </c>
      <c r="G74" s="118" t="s">
        <v>399</v>
      </c>
      <c r="H74" s="118" t="s">
        <v>334</v>
      </c>
      <c r="I74" s="118" t="s">
        <v>334</v>
      </c>
      <c r="J74" s="145"/>
      <c r="K74" s="118"/>
      <c r="L74" s="118"/>
      <c r="O74" s="118"/>
      <c r="P74" s="118">
        <v>107609</v>
      </c>
    </row>
    <row r="75" spans="1:16" x14ac:dyDescent="0.25">
      <c r="A75" s="80">
        <v>536</v>
      </c>
      <c r="B75" s="81" t="s">
        <v>106</v>
      </c>
      <c r="C75" s="80">
        <v>9163017</v>
      </c>
      <c r="D75" s="80">
        <v>3017</v>
      </c>
      <c r="E75" s="80">
        <v>149254</v>
      </c>
      <c r="F75" s="80" t="s">
        <v>233</v>
      </c>
      <c r="G75" s="80" t="s">
        <v>235</v>
      </c>
      <c r="H75" s="80" t="s">
        <v>348</v>
      </c>
      <c r="I75" s="80" t="s">
        <v>348</v>
      </c>
      <c r="J75" s="146">
        <v>44835</v>
      </c>
      <c r="K75" s="80" t="s">
        <v>435</v>
      </c>
      <c r="L75" s="80" t="s">
        <v>319</v>
      </c>
      <c r="O75" s="80">
        <v>199394</v>
      </c>
      <c r="P75" s="80"/>
    </row>
    <row r="76" spans="1:16" x14ac:dyDescent="0.25">
      <c r="A76" s="118">
        <v>924</v>
      </c>
      <c r="B76" s="119" t="s">
        <v>93</v>
      </c>
      <c r="C76" s="118">
        <v>9162175</v>
      </c>
      <c r="D76" s="118">
        <v>2175</v>
      </c>
      <c r="E76" s="118">
        <v>115603</v>
      </c>
      <c r="F76" s="118" t="s">
        <v>233</v>
      </c>
      <c r="G76" s="118" t="s">
        <v>399</v>
      </c>
      <c r="H76" s="118" t="s">
        <v>332</v>
      </c>
      <c r="I76" s="118" t="s">
        <v>332</v>
      </c>
      <c r="J76" s="145"/>
      <c r="K76" s="118"/>
      <c r="L76" s="118"/>
      <c r="O76" s="118"/>
      <c r="P76" s="118">
        <v>107924</v>
      </c>
    </row>
    <row r="77" spans="1:16" x14ac:dyDescent="0.25">
      <c r="A77" s="80">
        <v>958</v>
      </c>
      <c r="B77" s="81" t="s">
        <v>101</v>
      </c>
      <c r="C77" s="80">
        <v>9162185</v>
      </c>
      <c r="D77" s="80">
        <v>2185</v>
      </c>
      <c r="E77" s="80">
        <v>136074</v>
      </c>
      <c r="F77" s="80" t="s">
        <v>233</v>
      </c>
      <c r="G77" s="80" t="s">
        <v>399</v>
      </c>
      <c r="H77" s="80" t="s">
        <v>333</v>
      </c>
      <c r="I77" s="80" t="s">
        <v>333</v>
      </c>
      <c r="J77" s="146"/>
      <c r="K77" s="80" t="s">
        <v>328</v>
      </c>
      <c r="L77" s="80"/>
      <c r="O77" s="80"/>
      <c r="P77" s="80">
        <v>107958</v>
      </c>
    </row>
    <row r="78" spans="1:16" x14ac:dyDescent="0.25">
      <c r="A78" s="118">
        <v>616</v>
      </c>
      <c r="B78" s="119" t="s">
        <v>165</v>
      </c>
      <c r="C78" s="118">
        <v>9163322</v>
      </c>
      <c r="D78" s="118">
        <v>3322</v>
      </c>
      <c r="E78" s="118">
        <v>115682</v>
      </c>
      <c r="F78" s="118" t="s">
        <v>233</v>
      </c>
      <c r="G78" s="118" t="s">
        <v>399</v>
      </c>
      <c r="H78" s="118" t="s">
        <v>335</v>
      </c>
      <c r="I78" s="118" t="s">
        <v>335</v>
      </c>
      <c r="J78" s="145"/>
      <c r="K78" s="118"/>
      <c r="L78" s="118"/>
      <c r="O78" s="118"/>
      <c r="P78" s="118">
        <v>107616</v>
      </c>
    </row>
    <row r="79" spans="1:16" x14ac:dyDescent="0.25">
      <c r="A79" s="80">
        <v>619</v>
      </c>
      <c r="B79" s="81" t="s">
        <v>114</v>
      </c>
      <c r="C79" s="80">
        <v>9163030</v>
      </c>
      <c r="D79" s="80">
        <v>3030</v>
      </c>
      <c r="E79" s="80">
        <v>115619</v>
      </c>
      <c r="F79" s="80" t="s">
        <v>233</v>
      </c>
      <c r="G79" s="80" t="s">
        <v>399</v>
      </c>
      <c r="H79" s="80" t="s">
        <v>334</v>
      </c>
      <c r="I79" s="80" t="s">
        <v>334</v>
      </c>
      <c r="J79" s="146"/>
      <c r="K79" s="80"/>
      <c r="L79" s="80"/>
      <c r="O79" s="80"/>
      <c r="P79" s="80">
        <v>107619</v>
      </c>
    </row>
    <row r="80" spans="1:16" x14ac:dyDescent="0.25">
      <c r="A80" s="118">
        <v>325</v>
      </c>
      <c r="B80" s="119" t="s">
        <v>249</v>
      </c>
      <c r="C80" s="118">
        <v>9165422</v>
      </c>
      <c r="D80" s="118">
        <v>5422</v>
      </c>
      <c r="E80" s="118">
        <v>137387</v>
      </c>
      <c r="F80" s="118" t="s">
        <v>393</v>
      </c>
      <c r="G80" s="118" t="s">
        <v>235</v>
      </c>
      <c r="H80" s="118" t="s">
        <v>348</v>
      </c>
      <c r="I80" s="118" t="s">
        <v>348</v>
      </c>
      <c r="J80" s="145">
        <v>40787</v>
      </c>
      <c r="K80" s="118" t="s">
        <v>400</v>
      </c>
      <c r="L80" s="118" t="s">
        <v>319</v>
      </c>
      <c r="O80" s="118">
        <v>150584</v>
      </c>
      <c r="P80" s="118"/>
    </row>
    <row r="81" spans="1:16" x14ac:dyDescent="0.25">
      <c r="A81" s="80">
        <v>344</v>
      </c>
      <c r="B81" s="81" t="s">
        <v>390</v>
      </c>
      <c r="C81" s="80">
        <v>9164002</v>
      </c>
      <c r="D81" s="80">
        <v>4002</v>
      </c>
      <c r="E81" s="80">
        <v>136666</v>
      </c>
      <c r="F81" s="80" t="s">
        <v>393</v>
      </c>
      <c r="G81" s="80" t="s">
        <v>235</v>
      </c>
      <c r="H81" s="80" t="s">
        <v>348</v>
      </c>
      <c r="I81" s="80" t="s">
        <v>348</v>
      </c>
      <c r="J81" s="146">
        <v>40634</v>
      </c>
      <c r="K81" s="80" t="s">
        <v>395</v>
      </c>
      <c r="L81" s="80" t="s">
        <v>319</v>
      </c>
      <c r="O81" s="80">
        <v>147701</v>
      </c>
      <c r="P81" s="80"/>
    </row>
    <row r="82" spans="1:16" x14ac:dyDescent="0.25">
      <c r="A82" s="118">
        <v>925</v>
      </c>
      <c r="B82" s="119" t="s">
        <v>21</v>
      </c>
      <c r="C82" s="118">
        <v>9162034</v>
      </c>
      <c r="D82" s="118">
        <v>2034</v>
      </c>
      <c r="E82" s="118">
        <v>115499</v>
      </c>
      <c r="F82" s="118" t="s">
        <v>233</v>
      </c>
      <c r="G82" s="118" t="s">
        <v>399</v>
      </c>
      <c r="H82" s="118" t="s">
        <v>332</v>
      </c>
      <c r="I82" s="118" t="s">
        <v>332</v>
      </c>
      <c r="J82" s="145"/>
      <c r="K82" s="118"/>
      <c r="L82" s="118"/>
      <c r="O82" s="118"/>
      <c r="P82" s="118">
        <v>107925</v>
      </c>
    </row>
    <row r="83" spans="1:16" x14ac:dyDescent="0.25">
      <c r="A83" s="80">
        <v>926</v>
      </c>
      <c r="B83" s="81" t="s">
        <v>250</v>
      </c>
      <c r="C83" s="80">
        <v>9162030</v>
      </c>
      <c r="D83" s="80">
        <v>2030</v>
      </c>
      <c r="E83" s="80">
        <v>115495</v>
      </c>
      <c r="F83" s="80" t="s">
        <v>233</v>
      </c>
      <c r="G83" s="80" t="s">
        <v>399</v>
      </c>
      <c r="H83" s="80" t="s">
        <v>332</v>
      </c>
      <c r="I83" s="80" t="s">
        <v>332</v>
      </c>
      <c r="J83" s="146"/>
      <c r="K83" s="80"/>
      <c r="L83" s="80"/>
      <c r="O83" s="80"/>
      <c r="P83" s="80">
        <v>107926</v>
      </c>
    </row>
    <row r="84" spans="1:16" x14ac:dyDescent="0.25">
      <c r="A84" s="118">
        <v>622</v>
      </c>
      <c r="B84" s="119" t="s">
        <v>149</v>
      </c>
      <c r="C84" s="118">
        <v>9163087</v>
      </c>
      <c r="D84" s="118">
        <v>3087</v>
      </c>
      <c r="E84" s="118">
        <v>151271</v>
      </c>
      <c r="F84" s="118" t="s">
        <v>233</v>
      </c>
      <c r="G84" s="118" t="s">
        <v>235</v>
      </c>
      <c r="H84" s="118" t="s">
        <v>348</v>
      </c>
      <c r="I84" s="118" t="s">
        <v>348</v>
      </c>
      <c r="J84" s="145">
        <v>45658</v>
      </c>
      <c r="K84" s="118" t="s">
        <v>364</v>
      </c>
      <c r="L84" s="118" t="s">
        <v>319</v>
      </c>
      <c r="O84" s="118">
        <v>208423</v>
      </c>
      <c r="P84" s="118"/>
    </row>
    <row r="85" spans="1:16" x14ac:dyDescent="0.25">
      <c r="A85" s="80">
        <v>628</v>
      </c>
      <c r="B85" s="81" t="s">
        <v>36</v>
      </c>
      <c r="C85" s="80">
        <v>9162093</v>
      </c>
      <c r="D85" s="80">
        <v>2093</v>
      </c>
      <c r="E85" s="80">
        <v>147895</v>
      </c>
      <c r="F85" s="80" t="s">
        <v>233</v>
      </c>
      <c r="G85" s="80" t="s">
        <v>235</v>
      </c>
      <c r="H85" s="80" t="s">
        <v>347</v>
      </c>
      <c r="I85" s="80" t="s">
        <v>347</v>
      </c>
      <c r="J85" s="146">
        <v>43922</v>
      </c>
      <c r="K85" s="80" t="s">
        <v>400</v>
      </c>
      <c r="L85" s="80" t="s">
        <v>319</v>
      </c>
      <c r="O85" s="80">
        <v>187929</v>
      </c>
      <c r="P85" s="80"/>
    </row>
    <row r="86" spans="1:16" x14ac:dyDescent="0.25">
      <c r="A86" s="118">
        <v>884</v>
      </c>
      <c r="B86" s="119" t="s">
        <v>83</v>
      </c>
      <c r="C86" s="118">
        <v>9162147</v>
      </c>
      <c r="D86" s="118">
        <v>2147</v>
      </c>
      <c r="E86" s="118">
        <v>115582</v>
      </c>
      <c r="F86" s="118" t="s">
        <v>233</v>
      </c>
      <c r="G86" s="118" t="s">
        <v>399</v>
      </c>
      <c r="H86" s="118" t="s">
        <v>332</v>
      </c>
      <c r="I86" s="118" t="s">
        <v>332</v>
      </c>
      <c r="J86" s="145"/>
      <c r="K86" s="118"/>
      <c r="L86" s="118" t="s">
        <v>319</v>
      </c>
      <c r="O86" s="118">
        <v>102113</v>
      </c>
      <c r="P86" s="118"/>
    </row>
    <row r="87" spans="1:16" x14ac:dyDescent="0.25">
      <c r="A87" s="80">
        <v>630</v>
      </c>
      <c r="B87" s="81" t="s">
        <v>16</v>
      </c>
      <c r="C87" s="80">
        <v>9162009</v>
      </c>
      <c r="D87" s="80">
        <v>2009</v>
      </c>
      <c r="E87" s="80">
        <v>139337</v>
      </c>
      <c r="F87" s="80" t="s">
        <v>233</v>
      </c>
      <c r="G87" s="80" t="s">
        <v>235</v>
      </c>
      <c r="H87" s="80" t="s">
        <v>347</v>
      </c>
      <c r="I87" s="80" t="s">
        <v>347</v>
      </c>
      <c r="J87" s="146">
        <v>41426</v>
      </c>
      <c r="K87" s="80" t="s">
        <v>366</v>
      </c>
      <c r="L87" s="80" t="s">
        <v>319</v>
      </c>
      <c r="O87" s="80">
        <v>159217</v>
      </c>
      <c r="P87" s="80"/>
    </row>
    <row r="88" spans="1:16" x14ac:dyDescent="0.25">
      <c r="A88" s="118">
        <v>633</v>
      </c>
      <c r="B88" s="119" t="s">
        <v>26</v>
      </c>
      <c r="C88" s="118">
        <v>9162044</v>
      </c>
      <c r="D88" s="118">
        <v>2044</v>
      </c>
      <c r="E88" s="118">
        <v>115504</v>
      </c>
      <c r="F88" s="118" t="s">
        <v>233</v>
      </c>
      <c r="G88" s="118" t="s">
        <v>399</v>
      </c>
      <c r="H88" s="118" t="s">
        <v>332</v>
      </c>
      <c r="I88" s="118" t="s">
        <v>332</v>
      </c>
      <c r="J88" s="145"/>
      <c r="K88" s="118"/>
      <c r="L88" s="118"/>
      <c r="O88" s="118"/>
      <c r="P88" s="118">
        <v>107633</v>
      </c>
    </row>
    <row r="89" spans="1:16" x14ac:dyDescent="0.25">
      <c r="A89" s="80">
        <v>635</v>
      </c>
      <c r="B89" s="81" t="s">
        <v>41</v>
      </c>
      <c r="C89" s="80">
        <v>9162068</v>
      </c>
      <c r="D89" s="80">
        <v>2068</v>
      </c>
      <c r="E89" s="80">
        <v>115523</v>
      </c>
      <c r="F89" s="80" t="s">
        <v>233</v>
      </c>
      <c r="G89" s="80" t="s">
        <v>399</v>
      </c>
      <c r="H89" s="80" t="s">
        <v>332</v>
      </c>
      <c r="I89" s="80" t="s">
        <v>332</v>
      </c>
      <c r="J89" s="146"/>
      <c r="K89" s="80"/>
      <c r="L89" s="80"/>
      <c r="O89" s="80"/>
      <c r="P89" s="80">
        <v>107635</v>
      </c>
    </row>
    <row r="90" spans="1:16" x14ac:dyDescent="0.25">
      <c r="A90" s="118">
        <v>640</v>
      </c>
      <c r="B90" s="119" t="s">
        <v>60</v>
      </c>
      <c r="C90" s="118">
        <v>9162107</v>
      </c>
      <c r="D90" s="118">
        <v>2107</v>
      </c>
      <c r="E90" s="118">
        <v>115552</v>
      </c>
      <c r="F90" s="118" t="s">
        <v>233</v>
      </c>
      <c r="G90" s="118" t="s">
        <v>399</v>
      </c>
      <c r="H90" s="118" t="s">
        <v>332</v>
      </c>
      <c r="I90" s="118" t="s">
        <v>332</v>
      </c>
      <c r="J90" s="145"/>
      <c r="K90" s="118"/>
      <c r="L90" s="118"/>
      <c r="O90" s="118"/>
      <c r="P90" s="118">
        <v>107640</v>
      </c>
    </row>
    <row r="91" spans="1:16" x14ac:dyDescent="0.25">
      <c r="A91" s="80">
        <v>928</v>
      </c>
      <c r="B91" s="81" t="s">
        <v>318</v>
      </c>
      <c r="C91" s="80">
        <v>9162013</v>
      </c>
      <c r="D91" s="80">
        <v>2013</v>
      </c>
      <c r="E91" s="80">
        <v>115487</v>
      </c>
      <c r="F91" s="80" t="s">
        <v>233</v>
      </c>
      <c r="G91" s="80" t="s">
        <v>399</v>
      </c>
      <c r="H91" s="80" t="s">
        <v>332</v>
      </c>
      <c r="I91" s="80" t="s">
        <v>332</v>
      </c>
      <c r="J91" s="146"/>
      <c r="K91" s="80"/>
      <c r="L91" s="80"/>
      <c r="O91" s="80"/>
      <c r="P91" s="80">
        <v>107928</v>
      </c>
    </row>
    <row r="92" spans="1:16" x14ac:dyDescent="0.25">
      <c r="A92" s="118">
        <v>643</v>
      </c>
      <c r="B92" s="119" t="s">
        <v>115</v>
      </c>
      <c r="C92" s="118">
        <v>9163034</v>
      </c>
      <c r="D92" s="118">
        <v>3034</v>
      </c>
      <c r="E92" s="118">
        <v>148946</v>
      </c>
      <c r="F92" s="118" t="s">
        <v>233</v>
      </c>
      <c r="G92" s="118" t="s">
        <v>235</v>
      </c>
      <c r="H92" s="118" t="s">
        <v>348</v>
      </c>
      <c r="I92" s="118" t="s">
        <v>348</v>
      </c>
      <c r="J92" s="145">
        <v>44621</v>
      </c>
      <c r="K92" s="118" t="s">
        <v>415</v>
      </c>
      <c r="L92" s="118" t="s">
        <v>319</v>
      </c>
      <c r="O92" s="118">
        <v>190953</v>
      </c>
      <c r="P92" s="118"/>
    </row>
    <row r="93" spans="1:16" x14ac:dyDescent="0.25">
      <c r="A93" s="80">
        <v>645</v>
      </c>
      <c r="B93" s="81" t="s">
        <v>116</v>
      </c>
      <c r="C93" s="80">
        <v>9163035</v>
      </c>
      <c r="D93" s="80">
        <v>3035</v>
      </c>
      <c r="E93" s="80">
        <v>115622</v>
      </c>
      <c r="F93" s="80" t="s">
        <v>233</v>
      </c>
      <c r="G93" s="80" t="s">
        <v>399</v>
      </c>
      <c r="H93" s="80" t="s">
        <v>334</v>
      </c>
      <c r="I93" s="80" t="s">
        <v>334</v>
      </c>
      <c r="J93" s="146"/>
      <c r="K93" s="80"/>
      <c r="L93" s="80" t="s">
        <v>319</v>
      </c>
      <c r="O93" s="80">
        <v>102114</v>
      </c>
      <c r="P93" s="80"/>
    </row>
    <row r="94" spans="1:16" x14ac:dyDescent="0.25">
      <c r="A94" s="118">
        <v>349</v>
      </c>
      <c r="B94" s="119" t="s">
        <v>251</v>
      </c>
      <c r="C94" s="118">
        <v>9164513</v>
      </c>
      <c r="D94" s="118">
        <v>4513</v>
      </c>
      <c r="E94" s="118">
        <v>137097</v>
      </c>
      <c r="F94" s="118" t="s">
        <v>393</v>
      </c>
      <c r="G94" s="118" t="s">
        <v>235</v>
      </c>
      <c r="H94" s="118" t="s">
        <v>348</v>
      </c>
      <c r="I94" s="118" t="s">
        <v>348</v>
      </c>
      <c r="J94" s="145">
        <v>40756</v>
      </c>
      <c r="K94" s="118" t="s">
        <v>368</v>
      </c>
      <c r="L94" s="118" t="s">
        <v>319</v>
      </c>
      <c r="O94" s="118">
        <v>149990</v>
      </c>
      <c r="P94" s="118"/>
    </row>
    <row r="95" spans="1:16" x14ac:dyDescent="0.25">
      <c r="A95" s="80">
        <v>756</v>
      </c>
      <c r="B95" s="81" t="s">
        <v>296</v>
      </c>
      <c r="C95" s="80">
        <v>9163061</v>
      </c>
      <c r="D95" s="80">
        <v>3061</v>
      </c>
      <c r="E95" s="80">
        <v>137477</v>
      </c>
      <c r="F95" s="80" t="s">
        <v>233</v>
      </c>
      <c r="G95" s="80" t="s">
        <v>235</v>
      </c>
      <c r="H95" s="80" t="s">
        <v>348</v>
      </c>
      <c r="I95" s="80" t="s">
        <v>348</v>
      </c>
      <c r="J95" s="146">
        <v>40787</v>
      </c>
      <c r="K95" s="80" t="s">
        <v>366</v>
      </c>
      <c r="L95" s="80" t="s">
        <v>319</v>
      </c>
      <c r="O95" s="80">
        <v>151325</v>
      </c>
      <c r="P95" s="80"/>
    </row>
    <row r="96" spans="1:16" x14ac:dyDescent="0.25">
      <c r="A96" s="118">
        <v>757</v>
      </c>
      <c r="B96" s="119" t="s">
        <v>252</v>
      </c>
      <c r="C96" s="118">
        <v>9162168</v>
      </c>
      <c r="D96" s="118">
        <v>2168</v>
      </c>
      <c r="E96" s="118">
        <v>137432</v>
      </c>
      <c r="F96" s="118" t="s">
        <v>233</v>
      </c>
      <c r="G96" s="118" t="s">
        <v>235</v>
      </c>
      <c r="H96" s="118" t="s">
        <v>348</v>
      </c>
      <c r="I96" s="118" t="s">
        <v>348</v>
      </c>
      <c r="J96" s="145">
        <v>40787</v>
      </c>
      <c r="K96" s="118" t="s">
        <v>369</v>
      </c>
      <c r="L96" s="118" t="s">
        <v>319</v>
      </c>
      <c r="O96" s="118">
        <v>151032</v>
      </c>
      <c r="P96" s="118"/>
    </row>
    <row r="97" spans="1:16" x14ac:dyDescent="0.25">
      <c r="A97" s="80">
        <v>929</v>
      </c>
      <c r="B97" s="81" t="s">
        <v>102</v>
      </c>
      <c r="C97" s="80">
        <v>9162200</v>
      </c>
      <c r="D97" s="80">
        <v>2200</v>
      </c>
      <c r="E97" s="80">
        <v>135727</v>
      </c>
      <c r="F97" s="80" t="s">
        <v>233</v>
      </c>
      <c r="G97" s="80" t="s">
        <v>399</v>
      </c>
      <c r="H97" s="80" t="s">
        <v>333</v>
      </c>
      <c r="I97" s="80" t="s">
        <v>333</v>
      </c>
      <c r="J97" s="146"/>
      <c r="K97" s="80"/>
      <c r="L97" s="80"/>
      <c r="O97" s="80"/>
      <c r="P97" s="80">
        <v>107929</v>
      </c>
    </row>
    <row r="98" spans="1:16" x14ac:dyDescent="0.25">
      <c r="A98" s="118">
        <v>327</v>
      </c>
      <c r="B98" s="119" t="s">
        <v>341</v>
      </c>
      <c r="C98" s="118">
        <v>9164009</v>
      </c>
      <c r="D98" s="118">
        <v>4009</v>
      </c>
      <c r="E98" s="118">
        <v>144013</v>
      </c>
      <c r="F98" s="118" t="s">
        <v>393</v>
      </c>
      <c r="G98" s="118" t="s">
        <v>235</v>
      </c>
      <c r="H98" s="118" t="s">
        <v>347</v>
      </c>
      <c r="I98" s="118" t="s">
        <v>347</v>
      </c>
      <c r="J98" s="145">
        <v>42979</v>
      </c>
      <c r="K98" s="118" t="s">
        <v>370</v>
      </c>
      <c r="L98" s="118" t="s">
        <v>319</v>
      </c>
      <c r="O98" s="118">
        <v>177387</v>
      </c>
      <c r="P98" s="118"/>
    </row>
    <row r="99" spans="1:16" x14ac:dyDescent="0.25">
      <c r="A99" s="80">
        <v>555</v>
      </c>
      <c r="B99" s="81" t="s">
        <v>35</v>
      </c>
      <c r="C99" s="80">
        <v>9162061</v>
      </c>
      <c r="D99" s="80">
        <v>2061</v>
      </c>
      <c r="E99" s="80">
        <v>139150</v>
      </c>
      <c r="F99" s="80" t="s">
        <v>233</v>
      </c>
      <c r="G99" s="80" t="s">
        <v>235</v>
      </c>
      <c r="H99" s="80" t="s">
        <v>348</v>
      </c>
      <c r="I99" s="80" t="s">
        <v>348</v>
      </c>
      <c r="J99" s="146">
        <v>41306</v>
      </c>
      <c r="K99" s="80" t="s">
        <v>400</v>
      </c>
      <c r="L99" s="80" t="s">
        <v>319</v>
      </c>
      <c r="O99" s="80">
        <v>157905</v>
      </c>
      <c r="P99" s="80"/>
    </row>
    <row r="100" spans="1:16" x14ac:dyDescent="0.25">
      <c r="A100" s="118">
        <v>857</v>
      </c>
      <c r="B100" s="119" t="s">
        <v>74</v>
      </c>
      <c r="C100" s="118">
        <v>9162136</v>
      </c>
      <c r="D100" s="118">
        <v>2136</v>
      </c>
      <c r="E100" s="118">
        <v>115572</v>
      </c>
      <c r="F100" s="118" t="s">
        <v>233</v>
      </c>
      <c r="G100" s="118" t="s">
        <v>399</v>
      </c>
      <c r="H100" s="118" t="s">
        <v>332</v>
      </c>
      <c r="I100" s="118" t="s">
        <v>332</v>
      </c>
      <c r="J100" s="145"/>
      <c r="K100" s="118"/>
      <c r="L100" s="118" t="s">
        <v>319</v>
      </c>
      <c r="O100" s="118">
        <v>101046</v>
      </c>
      <c r="P100" s="118"/>
    </row>
    <row r="101" spans="1:16" x14ac:dyDescent="0.25">
      <c r="A101" s="80">
        <v>886</v>
      </c>
      <c r="B101" s="81" t="s">
        <v>94</v>
      </c>
      <c r="C101" s="80">
        <v>9162177</v>
      </c>
      <c r="D101" s="80">
        <v>2177</v>
      </c>
      <c r="E101" s="80">
        <v>131249</v>
      </c>
      <c r="F101" s="80" t="s">
        <v>233</v>
      </c>
      <c r="G101" s="80" t="s">
        <v>399</v>
      </c>
      <c r="H101" s="80" t="s">
        <v>333</v>
      </c>
      <c r="I101" s="80" t="s">
        <v>333</v>
      </c>
      <c r="J101" s="146"/>
      <c r="K101" s="80" t="s">
        <v>329</v>
      </c>
      <c r="L101" s="80"/>
      <c r="O101" s="80"/>
      <c r="P101" s="80">
        <v>107886</v>
      </c>
    </row>
    <row r="102" spans="1:16" x14ac:dyDescent="0.25">
      <c r="A102" s="118">
        <v>781</v>
      </c>
      <c r="B102" s="119" t="s">
        <v>75</v>
      </c>
      <c r="C102" s="118">
        <v>9162137</v>
      </c>
      <c r="D102" s="118">
        <v>2137</v>
      </c>
      <c r="E102" s="118">
        <v>115573</v>
      </c>
      <c r="F102" s="118" t="s">
        <v>233</v>
      </c>
      <c r="G102" s="118" t="s">
        <v>399</v>
      </c>
      <c r="H102" s="118" t="s">
        <v>332</v>
      </c>
      <c r="I102" s="118" t="s">
        <v>332</v>
      </c>
      <c r="J102" s="145"/>
      <c r="K102" s="118"/>
      <c r="L102" s="118"/>
      <c r="O102" s="118"/>
      <c r="P102" s="118">
        <v>107781</v>
      </c>
    </row>
    <row r="103" spans="1:16" x14ac:dyDescent="0.25">
      <c r="A103" s="80">
        <v>727</v>
      </c>
      <c r="B103" s="81" t="s">
        <v>203</v>
      </c>
      <c r="C103" s="80">
        <v>9165211</v>
      </c>
      <c r="D103" s="80">
        <v>5211</v>
      </c>
      <c r="E103" s="80">
        <v>115741</v>
      </c>
      <c r="F103" s="80" t="s">
        <v>233</v>
      </c>
      <c r="G103" s="80" t="s">
        <v>399</v>
      </c>
      <c r="H103" s="80" t="s">
        <v>333</v>
      </c>
      <c r="I103" s="80" t="s">
        <v>333</v>
      </c>
      <c r="J103" s="146"/>
      <c r="K103" s="80"/>
      <c r="L103" s="80"/>
      <c r="O103" s="80"/>
      <c r="P103" s="80">
        <v>107726</v>
      </c>
    </row>
    <row r="104" spans="1:16" x14ac:dyDescent="0.25">
      <c r="A104" s="118">
        <v>593</v>
      </c>
      <c r="B104" s="119" t="s">
        <v>79</v>
      </c>
      <c r="C104" s="118">
        <v>9162142</v>
      </c>
      <c r="D104" s="118">
        <v>2142</v>
      </c>
      <c r="E104" s="118">
        <v>115577</v>
      </c>
      <c r="F104" s="118" t="s">
        <v>233</v>
      </c>
      <c r="G104" s="118" t="s">
        <v>399</v>
      </c>
      <c r="H104" s="118" t="s">
        <v>332</v>
      </c>
      <c r="I104" s="118" t="s">
        <v>332</v>
      </c>
      <c r="J104" s="145"/>
      <c r="K104" s="118"/>
      <c r="L104" s="118"/>
      <c r="O104" s="118"/>
      <c r="P104" s="118">
        <v>107593</v>
      </c>
    </row>
    <row r="105" spans="1:16" x14ac:dyDescent="0.25">
      <c r="A105" s="80">
        <v>350</v>
      </c>
      <c r="B105" s="81" t="s">
        <v>253</v>
      </c>
      <c r="C105" s="80">
        <v>9164019</v>
      </c>
      <c r="D105" s="80">
        <v>4019</v>
      </c>
      <c r="E105" s="80">
        <v>148036</v>
      </c>
      <c r="F105" s="80" t="s">
        <v>393</v>
      </c>
      <c r="G105" s="80" t="s">
        <v>235</v>
      </c>
      <c r="H105" s="80" t="s">
        <v>347</v>
      </c>
      <c r="I105" s="80" t="s">
        <v>347</v>
      </c>
      <c r="J105" s="146">
        <v>43983</v>
      </c>
      <c r="K105" s="80" t="s">
        <v>370</v>
      </c>
      <c r="L105" s="80" t="s">
        <v>319</v>
      </c>
      <c r="O105" s="80">
        <v>188534</v>
      </c>
      <c r="P105" s="80"/>
    </row>
    <row r="106" spans="1:16" x14ac:dyDescent="0.25">
      <c r="A106" s="118">
        <v>887</v>
      </c>
      <c r="B106" s="119" t="s">
        <v>84</v>
      </c>
      <c r="C106" s="118">
        <v>9162150</v>
      </c>
      <c r="D106" s="118">
        <v>2150</v>
      </c>
      <c r="E106" s="118">
        <v>115585</v>
      </c>
      <c r="F106" s="118" t="s">
        <v>233</v>
      </c>
      <c r="G106" s="118" t="s">
        <v>399</v>
      </c>
      <c r="H106" s="118" t="s">
        <v>332</v>
      </c>
      <c r="I106" s="118" t="s">
        <v>332</v>
      </c>
      <c r="J106" s="145"/>
      <c r="K106" s="118"/>
      <c r="L106" s="118"/>
      <c r="O106" s="118"/>
      <c r="P106" s="118">
        <v>107887</v>
      </c>
    </row>
    <row r="107" spans="1:16" x14ac:dyDescent="0.25">
      <c r="A107" s="80">
        <v>1104</v>
      </c>
      <c r="B107" s="81" t="s">
        <v>254</v>
      </c>
      <c r="C107" s="80">
        <v>9161104</v>
      </c>
      <c r="D107" s="80">
        <v>1104</v>
      </c>
      <c r="E107" s="80">
        <v>131367</v>
      </c>
      <c r="F107" s="80" t="s">
        <v>427</v>
      </c>
      <c r="G107" s="80" t="s">
        <v>399</v>
      </c>
      <c r="H107" s="80" t="s">
        <v>337</v>
      </c>
      <c r="I107" s="80" t="s">
        <v>337</v>
      </c>
      <c r="J107" s="146"/>
      <c r="K107" s="80"/>
      <c r="L107" s="80"/>
      <c r="O107" s="80"/>
      <c r="P107" s="80">
        <v>101500</v>
      </c>
    </row>
    <row r="108" spans="1:16" x14ac:dyDescent="0.25">
      <c r="A108" s="118">
        <v>655</v>
      </c>
      <c r="B108" s="119" t="s">
        <v>42</v>
      </c>
      <c r="C108" s="118">
        <v>9162069</v>
      </c>
      <c r="D108" s="118">
        <v>2069</v>
      </c>
      <c r="E108" s="118">
        <v>137207</v>
      </c>
      <c r="F108" s="118" t="s">
        <v>233</v>
      </c>
      <c r="G108" s="118" t="s">
        <v>235</v>
      </c>
      <c r="H108" s="118" t="s">
        <v>348</v>
      </c>
      <c r="I108" s="118" t="s">
        <v>348</v>
      </c>
      <c r="J108" s="145">
        <v>40756</v>
      </c>
      <c r="K108" s="118" t="s">
        <v>371</v>
      </c>
      <c r="L108" s="118" t="s">
        <v>319</v>
      </c>
      <c r="O108" s="118">
        <v>150753</v>
      </c>
      <c r="P108" s="118"/>
    </row>
    <row r="109" spans="1:16" x14ac:dyDescent="0.25">
      <c r="A109" s="80">
        <v>939</v>
      </c>
      <c r="B109" s="81" t="s">
        <v>443</v>
      </c>
      <c r="C109" s="80">
        <v>9162063</v>
      </c>
      <c r="D109" s="80">
        <v>2063</v>
      </c>
      <c r="E109" s="80">
        <v>146311</v>
      </c>
      <c r="F109" s="80" t="s">
        <v>233</v>
      </c>
      <c r="G109" s="80" t="s">
        <v>235</v>
      </c>
      <c r="H109" s="80" t="s">
        <v>347</v>
      </c>
      <c r="I109" s="80" t="s">
        <v>347</v>
      </c>
      <c r="J109" s="146">
        <v>43344</v>
      </c>
      <c r="K109" s="80" t="s">
        <v>370</v>
      </c>
      <c r="L109" s="80" t="s">
        <v>319</v>
      </c>
      <c r="O109" s="80">
        <v>199515</v>
      </c>
      <c r="P109" s="80"/>
    </row>
    <row r="110" spans="1:16" x14ac:dyDescent="0.25">
      <c r="A110" s="118">
        <v>656</v>
      </c>
      <c r="B110" s="119" t="s">
        <v>98</v>
      </c>
      <c r="C110" s="118">
        <v>9162181</v>
      </c>
      <c r="D110" s="118">
        <v>2181</v>
      </c>
      <c r="E110" s="118">
        <v>131784</v>
      </c>
      <c r="F110" s="118" t="s">
        <v>233</v>
      </c>
      <c r="G110" s="118" t="s">
        <v>399</v>
      </c>
      <c r="H110" s="118" t="s">
        <v>332</v>
      </c>
      <c r="I110" s="118" t="s">
        <v>332</v>
      </c>
      <c r="J110" s="145"/>
      <c r="K110" s="118"/>
      <c r="L110" s="118"/>
      <c r="O110" s="118"/>
      <c r="P110" s="118">
        <v>107656</v>
      </c>
    </row>
    <row r="111" spans="1:16" x14ac:dyDescent="0.25">
      <c r="A111" s="80">
        <v>965</v>
      </c>
      <c r="B111" s="81" t="s">
        <v>425</v>
      </c>
      <c r="C111" s="80">
        <v>9162115</v>
      </c>
      <c r="D111" s="80">
        <v>2115</v>
      </c>
      <c r="E111" s="80">
        <v>148595</v>
      </c>
      <c r="F111" s="80" t="s">
        <v>233</v>
      </c>
      <c r="G111" s="80" t="s">
        <v>210</v>
      </c>
      <c r="H111" s="80" t="s">
        <v>349</v>
      </c>
      <c r="I111" s="80" t="s">
        <v>349</v>
      </c>
      <c r="J111" s="146">
        <v>44440</v>
      </c>
      <c r="K111" s="80" t="s">
        <v>355</v>
      </c>
      <c r="L111" s="80" t="s">
        <v>319</v>
      </c>
      <c r="O111" s="80">
        <v>192377</v>
      </c>
      <c r="P111" s="80"/>
    </row>
    <row r="112" spans="1:16" x14ac:dyDescent="0.25">
      <c r="A112" s="118">
        <v>891</v>
      </c>
      <c r="B112" s="119" t="s">
        <v>85</v>
      </c>
      <c r="C112" s="118">
        <v>9162151</v>
      </c>
      <c r="D112" s="118">
        <v>2151</v>
      </c>
      <c r="E112" s="118">
        <v>115586</v>
      </c>
      <c r="F112" s="118" t="s">
        <v>233</v>
      </c>
      <c r="G112" s="118" t="s">
        <v>399</v>
      </c>
      <c r="H112" s="118" t="s">
        <v>332</v>
      </c>
      <c r="I112" s="118" t="s">
        <v>332</v>
      </c>
      <c r="J112" s="145"/>
      <c r="K112" s="118"/>
      <c r="L112" s="118"/>
      <c r="O112" s="118"/>
      <c r="P112" s="118">
        <v>107891</v>
      </c>
    </row>
    <row r="113" spans="1:16" x14ac:dyDescent="0.25">
      <c r="A113" s="80">
        <v>658</v>
      </c>
      <c r="B113" s="81" t="s">
        <v>65</v>
      </c>
      <c r="C113" s="80">
        <v>9162113</v>
      </c>
      <c r="D113" s="80">
        <v>2113</v>
      </c>
      <c r="E113" s="80">
        <v>137854</v>
      </c>
      <c r="F113" s="80" t="s">
        <v>233</v>
      </c>
      <c r="G113" s="80" t="s">
        <v>235</v>
      </c>
      <c r="H113" s="80" t="s">
        <v>348</v>
      </c>
      <c r="I113" s="80" t="s">
        <v>348</v>
      </c>
      <c r="J113" s="146">
        <v>40940</v>
      </c>
      <c r="K113" s="80" t="s">
        <v>401</v>
      </c>
      <c r="L113" s="80" t="s">
        <v>319</v>
      </c>
      <c r="O113" s="80">
        <v>152660</v>
      </c>
      <c r="P113" s="80"/>
    </row>
    <row r="114" spans="1:16" x14ac:dyDescent="0.25">
      <c r="A114" s="118">
        <v>664</v>
      </c>
      <c r="B114" s="119" t="s">
        <v>444</v>
      </c>
      <c r="C114" s="118">
        <v>9163326</v>
      </c>
      <c r="D114" s="118">
        <v>3326</v>
      </c>
      <c r="E114" s="118">
        <v>141575</v>
      </c>
      <c r="F114" s="118" t="s">
        <v>233</v>
      </c>
      <c r="G114" s="118" t="s">
        <v>235</v>
      </c>
      <c r="H114" s="118" t="s">
        <v>348</v>
      </c>
      <c r="I114" s="118" t="s">
        <v>348</v>
      </c>
      <c r="J114" s="145">
        <v>41974</v>
      </c>
      <c r="K114" s="118" t="s">
        <v>366</v>
      </c>
      <c r="L114" s="118" t="s">
        <v>319</v>
      </c>
      <c r="O114" s="118">
        <v>166559</v>
      </c>
      <c r="P114" s="118"/>
    </row>
    <row r="115" spans="1:16" x14ac:dyDescent="0.25">
      <c r="A115" s="80">
        <v>665</v>
      </c>
      <c r="B115" s="81" t="s">
        <v>118</v>
      </c>
      <c r="C115" s="80">
        <v>9163039</v>
      </c>
      <c r="D115" s="80">
        <v>3039</v>
      </c>
      <c r="E115" s="80">
        <v>115626</v>
      </c>
      <c r="F115" s="80" t="s">
        <v>233</v>
      </c>
      <c r="G115" s="80" t="s">
        <v>399</v>
      </c>
      <c r="H115" s="80" t="s">
        <v>334</v>
      </c>
      <c r="I115" s="80" t="s">
        <v>334</v>
      </c>
      <c r="J115" s="146"/>
      <c r="K115" s="80"/>
      <c r="L115" s="80"/>
      <c r="O115" s="80"/>
      <c r="P115" s="80">
        <v>107665</v>
      </c>
    </row>
    <row r="116" spans="1:16" x14ac:dyDescent="0.25">
      <c r="A116" s="118">
        <v>933</v>
      </c>
      <c r="B116" s="119" t="s">
        <v>18</v>
      </c>
      <c r="C116" s="118">
        <v>9162025</v>
      </c>
      <c r="D116" s="118">
        <v>2025</v>
      </c>
      <c r="E116" s="118">
        <v>115491</v>
      </c>
      <c r="F116" s="118" t="s">
        <v>233</v>
      </c>
      <c r="G116" s="118" t="s">
        <v>399</v>
      </c>
      <c r="H116" s="118" t="s">
        <v>332</v>
      </c>
      <c r="I116" s="118" t="s">
        <v>332</v>
      </c>
      <c r="J116" s="145"/>
      <c r="K116" s="118"/>
      <c r="L116" s="118"/>
      <c r="O116" s="118"/>
      <c r="P116" s="118">
        <v>107933</v>
      </c>
    </row>
    <row r="117" spans="1:16" x14ac:dyDescent="0.25">
      <c r="A117" s="80">
        <v>934</v>
      </c>
      <c r="B117" s="81" t="s">
        <v>255</v>
      </c>
      <c r="C117" s="80">
        <v>9162026</v>
      </c>
      <c r="D117" s="80">
        <v>2026</v>
      </c>
      <c r="E117" s="80">
        <v>115492</v>
      </c>
      <c r="F117" s="80" t="s">
        <v>233</v>
      </c>
      <c r="G117" s="80" t="s">
        <v>399</v>
      </c>
      <c r="H117" s="80" t="s">
        <v>333</v>
      </c>
      <c r="I117" s="80" t="s">
        <v>333</v>
      </c>
      <c r="J117" s="146"/>
      <c r="K117" s="80" t="s">
        <v>330</v>
      </c>
      <c r="L117" s="80" t="s">
        <v>319</v>
      </c>
      <c r="O117" s="80">
        <v>102115</v>
      </c>
      <c r="P117" s="80"/>
    </row>
    <row r="118" spans="1:16" x14ac:dyDescent="0.25">
      <c r="A118" s="118">
        <v>666</v>
      </c>
      <c r="B118" s="119" t="s">
        <v>119</v>
      </c>
      <c r="C118" s="118">
        <v>9163040</v>
      </c>
      <c r="D118" s="118">
        <v>3040</v>
      </c>
      <c r="E118" s="118">
        <v>147310</v>
      </c>
      <c r="F118" s="118" t="s">
        <v>233</v>
      </c>
      <c r="G118" s="118" t="s">
        <v>235</v>
      </c>
      <c r="H118" s="118" t="s">
        <v>348</v>
      </c>
      <c r="I118" s="118" t="s">
        <v>348</v>
      </c>
      <c r="J118" s="145">
        <v>43647</v>
      </c>
      <c r="K118" s="118" t="s">
        <v>401</v>
      </c>
      <c r="L118" s="118" t="s">
        <v>319</v>
      </c>
      <c r="O118" s="118">
        <v>185022</v>
      </c>
      <c r="P118" s="118"/>
    </row>
    <row r="119" spans="1:16" x14ac:dyDescent="0.25">
      <c r="A119" s="80">
        <v>935</v>
      </c>
      <c r="B119" s="81" t="s">
        <v>13</v>
      </c>
      <c r="C119" s="80">
        <v>9162166</v>
      </c>
      <c r="D119" s="80">
        <v>2166</v>
      </c>
      <c r="E119" s="80">
        <v>150837</v>
      </c>
      <c r="F119" s="80" t="s">
        <v>233</v>
      </c>
      <c r="G119" s="80" t="s">
        <v>235</v>
      </c>
      <c r="H119" s="80" t="s">
        <v>347</v>
      </c>
      <c r="I119" s="80" t="s">
        <v>347</v>
      </c>
      <c r="J119" s="146">
        <v>45413</v>
      </c>
      <c r="K119" s="80" t="s">
        <v>366</v>
      </c>
      <c r="L119" s="80" t="s">
        <v>319</v>
      </c>
      <c r="O119" s="80">
        <v>206142</v>
      </c>
      <c r="P119" s="80"/>
    </row>
    <row r="120" spans="1:16" x14ac:dyDescent="0.25">
      <c r="A120" s="118">
        <v>667</v>
      </c>
      <c r="B120" s="119" t="s">
        <v>120</v>
      </c>
      <c r="C120" s="118">
        <v>9163041</v>
      </c>
      <c r="D120" s="118">
        <v>3041</v>
      </c>
      <c r="E120" s="118">
        <v>115628</v>
      </c>
      <c r="F120" s="118" t="s">
        <v>233</v>
      </c>
      <c r="G120" s="118" t="s">
        <v>399</v>
      </c>
      <c r="H120" s="118" t="s">
        <v>334</v>
      </c>
      <c r="I120" s="118" t="s">
        <v>334</v>
      </c>
      <c r="J120" s="145"/>
      <c r="K120" s="118"/>
      <c r="L120" s="118"/>
      <c r="O120" s="118"/>
      <c r="P120" s="118">
        <v>107667</v>
      </c>
    </row>
    <row r="121" spans="1:16" x14ac:dyDescent="0.25">
      <c r="A121" s="80">
        <v>145</v>
      </c>
      <c r="B121" s="81" t="s">
        <v>221</v>
      </c>
      <c r="C121" s="80">
        <v>9167025</v>
      </c>
      <c r="D121" s="80">
        <v>7025</v>
      </c>
      <c r="E121" s="80">
        <v>134190</v>
      </c>
      <c r="F121" s="80" t="s">
        <v>427</v>
      </c>
      <c r="G121" s="80" t="s">
        <v>234</v>
      </c>
      <c r="H121" s="80" t="s">
        <v>336</v>
      </c>
      <c r="I121" s="80" t="s">
        <v>336</v>
      </c>
      <c r="J121" s="146"/>
      <c r="K121" s="80"/>
      <c r="L121" s="80"/>
      <c r="O121" s="80"/>
      <c r="P121" s="80">
        <v>107145</v>
      </c>
    </row>
    <row r="122" spans="1:16" x14ac:dyDescent="0.25">
      <c r="A122" s="118">
        <v>936</v>
      </c>
      <c r="B122" s="119" t="s">
        <v>105</v>
      </c>
      <c r="C122" s="118">
        <v>9163011</v>
      </c>
      <c r="D122" s="118">
        <v>3011</v>
      </c>
      <c r="E122" s="118">
        <v>115608</v>
      </c>
      <c r="F122" s="118" t="s">
        <v>233</v>
      </c>
      <c r="G122" s="118" t="s">
        <v>399</v>
      </c>
      <c r="H122" s="118" t="s">
        <v>334</v>
      </c>
      <c r="I122" s="118" t="s">
        <v>334</v>
      </c>
      <c r="J122" s="145"/>
      <c r="K122" s="118"/>
      <c r="L122" s="118"/>
      <c r="O122" s="118"/>
      <c r="P122" s="118">
        <v>107936</v>
      </c>
    </row>
    <row r="123" spans="1:16" x14ac:dyDescent="0.25">
      <c r="A123" s="80">
        <v>343</v>
      </c>
      <c r="B123" s="81" t="s">
        <v>342</v>
      </c>
      <c r="C123" s="80">
        <v>9164017</v>
      </c>
      <c r="D123" s="80">
        <v>4017</v>
      </c>
      <c r="E123" s="80">
        <v>145480</v>
      </c>
      <c r="F123" s="80" t="s">
        <v>393</v>
      </c>
      <c r="G123" s="80" t="s">
        <v>235</v>
      </c>
      <c r="H123" s="80" t="s">
        <v>347</v>
      </c>
      <c r="I123" s="80" t="s">
        <v>347</v>
      </c>
      <c r="J123" s="146">
        <v>43101</v>
      </c>
      <c r="K123" s="80" t="s">
        <v>370</v>
      </c>
      <c r="L123" s="80" t="s">
        <v>319</v>
      </c>
      <c r="O123" s="80">
        <v>152274</v>
      </c>
      <c r="P123" s="80"/>
    </row>
    <row r="124" spans="1:16" x14ac:dyDescent="0.25">
      <c r="A124" s="118">
        <v>957</v>
      </c>
      <c r="B124" s="119" t="s">
        <v>208</v>
      </c>
      <c r="C124" s="118">
        <v>9165219</v>
      </c>
      <c r="D124" s="118">
        <v>5219</v>
      </c>
      <c r="E124" s="118">
        <v>115749</v>
      </c>
      <c r="F124" s="118" t="s">
        <v>233</v>
      </c>
      <c r="G124" s="118" t="s">
        <v>399</v>
      </c>
      <c r="H124" s="118" t="s">
        <v>333</v>
      </c>
      <c r="I124" s="118" t="s">
        <v>333</v>
      </c>
      <c r="J124" s="145"/>
      <c r="K124" s="118"/>
      <c r="L124" s="118" t="s">
        <v>319</v>
      </c>
      <c r="O124" s="118">
        <v>100971</v>
      </c>
      <c r="P124" s="118"/>
    </row>
    <row r="125" spans="1:16" x14ac:dyDescent="0.25">
      <c r="A125" s="80">
        <v>888</v>
      </c>
      <c r="B125" s="81" t="s">
        <v>95</v>
      </c>
      <c r="C125" s="80">
        <v>9162178</v>
      </c>
      <c r="D125" s="80">
        <v>2178</v>
      </c>
      <c r="E125" s="80">
        <v>131250</v>
      </c>
      <c r="F125" s="80" t="s">
        <v>233</v>
      </c>
      <c r="G125" s="80" t="s">
        <v>399</v>
      </c>
      <c r="H125" s="80" t="s">
        <v>332</v>
      </c>
      <c r="I125" s="80" t="s">
        <v>332</v>
      </c>
      <c r="J125" s="146"/>
      <c r="K125" s="80"/>
      <c r="L125" s="80"/>
      <c r="O125" s="80"/>
      <c r="P125" s="80">
        <v>107888</v>
      </c>
    </row>
    <row r="126" spans="1:16" x14ac:dyDescent="0.25">
      <c r="A126" s="118">
        <v>670</v>
      </c>
      <c r="B126" s="119" t="s">
        <v>147</v>
      </c>
      <c r="C126" s="118">
        <v>9163084</v>
      </c>
      <c r="D126" s="118">
        <v>3084</v>
      </c>
      <c r="E126" s="118">
        <v>137102</v>
      </c>
      <c r="F126" s="118" t="s">
        <v>233</v>
      </c>
      <c r="G126" s="118" t="s">
        <v>235</v>
      </c>
      <c r="H126" s="118" t="s">
        <v>348</v>
      </c>
      <c r="I126" s="118" t="s">
        <v>348</v>
      </c>
      <c r="J126" s="145">
        <v>40756</v>
      </c>
      <c r="K126" s="118" t="s">
        <v>401</v>
      </c>
      <c r="L126" s="118" t="s">
        <v>319</v>
      </c>
      <c r="O126" s="118">
        <v>150585</v>
      </c>
      <c r="P126" s="118"/>
    </row>
    <row r="127" spans="1:16" x14ac:dyDescent="0.25">
      <c r="A127" s="80">
        <v>671</v>
      </c>
      <c r="B127" s="81" t="s">
        <v>190</v>
      </c>
      <c r="C127" s="80">
        <v>9163367</v>
      </c>
      <c r="D127" s="80">
        <v>3367</v>
      </c>
      <c r="E127" s="80">
        <v>115716</v>
      </c>
      <c r="F127" s="80" t="s">
        <v>233</v>
      </c>
      <c r="G127" s="80" t="s">
        <v>399</v>
      </c>
      <c r="H127" s="80" t="s">
        <v>335</v>
      </c>
      <c r="I127" s="80" t="s">
        <v>335</v>
      </c>
      <c r="J127" s="146"/>
      <c r="K127" s="80"/>
      <c r="L127" s="80"/>
      <c r="O127" s="80"/>
      <c r="P127" s="80">
        <v>107671</v>
      </c>
    </row>
    <row r="128" spans="1:16" x14ac:dyDescent="0.25">
      <c r="A128" s="118">
        <v>937</v>
      </c>
      <c r="B128" s="119" t="s">
        <v>19</v>
      </c>
      <c r="C128" s="118">
        <v>9162028</v>
      </c>
      <c r="D128" s="118">
        <v>2028</v>
      </c>
      <c r="E128" s="118">
        <v>115494</v>
      </c>
      <c r="F128" s="118" t="s">
        <v>233</v>
      </c>
      <c r="G128" s="118" t="s">
        <v>399</v>
      </c>
      <c r="H128" s="118" t="s">
        <v>332</v>
      </c>
      <c r="I128" s="118" t="s">
        <v>332</v>
      </c>
      <c r="J128" s="145"/>
      <c r="K128" s="118"/>
      <c r="L128" s="118"/>
      <c r="O128" s="118"/>
      <c r="P128" s="118">
        <v>107937</v>
      </c>
    </row>
    <row r="129" spans="1:16" x14ac:dyDescent="0.25">
      <c r="A129" s="80">
        <v>330</v>
      </c>
      <c r="B129" s="81" t="s">
        <v>391</v>
      </c>
      <c r="C129" s="80">
        <v>9164018</v>
      </c>
      <c r="D129" s="80">
        <v>4018</v>
      </c>
      <c r="E129" s="80">
        <v>147300</v>
      </c>
      <c r="F129" s="80" t="s">
        <v>393</v>
      </c>
      <c r="G129" s="80" t="s">
        <v>235</v>
      </c>
      <c r="H129" s="80" t="s">
        <v>347</v>
      </c>
      <c r="I129" s="80" t="s">
        <v>347</v>
      </c>
      <c r="J129" s="146">
        <v>43617</v>
      </c>
      <c r="K129" s="80" t="s">
        <v>370</v>
      </c>
      <c r="L129" s="80" t="s">
        <v>319</v>
      </c>
      <c r="O129" s="80">
        <v>184815</v>
      </c>
      <c r="P129" s="80"/>
    </row>
    <row r="130" spans="1:16" x14ac:dyDescent="0.25">
      <c r="A130" s="118">
        <v>591</v>
      </c>
      <c r="B130" s="119" t="s">
        <v>162</v>
      </c>
      <c r="C130" s="118">
        <v>9163316</v>
      </c>
      <c r="D130" s="118">
        <v>3316</v>
      </c>
      <c r="E130" s="118">
        <v>115679</v>
      </c>
      <c r="F130" s="118" t="s">
        <v>233</v>
      </c>
      <c r="G130" s="118" t="s">
        <v>399</v>
      </c>
      <c r="H130" s="118" t="s">
        <v>335</v>
      </c>
      <c r="I130" s="118" t="s">
        <v>335</v>
      </c>
      <c r="J130" s="145"/>
      <c r="K130" s="118"/>
      <c r="L130" s="118" t="s">
        <v>319</v>
      </c>
      <c r="O130" s="118">
        <v>101555</v>
      </c>
      <c r="P130" s="118"/>
    </row>
    <row r="131" spans="1:16" x14ac:dyDescent="0.25">
      <c r="A131" s="80">
        <v>890</v>
      </c>
      <c r="B131" s="81" t="s">
        <v>151</v>
      </c>
      <c r="C131" s="80">
        <v>9163093</v>
      </c>
      <c r="D131" s="80">
        <v>3093</v>
      </c>
      <c r="E131" s="80">
        <v>115666</v>
      </c>
      <c r="F131" s="80" t="s">
        <v>233</v>
      </c>
      <c r="G131" s="80" t="s">
        <v>399</v>
      </c>
      <c r="H131" s="80" t="s">
        <v>334</v>
      </c>
      <c r="I131" s="80" t="s">
        <v>334</v>
      </c>
      <c r="J131" s="146"/>
      <c r="K131" s="80"/>
      <c r="L131" s="80"/>
      <c r="O131" s="80"/>
      <c r="P131" s="80">
        <v>107890</v>
      </c>
    </row>
    <row r="132" spans="1:16" x14ac:dyDescent="0.25">
      <c r="A132" s="118">
        <v>702</v>
      </c>
      <c r="B132" s="119" t="s">
        <v>99</v>
      </c>
      <c r="C132" s="118">
        <v>9162184</v>
      </c>
      <c r="D132" s="118">
        <v>2184</v>
      </c>
      <c r="E132" s="118">
        <v>151113</v>
      </c>
      <c r="F132" s="118" t="s">
        <v>233</v>
      </c>
      <c r="G132" s="118" t="s">
        <v>235</v>
      </c>
      <c r="H132" s="118" t="s">
        <v>348</v>
      </c>
      <c r="I132" s="118" t="s">
        <v>348</v>
      </c>
      <c r="J132" s="145">
        <v>45536</v>
      </c>
      <c r="K132" s="118" t="s">
        <v>401</v>
      </c>
      <c r="L132" s="118" t="s">
        <v>319</v>
      </c>
      <c r="O132" s="118">
        <v>207337</v>
      </c>
      <c r="P132" s="118"/>
    </row>
    <row r="133" spans="1:16" x14ac:dyDescent="0.25">
      <c r="A133" s="80">
        <v>672</v>
      </c>
      <c r="B133" s="81" t="s">
        <v>167</v>
      </c>
      <c r="C133" s="80">
        <v>9163327</v>
      </c>
      <c r="D133" s="80">
        <v>3327</v>
      </c>
      <c r="E133" s="80">
        <v>115685</v>
      </c>
      <c r="F133" s="80" t="s">
        <v>233</v>
      </c>
      <c r="G133" s="80" t="s">
        <v>399</v>
      </c>
      <c r="H133" s="80" t="s">
        <v>335</v>
      </c>
      <c r="I133" s="80" t="s">
        <v>335</v>
      </c>
      <c r="J133" s="146"/>
      <c r="K133" s="80"/>
      <c r="L133" s="80"/>
      <c r="O133" s="80"/>
      <c r="P133" s="80">
        <v>107672</v>
      </c>
    </row>
    <row r="134" spans="1:16" x14ac:dyDescent="0.25">
      <c r="A134" s="118">
        <v>677</v>
      </c>
      <c r="B134" s="119" t="s">
        <v>168</v>
      </c>
      <c r="C134" s="118">
        <v>9163328</v>
      </c>
      <c r="D134" s="118">
        <v>3328</v>
      </c>
      <c r="E134" s="118">
        <v>115686</v>
      </c>
      <c r="F134" s="118" t="s">
        <v>233</v>
      </c>
      <c r="G134" s="118" t="s">
        <v>399</v>
      </c>
      <c r="H134" s="118" t="s">
        <v>335</v>
      </c>
      <c r="I134" s="118" t="s">
        <v>335</v>
      </c>
      <c r="J134" s="145"/>
      <c r="K134" s="118"/>
      <c r="L134" s="118"/>
      <c r="O134" s="118"/>
      <c r="P134" s="118">
        <v>107677</v>
      </c>
    </row>
    <row r="135" spans="1:16" x14ac:dyDescent="0.25">
      <c r="A135" s="80">
        <v>962</v>
      </c>
      <c r="B135" s="81" t="s">
        <v>298</v>
      </c>
      <c r="C135" s="80">
        <v>9162022</v>
      </c>
      <c r="D135" s="80">
        <v>2022</v>
      </c>
      <c r="E135" s="80">
        <v>141696</v>
      </c>
      <c r="F135" s="80" t="s">
        <v>233</v>
      </c>
      <c r="G135" s="80" t="s">
        <v>235</v>
      </c>
      <c r="H135" s="80" t="s">
        <v>347</v>
      </c>
      <c r="I135" s="80" t="s">
        <v>347</v>
      </c>
      <c r="J135" s="146">
        <v>42064</v>
      </c>
      <c r="K135" s="80" t="s">
        <v>370</v>
      </c>
      <c r="L135" s="80" t="s">
        <v>319</v>
      </c>
      <c r="O135" s="80">
        <v>186756</v>
      </c>
      <c r="P135" s="80"/>
    </row>
    <row r="136" spans="1:16" x14ac:dyDescent="0.25">
      <c r="A136" s="118">
        <v>683</v>
      </c>
      <c r="B136" s="119" t="s">
        <v>82</v>
      </c>
      <c r="C136" s="118">
        <v>9162145</v>
      </c>
      <c r="D136" s="118">
        <v>2145</v>
      </c>
      <c r="E136" s="118">
        <v>115580</v>
      </c>
      <c r="F136" s="118" t="s">
        <v>233</v>
      </c>
      <c r="G136" s="118" t="s">
        <v>399</v>
      </c>
      <c r="H136" s="118" t="s">
        <v>332</v>
      </c>
      <c r="I136" s="118" t="s">
        <v>332</v>
      </c>
      <c r="J136" s="145"/>
      <c r="K136" s="118"/>
      <c r="L136" s="118"/>
      <c r="O136" s="118"/>
      <c r="P136" s="118">
        <v>107683</v>
      </c>
    </row>
    <row r="137" spans="1:16" x14ac:dyDescent="0.25">
      <c r="A137" s="80">
        <v>678</v>
      </c>
      <c r="B137" s="81" t="s">
        <v>256</v>
      </c>
      <c r="C137" s="80">
        <v>9162118</v>
      </c>
      <c r="D137" s="80">
        <v>2118</v>
      </c>
      <c r="E137" s="80">
        <v>115562</v>
      </c>
      <c r="F137" s="80" t="s">
        <v>233</v>
      </c>
      <c r="G137" s="80" t="s">
        <v>399</v>
      </c>
      <c r="H137" s="80" t="s">
        <v>332</v>
      </c>
      <c r="I137" s="80" t="s">
        <v>332</v>
      </c>
      <c r="J137" s="146"/>
      <c r="K137" s="80"/>
      <c r="L137" s="80"/>
      <c r="O137" s="80"/>
      <c r="P137" s="80">
        <v>107678</v>
      </c>
    </row>
    <row r="138" spans="1:16" x14ac:dyDescent="0.25">
      <c r="A138" s="118">
        <v>789</v>
      </c>
      <c r="B138" s="119" t="s">
        <v>195</v>
      </c>
      <c r="C138" s="118">
        <v>9163374</v>
      </c>
      <c r="D138" s="118">
        <v>3374</v>
      </c>
      <c r="E138" s="118">
        <v>135437</v>
      </c>
      <c r="F138" s="118" t="s">
        <v>233</v>
      </c>
      <c r="G138" s="118" t="s">
        <v>399</v>
      </c>
      <c r="H138" s="118" t="s">
        <v>332</v>
      </c>
      <c r="I138" s="118" t="s">
        <v>332</v>
      </c>
      <c r="J138" s="145"/>
      <c r="K138" s="118"/>
      <c r="L138" s="118"/>
      <c r="O138" s="118"/>
      <c r="P138" s="118">
        <v>107789</v>
      </c>
    </row>
    <row r="139" spans="1:16" x14ac:dyDescent="0.25">
      <c r="A139" s="80">
        <v>388</v>
      </c>
      <c r="B139" s="81" t="s">
        <v>289</v>
      </c>
      <c r="C139" s="80">
        <v>9165406</v>
      </c>
      <c r="D139" s="80">
        <v>5406</v>
      </c>
      <c r="E139" s="80">
        <v>137033</v>
      </c>
      <c r="F139" s="80" t="s">
        <v>393</v>
      </c>
      <c r="G139" s="80" t="s">
        <v>235</v>
      </c>
      <c r="H139" s="80" t="s">
        <v>348</v>
      </c>
      <c r="I139" s="80" t="s">
        <v>348</v>
      </c>
      <c r="J139" s="146">
        <v>40756</v>
      </c>
      <c r="K139" s="80" t="s">
        <v>372</v>
      </c>
      <c r="L139" s="80" t="s">
        <v>319</v>
      </c>
      <c r="O139" s="80">
        <v>149991</v>
      </c>
      <c r="P139" s="80"/>
    </row>
    <row r="140" spans="1:16" x14ac:dyDescent="0.25">
      <c r="A140" s="118">
        <v>681</v>
      </c>
      <c r="B140" s="119" t="s">
        <v>44</v>
      </c>
      <c r="C140" s="118">
        <v>9162073</v>
      </c>
      <c r="D140" s="118">
        <v>2073</v>
      </c>
      <c r="E140" s="118">
        <v>145606</v>
      </c>
      <c r="F140" s="118" t="s">
        <v>233</v>
      </c>
      <c r="G140" s="118" t="s">
        <v>235</v>
      </c>
      <c r="H140" s="118" t="s">
        <v>348</v>
      </c>
      <c r="I140" s="118" t="s">
        <v>348</v>
      </c>
      <c r="J140" s="145">
        <v>43191</v>
      </c>
      <c r="K140" s="118" t="s">
        <v>364</v>
      </c>
      <c r="L140" s="118" t="s">
        <v>319</v>
      </c>
      <c r="O140" s="118">
        <v>180567</v>
      </c>
      <c r="P140" s="118"/>
    </row>
    <row r="141" spans="1:16" x14ac:dyDescent="0.25">
      <c r="A141" s="80">
        <v>682</v>
      </c>
      <c r="B141" s="81" t="s">
        <v>121</v>
      </c>
      <c r="C141" s="80">
        <v>9163042</v>
      </c>
      <c r="D141" s="80">
        <v>3042</v>
      </c>
      <c r="E141" s="80">
        <v>115629</v>
      </c>
      <c r="F141" s="80" t="s">
        <v>233</v>
      </c>
      <c r="G141" s="80" t="s">
        <v>399</v>
      </c>
      <c r="H141" s="80" t="s">
        <v>334</v>
      </c>
      <c r="I141" s="80" t="s">
        <v>334</v>
      </c>
      <c r="J141" s="146"/>
      <c r="K141" s="80"/>
      <c r="L141" s="80"/>
      <c r="O141" s="80"/>
      <c r="P141" s="80">
        <v>107682</v>
      </c>
    </row>
    <row r="142" spans="1:16" x14ac:dyDescent="0.25">
      <c r="A142" s="118">
        <v>686</v>
      </c>
      <c r="B142" s="119" t="s">
        <v>193</v>
      </c>
      <c r="C142" s="118">
        <v>9163372</v>
      </c>
      <c r="D142" s="118">
        <v>3372</v>
      </c>
      <c r="E142" s="118">
        <v>135266</v>
      </c>
      <c r="F142" s="118" t="s">
        <v>233</v>
      </c>
      <c r="G142" s="118" t="s">
        <v>399</v>
      </c>
      <c r="H142" s="118" t="s">
        <v>334</v>
      </c>
      <c r="I142" s="118" t="s">
        <v>334</v>
      </c>
      <c r="J142" s="145"/>
      <c r="K142" s="118"/>
      <c r="L142" s="118"/>
      <c r="O142" s="118"/>
      <c r="P142" s="118">
        <v>107686</v>
      </c>
    </row>
    <row r="143" spans="1:16" x14ac:dyDescent="0.25">
      <c r="A143" s="80">
        <v>938</v>
      </c>
      <c r="B143" s="81" t="s">
        <v>104</v>
      </c>
      <c r="C143" s="80">
        <v>9163010</v>
      </c>
      <c r="D143" s="80">
        <v>3010</v>
      </c>
      <c r="E143" s="80">
        <v>115607</v>
      </c>
      <c r="F143" s="80" t="s">
        <v>233</v>
      </c>
      <c r="G143" s="80" t="s">
        <v>399</v>
      </c>
      <c r="H143" s="80" t="s">
        <v>334</v>
      </c>
      <c r="I143" s="80" t="s">
        <v>334</v>
      </c>
      <c r="J143" s="146"/>
      <c r="K143" s="80"/>
      <c r="L143" s="80" t="s">
        <v>319</v>
      </c>
      <c r="O143" s="80">
        <v>102116</v>
      </c>
      <c r="P143" s="80"/>
    </row>
    <row r="144" spans="1:16" x14ac:dyDescent="0.25">
      <c r="A144" s="118">
        <v>817</v>
      </c>
      <c r="B144" s="119" t="s">
        <v>194</v>
      </c>
      <c r="C144" s="118">
        <v>9163373</v>
      </c>
      <c r="D144" s="118">
        <v>3373</v>
      </c>
      <c r="E144" s="118">
        <v>135353</v>
      </c>
      <c r="F144" s="118" t="s">
        <v>233</v>
      </c>
      <c r="G144" s="118" t="s">
        <v>399</v>
      </c>
      <c r="H144" s="118" t="s">
        <v>332</v>
      </c>
      <c r="I144" s="118" t="s">
        <v>332</v>
      </c>
      <c r="J144" s="145"/>
      <c r="K144" s="118"/>
      <c r="L144" s="118"/>
      <c r="O144" s="118"/>
      <c r="P144" s="118">
        <v>107817</v>
      </c>
    </row>
    <row r="145" spans="1:16" x14ac:dyDescent="0.25">
      <c r="A145" s="80">
        <v>691</v>
      </c>
      <c r="B145" s="81" t="s">
        <v>45</v>
      </c>
      <c r="C145" s="80">
        <v>9162075</v>
      </c>
      <c r="D145" s="80">
        <v>2075</v>
      </c>
      <c r="E145" s="80">
        <v>115529</v>
      </c>
      <c r="F145" s="80" t="s">
        <v>233</v>
      </c>
      <c r="G145" s="80" t="s">
        <v>399</v>
      </c>
      <c r="H145" s="80" t="s">
        <v>332</v>
      </c>
      <c r="I145" s="80" t="s">
        <v>332</v>
      </c>
      <c r="J145" s="146"/>
      <c r="K145" s="80"/>
      <c r="L145" s="80"/>
      <c r="O145" s="80"/>
      <c r="P145" s="80">
        <v>107691</v>
      </c>
    </row>
    <row r="146" spans="1:16" x14ac:dyDescent="0.25">
      <c r="A146" s="118">
        <v>696</v>
      </c>
      <c r="B146" s="119" t="s">
        <v>156</v>
      </c>
      <c r="C146" s="118">
        <v>9163101</v>
      </c>
      <c r="D146" s="118">
        <v>3101</v>
      </c>
      <c r="E146" s="118">
        <v>143208</v>
      </c>
      <c r="F146" s="118" t="s">
        <v>233</v>
      </c>
      <c r="G146" s="118" t="s">
        <v>235</v>
      </c>
      <c r="H146" s="118" t="s">
        <v>348</v>
      </c>
      <c r="I146" s="118" t="s">
        <v>348</v>
      </c>
      <c r="J146" s="145">
        <v>42614</v>
      </c>
      <c r="K146" s="118" t="s">
        <v>366</v>
      </c>
      <c r="L146" s="118" t="s">
        <v>319</v>
      </c>
      <c r="O146" s="118">
        <v>109289</v>
      </c>
      <c r="P146" s="118"/>
    </row>
    <row r="147" spans="1:16" x14ac:dyDescent="0.25">
      <c r="A147" s="80">
        <v>892</v>
      </c>
      <c r="B147" s="81" t="s">
        <v>88</v>
      </c>
      <c r="C147" s="80">
        <v>9162160</v>
      </c>
      <c r="D147" s="80">
        <v>2160</v>
      </c>
      <c r="E147" s="80">
        <v>115594</v>
      </c>
      <c r="F147" s="80" t="s">
        <v>233</v>
      </c>
      <c r="G147" s="80" t="s">
        <v>399</v>
      </c>
      <c r="H147" s="80" t="s">
        <v>332</v>
      </c>
      <c r="I147" s="80" t="s">
        <v>332</v>
      </c>
      <c r="J147" s="146"/>
      <c r="K147" s="80"/>
      <c r="L147" s="80"/>
      <c r="O147" s="80"/>
      <c r="P147" s="80">
        <v>107892</v>
      </c>
    </row>
    <row r="148" spans="1:16" x14ac:dyDescent="0.25">
      <c r="A148" s="118">
        <v>893</v>
      </c>
      <c r="B148" s="119" t="s">
        <v>152</v>
      </c>
      <c r="C148" s="118">
        <v>9163094</v>
      </c>
      <c r="D148" s="118">
        <v>3094</v>
      </c>
      <c r="E148" s="118">
        <v>115667</v>
      </c>
      <c r="F148" s="118" t="s">
        <v>233</v>
      </c>
      <c r="G148" s="118" t="s">
        <v>399</v>
      </c>
      <c r="H148" s="118" t="s">
        <v>334</v>
      </c>
      <c r="I148" s="118" t="s">
        <v>334</v>
      </c>
      <c r="J148" s="145"/>
      <c r="K148" s="118"/>
      <c r="L148" s="118" t="s">
        <v>319</v>
      </c>
      <c r="O148" s="118">
        <v>100798</v>
      </c>
      <c r="P148" s="118"/>
    </row>
    <row r="149" spans="1:16" x14ac:dyDescent="0.25">
      <c r="A149" s="80">
        <v>564</v>
      </c>
      <c r="B149" s="81" t="s">
        <v>30</v>
      </c>
      <c r="C149" s="80">
        <v>9162047</v>
      </c>
      <c r="D149" s="80">
        <v>2047</v>
      </c>
      <c r="E149" s="80">
        <v>149620</v>
      </c>
      <c r="F149" s="80" t="s">
        <v>233</v>
      </c>
      <c r="G149" s="80" t="s">
        <v>235</v>
      </c>
      <c r="H149" s="80" t="s">
        <v>348</v>
      </c>
      <c r="I149" s="80" t="s">
        <v>348</v>
      </c>
      <c r="J149" s="146">
        <v>45047</v>
      </c>
      <c r="K149" s="80" t="s">
        <v>386</v>
      </c>
      <c r="L149" s="80" t="s">
        <v>319</v>
      </c>
      <c r="O149" s="80">
        <v>201373</v>
      </c>
      <c r="P149" s="80"/>
    </row>
    <row r="150" spans="1:16" x14ac:dyDescent="0.25">
      <c r="A150" s="118">
        <v>694</v>
      </c>
      <c r="B150" s="119" t="s">
        <v>170</v>
      </c>
      <c r="C150" s="118">
        <v>9163331</v>
      </c>
      <c r="D150" s="118">
        <v>3331</v>
      </c>
      <c r="E150" s="118">
        <v>115688</v>
      </c>
      <c r="F150" s="118" t="s">
        <v>233</v>
      </c>
      <c r="G150" s="118" t="s">
        <v>399</v>
      </c>
      <c r="H150" s="118" t="s">
        <v>335</v>
      </c>
      <c r="I150" s="118" t="s">
        <v>335</v>
      </c>
      <c r="J150" s="145"/>
      <c r="K150" s="118"/>
      <c r="L150" s="118"/>
      <c r="O150" s="118"/>
      <c r="P150" s="118">
        <v>107694</v>
      </c>
    </row>
    <row r="151" spans="1:16" x14ac:dyDescent="0.25">
      <c r="A151" s="80">
        <v>940</v>
      </c>
      <c r="B151" s="81" t="s">
        <v>12</v>
      </c>
      <c r="C151" s="80">
        <v>9162004</v>
      </c>
      <c r="D151" s="80">
        <v>2004</v>
      </c>
      <c r="E151" s="80">
        <v>115483</v>
      </c>
      <c r="F151" s="80" t="s">
        <v>233</v>
      </c>
      <c r="G151" s="80" t="s">
        <v>399</v>
      </c>
      <c r="H151" s="80" t="s">
        <v>332</v>
      </c>
      <c r="I151" s="80" t="s">
        <v>332</v>
      </c>
      <c r="J151" s="146"/>
      <c r="K151" s="80"/>
      <c r="L151" s="80"/>
      <c r="O151" s="80"/>
      <c r="P151" s="80">
        <v>107940</v>
      </c>
    </row>
    <row r="152" spans="1:16" x14ac:dyDescent="0.25">
      <c r="A152" s="118">
        <v>695</v>
      </c>
      <c r="B152" s="119" t="s">
        <v>122</v>
      </c>
      <c r="C152" s="118">
        <v>9163044</v>
      </c>
      <c r="D152" s="118">
        <v>3044</v>
      </c>
      <c r="E152" s="118">
        <v>115631</v>
      </c>
      <c r="F152" s="118" t="s">
        <v>233</v>
      </c>
      <c r="G152" s="118" t="s">
        <v>399</v>
      </c>
      <c r="H152" s="118" t="s">
        <v>334</v>
      </c>
      <c r="I152" s="118" t="s">
        <v>334</v>
      </c>
      <c r="J152" s="145"/>
      <c r="K152" s="118"/>
      <c r="L152" s="118"/>
      <c r="O152" s="118"/>
      <c r="P152" s="118">
        <v>107695</v>
      </c>
    </row>
    <row r="153" spans="1:16" x14ac:dyDescent="0.25">
      <c r="A153" s="80">
        <v>699</v>
      </c>
      <c r="B153" s="81" t="s">
        <v>123</v>
      </c>
      <c r="C153" s="80">
        <v>9163045</v>
      </c>
      <c r="D153" s="80">
        <v>3045</v>
      </c>
      <c r="E153" s="80">
        <v>149255</v>
      </c>
      <c r="F153" s="80" t="s">
        <v>233</v>
      </c>
      <c r="G153" s="80" t="s">
        <v>235</v>
      </c>
      <c r="H153" s="80" t="s">
        <v>348</v>
      </c>
      <c r="I153" s="80" t="s">
        <v>348</v>
      </c>
      <c r="J153" s="146">
        <v>44835</v>
      </c>
      <c r="K153" s="80" t="s">
        <v>435</v>
      </c>
      <c r="L153" s="80" t="s">
        <v>319</v>
      </c>
      <c r="O153" s="80">
        <v>199394</v>
      </c>
      <c r="P153" s="80"/>
    </row>
    <row r="154" spans="1:16" x14ac:dyDescent="0.25">
      <c r="A154" s="118">
        <v>963</v>
      </c>
      <c r="B154" s="119" t="s">
        <v>343</v>
      </c>
      <c r="C154" s="118">
        <v>9162029</v>
      </c>
      <c r="D154" s="118">
        <v>2029</v>
      </c>
      <c r="E154" s="118">
        <v>143655</v>
      </c>
      <c r="F154" s="118" t="s">
        <v>233</v>
      </c>
      <c r="G154" s="118" t="s">
        <v>210</v>
      </c>
      <c r="H154" s="118" t="s">
        <v>349</v>
      </c>
      <c r="I154" s="118" t="s">
        <v>349</v>
      </c>
      <c r="J154" s="145">
        <v>42979</v>
      </c>
      <c r="K154" s="118" t="s">
        <v>355</v>
      </c>
      <c r="L154" s="118" t="s">
        <v>319</v>
      </c>
      <c r="O154" s="118">
        <v>176259</v>
      </c>
      <c r="P154" s="118"/>
    </row>
    <row r="155" spans="1:16" x14ac:dyDescent="0.25">
      <c r="A155" s="80">
        <v>941</v>
      </c>
      <c r="B155" s="81" t="s">
        <v>20</v>
      </c>
      <c r="C155" s="80">
        <v>9162033</v>
      </c>
      <c r="D155" s="80">
        <v>2033</v>
      </c>
      <c r="E155" s="80">
        <v>115498</v>
      </c>
      <c r="F155" s="80" t="s">
        <v>233</v>
      </c>
      <c r="G155" s="80" t="s">
        <v>399</v>
      </c>
      <c r="H155" s="80" t="s">
        <v>332</v>
      </c>
      <c r="I155" s="80" t="s">
        <v>332</v>
      </c>
      <c r="J155" s="146"/>
      <c r="K155" s="80"/>
      <c r="L155" s="80" t="s">
        <v>319</v>
      </c>
      <c r="O155" s="80">
        <v>100405</v>
      </c>
      <c r="P155" s="80"/>
    </row>
    <row r="156" spans="1:16" x14ac:dyDescent="0.25">
      <c r="A156" s="118">
        <v>942</v>
      </c>
      <c r="B156" s="119" t="s">
        <v>257</v>
      </c>
      <c r="C156" s="118">
        <v>9162031</v>
      </c>
      <c r="D156" s="118">
        <v>2031</v>
      </c>
      <c r="E156" s="118">
        <v>115496</v>
      </c>
      <c r="F156" s="118" t="s">
        <v>233</v>
      </c>
      <c r="G156" s="118" t="s">
        <v>399</v>
      </c>
      <c r="H156" s="118" t="s">
        <v>332</v>
      </c>
      <c r="I156" s="118" t="s">
        <v>332</v>
      </c>
      <c r="J156" s="145"/>
      <c r="K156" s="118"/>
      <c r="L156" s="118" t="s">
        <v>319</v>
      </c>
      <c r="O156" s="118">
        <v>100405</v>
      </c>
      <c r="P156" s="118"/>
    </row>
    <row r="157" spans="1:16" x14ac:dyDescent="0.25">
      <c r="A157" s="80">
        <v>705</v>
      </c>
      <c r="B157" s="81" t="s">
        <v>314</v>
      </c>
      <c r="C157" s="80">
        <v>9163047</v>
      </c>
      <c r="D157" s="80">
        <v>3047</v>
      </c>
      <c r="E157" s="80">
        <v>142434</v>
      </c>
      <c r="F157" s="80" t="s">
        <v>233</v>
      </c>
      <c r="G157" s="80" t="s">
        <v>235</v>
      </c>
      <c r="H157" s="80" t="s">
        <v>348</v>
      </c>
      <c r="I157" s="80" t="s">
        <v>348</v>
      </c>
      <c r="J157" s="146">
        <v>42309</v>
      </c>
      <c r="K157" s="80" t="s">
        <v>366</v>
      </c>
      <c r="L157" s="80" t="s">
        <v>319</v>
      </c>
      <c r="O157" s="80">
        <v>170721</v>
      </c>
      <c r="P157" s="80"/>
    </row>
    <row r="158" spans="1:16" x14ac:dyDescent="0.25">
      <c r="A158" s="118">
        <v>709</v>
      </c>
      <c r="B158" s="119" t="s">
        <v>46</v>
      </c>
      <c r="C158" s="118">
        <v>9162077</v>
      </c>
      <c r="D158" s="118">
        <v>2077</v>
      </c>
      <c r="E158" s="118">
        <v>115531</v>
      </c>
      <c r="F158" s="118" t="s">
        <v>233</v>
      </c>
      <c r="G158" s="118" t="s">
        <v>399</v>
      </c>
      <c r="H158" s="118" t="s">
        <v>332</v>
      </c>
      <c r="I158" s="118" t="s">
        <v>332</v>
      </c>
      <c r="J158" s="145"/>
      <c r="K158" s="118"/>
      <c r="L158" s="118"/>
      <c r="O158" s="118"/>
      <c r="P158" s="118">
        <v>107709</v>
      </c>
    </row>
    <row r="159" spans="1:16" x14ac:dyDescent="0.25">
      <c r="A159" s="80">
        <v>710</v>
      </c>
      <c r="B159" s="81" t="s">
        <v>413</v>
      </c>
      <c r="C159" s="80">
        <v>9163048</v>
      </c>
      <c r="D159" s="80">
        <v>3048</v>
      </c>
      <c r="E159" s="80">
        <v>148212</v>
      </c>
      <c r="F159" s="80" t="s">
        <v>233</v>
      </c>
      <c r="G159" s="80" t="s">
        <v>235</v>
      </c>
      <c r="H159" s="80" t="s">
        <v>348</v>
      </c>
      <c r="I159" s="80" t="s">
        <v>348</v>
      </c>
      <c r="J159" s="146">
        <v>44197</v>
      </c>
      <c r="K159" s="80" t="s">
        <v>415</v>
      </c>
      <c r="L159" s="80" t="s">
        <v>319</v>
      </c>
      <c r="O159" s="80">
        <v>190953</v>
      </c>
      <c r="P159" s="80"/>
    </row>
    <row r="160" spans="1:16" x14ac:dyDescent="0.25">
      <c r="A160" s="118">
        <v>373</v>
      </c>
      <c r="B160" s="119" t="s">
        <v>259</v>
      </c>
      <c r="C160" s="118">
        <v>9165424</v>
      </c>
      <c r="D160" s="118">
        <v>5424</v>
      </c>
      <c r="E160" s="118">
        <v>115775</v>
      </c>
      <c r="F160" s="118" t="s">
        <v>393</v>
      </c>
      <c r="G160" s="118" t="s">
        <v>399</v>
      </c>
      <c r="H160" s="118" t="s">
        <v>333</v>
      </c>
      <c r="I160" s="118" t="s">
        <v>333</v>
      </c>
      <c r="J160" s="145"/>
      <c r="K160" s="118"/>
      <c r="L160" s="118" t="s">
        <v>319</v>
      </c>
      <c r="O160" s="118">
        <v>102262</v>
      </c>
      <c r="P160" s="118"/>
    </row>
    <row r="161" spans="1:16" x14ac:dyDescent="0.25">
      <c r="A161" s="80">
        <v>375</v>
      </c>
      <c r="B161" s="81" t="s">
        <v>260</v>
      </c>
      <c r="C161" s="80">
        <v>9165401</v>
      </c>
      <c r="D161" s="80">
        <v>5401</v>
      </c>
      <c r="E161" s="80">
        <v>137123</v>
      </c>
      <c r="F161" s="80" t="s">
        <v>393</v>
      </c>
      <c r="G161" s="80" t="s">
        <v>235</v>
      </c>
      <c r="H161" s="80" t="s">
        <v>348</v>
      </c>
      <c r="I161" s="80" t="s">
        <v>348</v>
      </c>
      <c r="J161" s="146">
        <v>40756</v>
      </c>
      <c r="K161" s="80" t="s">
        <v>354</v>
      </c>
      <c r="L161" s="80" t="s">
        <v>319</v>
      </c>
      <c r="O161" s="80">
        <v>150045</v>
      </c>
      <c r="P161" s="80"/>
    </row>
    <row r="162" spans="1:16" x14ac:dyDescent="0.25">
      <c r="A162" s="118">
        <v>816</v>
      </c>
      <c r="B162" s="119" t="s">
        <v>96</v>
      </c>
      <c r="C162" s="118">
        <v>9162179</v>
      </c>
      <c r="D162" s="118">
        <v>2179</v>
      </c>
      <c r="E162" s="118">
        <v>131782</v>
      </c>
      <c r="F162" s="118" t="s">
        <v>233</v>
      </c>
      <c r="G162" s="118" t="s">
        <v>399</v>
      </c>
      <c r="H162" s="118" t="s">
        <v>332</v>
      </c>
      <c r="I162" s="118" t="s">
        <v>332</v>
      </c>
      <c r="J162" s="145"/>
      <c r="K162" s="118"/>
      <c r="L162" s="118"/>
      <c r="O162" s="118"/>
      <c r="P162" s="118">
        <v>107816</v>
      </c>
    </row>
    <row r="163" spans="1:16" x14ac:dyDescent="0.25">
      <c r="A163" s="80">
        <v>714</v>
      </c>
      <c r="B163" s="81" t="s">
        <v>124</v>
      </c>
      <c r="C163" s="80">
        <v>9163050</v>
      </c>
      <c r="D163" s="80">
        <v>3050</v>
      </c>
      <c r="E163" s="80">
        <v>115636</v>
      </c>
      <c r="F163" s="80" t="s">
        <v>233</v>
      </c>
      <c r="G163" s="80" t="s">
        <v>399</v>
      </c>
      <c r="H163" s="80" t="s">
        <v>334</v>
      </c>
      <c r="I163" s="80" t="s">
        <v>334</v>
      </c>
      <c r="J163" s="146"/>
      <c r="K163" s="80"/>
      <c r="L163" s="80"/>
      <c r="O163" s="80"/>
      <c r="P163" s="80">
        <v>107714</v>
      </c>
    </row>
    <row r="164" spans="1:16" x14ac:dyDescent="0.25">
      <c r="A164" s="118">
        <v>717</v>
      </c>
      <c r="B164" s="119" t="s">
        <v>47</v>
      </c>
      <c r="C164" s="118">
        <v>9162081</v>
      </c>
      <c r="D164" s="118">
        <v>2081</v>
      </c>
      <c r="E164" s="118">
        <v>115533</v>
      </c>
      <c r="F164" s="118" t="s">
        <v>233</v>
      </c>
      <c r="G164" s="118" t="s">
        <v>399</v>
      </c>
      <c r="H164" s="118" t="s">
        <v>332</v>
      </c>
      <c r="I164" s="118" t="s">
        <v>332</v>
      </c>
      <c r="J164" s="145"/>
      <c r="K164" s="118"/>
      <c r="L164" s="118"/>
      <c r="O164" s="118"/>
      <c r="P164" s="118">
        <v>107717</v>
      </c>
    </row>
    <row r="165" spans="1:16" x14ac:dyDescent="0.25">
      <c r="A165" s="80">
        <v>718</v>
      </c>
      <c r="B165" s="81" t="s">
        <v>293</v>
      </c>
      <c r="C165" s="80">
        <v>9165217</v>
      </c>
      <c r="D165" s="80">
        <v>5217</v>
      </c>
      <c r="E165" s="80">
        <v>141547</v>
      </c>
      <c r="F165" s="80" t="s">
        <v>233</v>
      </c>
      <c r="G165" s="80" t="s">
        <v>235</v>
      </c>
      <c r="H165" s="80" t="s">
        <v>348</v>
      </c>
      <c r="I165" s="80" t="s">
        <v>348</v>
      </c>
      <c r="J165" s="146">
        <v>41944</v>
      </c>
      <c r="K165" s="80" t="s">
        <v>366</v>
      </c>
      <c r="L165" s="80" t="s">
        <v>319</v>
      </c>
      <c r="O165" s="80">
        <v>166321</v>
      </c>
      <c r="P165" s="80"/>
    </row>
    <row r="166" spans="1:16" x14ac:dyDescent="0.25">
      <c r="A166" s="118">
        <v>720</v>
      </c>
      <c r="B166" s="119" t="s">
        <v>173</v>
      </c>
      <c r="C166" s="118">
        <v>9163337</v>
      </c>
      <c r="D166" s="118">
        <v>3337</v>
      </c>
      <c r="E166" s="118">
        <v>115692</v>
      </c>
      <c r="F166" s="118" t="s">
        <v>233</v>
      </c>
      <c r="G166" s="118" t="s">
        <v>399</v>
      </c>
      <c r="H166" s="118" t="s">
        <v>335</v>
      </c>
      <c r="I166" s="118" t="s">
        <v>335</v>
      </c>
      <c r="J166" s="145"/>
      <c r="K166" s="118"/>
      <c r="L166" s="118"/>
      <c r="O166" s="118"/>
      <c r="P166" s="118">
        <v>107720</v>
      </c>
    </row>
    <row r="167" spans="1:16" x14ac:dyDescent="0.25">
      <c r="A167" s="80">
        <v>721</v>
      </c>
      <c r="B167" s="81" t="s">
        <v>174</v>
      </c>
      <c r="C167" s="80">
        <v>9163338</v>
      </c>
      <c r="D167" s="80">
        <v>3338</v>
      </c>
      <c r="E167" s="80">
        <v>115693</v>
      </c>
      <c r="F167" s="80" t="s">
        <v>233</v>
      </c>
      <c r="G167" s="80" t="s">
        <v>399</v>
      </c>
      <c r="H167" s="80" t="s">
        <v>335</v>
      </c>
      <c r="I167" s="80" t="s">
        <v>335</v>
      </c>
      <c r="J167" s="146"/>
      <c r="K167" s="80"/>
      <c r="L167" s="80"/>
      <c r="O167" s="80"/>
      <c r="P167" s="80">
        <v>107721</v>
      </c>
    </row>
    <row r="168" spans="1:16" x14ac:dyDescent="0.25">
      <c r="A168" s="118">
        <v>814</v>
      </c>
      <c r="B168" s="119" t="s">
        <v>70</v>
      </c>
      <c r="C168" s="118">
        <v>9162125</v>
      </c>
      <c r="D168" s="118">
        <v>2125</v>
      </c>
      <c r="E168" s="118">
        <v>140511</v>
      </c>
      <c r="F168" s="118" t="s">
        <v>233</v>
      </c>
      <c r="G168" s="118" t="s">
        <v>235</v>
      </c>
      <c r="H168" s="118" t="s">
        <v>348</v>
      </c>
      <c r="I168" s="118" t="s">
        <v>348</v>
      </c>
      <c r="J168" s="145">
        <v>41640</v>
      </c>
      <c r="K168" s="118" t="s">
        <v>373</v>
      </c>
      <c r="L168" s="118" t="s">
        <v>319</v>
      </c>
      <c r="O168" s="118">
        <v>161085</v>
      </c>
      <c r="P168" s="118"/>
    </row>
    <row r="169" spans="1:16" x14ac:dyDescent="0.25">
      <c r="A169" s="80">
        <v>945</v>
      </c>
      <c r="B169" s="81" t="s">
        <v>445</v>
      </c>
      <c r="C169" s="80">
        <v>9162037</v>
      </c>
      <c r="D169" s="80">
        <v>2037</v>
      </c>
      <c r="E169" s="80">
        <v>144472</v>
      </c>
      <c r="F169" s="80" t="s">
        <v>233</v>
      </c>
      <c r="G169" s="80" t="s">
        <v>235</v>
      </c>
      <c r="H169" s="80" t="s">
        <v>347</v>
      </c>
      <c r="I169" s="80" t="s">
        <v>347</v>
      </c>
      <c r="J169" s="146">
        <v>42887</v>
      </c>
      <c r="K169" s="80" t="s">
        <v>370</v>
      </c>
      <c r="L169" s="80" t="s">
        <v>319</v>
      </c>
      <c r="O169" s="80">
        <v>204073</v>
      </c>
      <c r="P169" s="80"/>
    </row>
    <row r="170" spans="1:16" x14ac:dyDescent="0.25">
      <c r="A170" s="118">
        <v>724</v>
      </c>
      <c r="B170" s="119" t="s">
        <v>125</v>
      </c>
      <c r="C170" s="118">
        <v>9163052</v>
      </c>
      <c r="D170" s="118">
        <v>3052</v>
      </c>
      <c r="E170" s="118">
        <v>115637</v>
      </c>
      <c r="F170" s="118" t="s">
        <v>233</v>
      </c>
      <c r="G170" s="118" t="s">
        <v>399</v>
      </c>
      <c r="H170" s="118" t="s">
        <v>334</v>
      </c>
      <c r="I170" s="118" t="s">
        <v>334</v>
      </c>
      <c r="J170" s="145"/>
      <c r="K170" s="118"/>
      <c r="L170" s="118"/>
      <c r="O170" s="118"/>
      <c r="P170" s="118">
        <v>107724</v>
      </c>
    </row>
    <row r="171" spans="1:16" x14ac:dyDescent="0.25">
      <c r="A171" s="80">
        <v>898</v>
      </c>
      <c r="B171" s="81" t="s">
        <v>86</v>
      </c>
      <c r="C171" s="80">
        <v>9162155</v>
      </c>
      <c r="D171" s="80">
        <v>2155</v>
      </c>
      <c r="E171" s="80">
        <v>115590</v>
      </c>
      <c r="F171" s="80" t="s">
        <v>233</v>
      </c>
      <c r="G171" s="80" t="s">
        <v>399</v>
      </c>
      <c r="H171" s="80" t="s">
        <v>332</v>
      </c>
      <c r="I171" s="80" t="s">
        <v>332</v>
      </c>
      <c r="J171" s="146"/>
      <c r="K171" s="80"/>
      <c r="L171" s="80"/>
      <c r="O171" s="80"/>
      <c r="P171" s="80">
        <v>107898</v>
      </c>
    </row>
    <row r="172" spans="1:16" x14ac:dyDescent="0.25">
      <c r="A172" s="118">
        <v>363</v>
      </c>
      <c r="B172" s="119" t="s">
        <v>261</v>
      </c>
      <c r="C172" s="118">
        <v>9165411</v>
      </c>
      <c r="D172" s="118">
        <v>5411</v>
      </c>
      <c r="E172" s="118">
        <v>138746</v>
      </c>
      <c r="F172" s="118" t="s">
        <v>393</v>
      </c>
      <c r="G172" s="118" t="s">
        <v>235</v>
      </c>
      <c r="H172" s="118" t="s">
        <v>348</v>
      </c>
      <c r="I172" s="118" t="s">
        <v>348</v>
      </c>
      <c r="J172" s="145">
        <v>41153</v>
      </c>
      <c r="K172" s="118" t="s">
        <v>374</v>
      </c>
      <c r="L172" s="118" t="s">
        <v>319</v>
      </c>
      <c r="O172" s="118">
        <v>155952</v>
      </c>
      <c r="P172" s="118"/>
    </row>
    <row r="173" spans="1:16" x14ac:dyDescent="0.25">
      <c r="A173" s="80">
        <v>728</v>
      </c>
      <c r="B173" s="81" t="s">
        <v>175</v>
      </c>
      <c r="C173" s="80">
        <v>9163340</v>
      </c>
      <c r="D173" s="80">
        <v>3340</v>
      </c>
      <c r="E173" s="80">
        <v>150091</v>
      </c>
      <c r="F173" s="80" t="s">
        <v>233</v>
      </c>
      <c r="G173" s="80" t="s">
        <v>235</v>
      </c>
      <c r="H173" s="80" t="s">
        <v>348</v>
      </c>
      <c r="I173" s="80" t="s">
        <v>348</v>
      </c>
      <c r="J173" s="146">
        <v>45200</v>
      </c>
      <c r="K173" s="80" t="s">
        <v>415</v>
      </c>
      <c r="L173" s="80" t="s">
        <v>319</v>
      </c>
      <c r="O173" s="80">
        <v>190953</v>
      </c>
      <c r="P173" s="80"/>
    </row>
    <row r="174" spans="1:16" x14ac:dyDescent="0.25">
      <c r="A174" s="118">
        <v>729</v>
      </c>
      <c r="B174" s="119" t="s">
        <v>315</v>
      </c>
      <c r="C174" s="118">
        <v>9163055</v>
      </c>
      <c r="D174" s="118">
        <v>3055</v>
      </c>
      <c r="E174" s="118">
        <v>142438</v>
      </c>
      <c r="F174" s="118" t="s">
        <v>233</v>
      </c>
      <c r="G174" s="118" t="s">
        <v>235</v>
      </c>
      <c r="H174" s="118" t="s">
        <v>348</v>
      </c>
      <c r="I174" s="118" t="s">
        <v>348</v>
      </c>
      <c r="J174" s="145">
        <v>42309</v>
      </c>
      <c r="K174" s="118" t="s">
        <v>366</v>
      </c>
      <c r="L174" s="118" t="s">
        <v>319</v>
      </c>
      <c r="O174" s="118">
        <v>170967</v>
      </c>
      <c r="P174" s="118"/>
    </row>
    <row r="175" spans="1:16" x14ac:dyDescent="0.25">
      <c r="A175" s="80">
        <v>731</v>
      </c>
      <c r="B175" s="81" t="s">
        <v>398</v>
      </c>
      <c r="C175" s="80">
        <v>9163341</v>
      </c>
      <c r="D175" s="80">
        <v>3341</v>
      </c>
      <c r="E175" s="80">
        <v>115695</v>
      </c>
      <c r="F175" s="80" t="s">
        <v>233</v>
      </c>
      <c r="G175" s="80" t="s">
        <v>399</v>
      </c>
      <c r="H175" s="80" t="s">
        <v>335</v>
      </c>
      <c r="I175" s="80" t="s">
        <v>335</v>
      </c>
      <c r="J175" s="146"/>
      <c r="K175" s="80"/>
      <c r="L175" s="80"/>
      <c r="O175" s="80"/>
      <c r="P175" s="80">
        <v>107731</v>
      </c>
    </row>
    <row r="176" spans="1:16" x14ac:dyDescent="0.25">
      <c r="A176" s="118">
        <v>730</v>
      </c>
      <c r="B176" s="119" t="s">
        <v>128</v>
      </c>
      <c r="C176" s="118">
        <v>9163056</v>
      </c>
      <c r="D176" s="118">
        <v>3056</v>
      </c>
      <c r="E176" s="118">
        <v>115641</v>
      </c>
      <c r="F176" s="118" t="s">
        <v>233</v>
      </c>
      <c r="G176" s="118" t="s">
        <v>399</v>
      </c>
      <c r="H176" s="118" t="s">
        <v>334</v>
      </c>
      <c r="I176" s="118" t="s">
        <v>334</v>
      </c>
      <c r="J176" s="145"/>
      <c r="K176" s="118"/>
      <c r="L176" s="118"/>
      <c r="O176" s="118"/>
      <c r="P176" s="118">
        <v>107730</v>
      </c>
    </row>
    <row r="177" spans="1:16" x14ac:dyDescent="0.25">
      <c r="A177" s="80">
        <v>732</v>
      </c>
      <c r="B177" s="81" t="s">
        <v>68</v>
      </c>
      <c r="C177" s="80">
        <v>9162119</v>
      </c>
      <c r="D177" s="80">
        <v>2119</v>
      </c>
      <c r="E177" s="80">
        <v>151066</v>
      </c>
      <c r="F177" s="80" t="s">
        <v>233</v>
      </c>
      <c r="G177" s="80" t="s">
        <v>235</v>
      </c>
      <c r="H177" s="80" t="s">
        <v>348</v>
      </c>
      <c r="I177" s="80" t="s">
        <v>348</v>
      </c>
      <c r="J177" s="146">
        <v>45536</v>
      </c>
      <c r="K177" s="80" t="s">
        <v>355</v>
      </c>
      <c r="L177" s="80" t="s">
        <v>319</v>
      </c>
      <c r="O177" s="80">
        <v>206823</v>
      </c>
      <c r="P177" s="80"/>
    </row>
    <row r="178" spans="1:16" x14ac:dyDescent="0.25">
      <c r="A178" s="118">
        <v>733</v>
      </c>
      <c r="B178" s="119" t="s">
        <v>129</v>
      </c>
      <c r="C178" s="118">
        <v>9163057</v>
      </c>
      <c r="D178" s="118">
        <v>3057</v>
      </c>
      <c r="E178" s="118">
        <v>115642</v>
      </c>
      <c r="F178" s="118" t="s">
        <v>233</v>
      </c>
      <c r="G178" s="118" t="s">
        <v>399</v>
      </c>
      <c r="H178" s="118" t="s">
        <v>334</v>
      </c>
      <c r="I178" s="118" t="s">
        <v>334</v>
      </c>
      <c r="J178" s="145"/>
      <c r="K178" s="118"/>
      <c r="L178" s="118"/>
      <c r="O178" s="118"/>
      <c r="P178" s="118">
        <v>107733</v>
      </c>
    </row>
    <row r="179" spans="1:16" x14ac:dyDescent="0.25">
      <c r="A179" s="80">
        <v>526</v>
      </c>
      <c r="B179" s="81" t="s">
        <v>155</v>
      </c>
      <c r="C179" s="80">
        <v>9162167</v>
      </c>
      <c r="D179" s="80">
        <v>2167</v>
      </c>
      <c r="E179" s="80">
        <v>150838</v>
      </c>
      <c r="F179" s="80" t="s">
        <v>233</v>
      </c>
      <c r="G179" s="80" t="s">
        <v>235</v>
      </c>
      <c r="H179" s="80" t="s">
        <v>347</v>
      </c>
      <c r="I179" s="80" t="s">
        <v>347</v>
      </c>
      <c r="J179" s="146">
        <v>45474</v>
      </c>
      <c r="K179" s="80" t="s">
        <v>401</v>
      </c>
      <c r="L179" s="80" t="s">
        <v>319</v>
      </c>
      <c r="O179" s="80">
        <v>206834</v>
      </c>
      <c r="P179" s="80"/>
    </row>
    <row r="180" spans="1:16" x14ac:dyDescent="0.25">
      <c r="A180" s="118">
        <v>735</v>
      </c>
      <c r="B180" s="119" t="s">
        <v>159</v>
      </c>
      <c r="C180" s="118">
        <v>9163310</v>
      </c>
      <c r="D180" s="118">
        <v>3310</v>
      </c>
      <c r="E180" s="118">
        <v>115674</v>
      </c>
      <c r="F180" s="118" t="s">
        <v>233</v>
      </c>
      <c r="G180" s="118" t="s">
        <v>399</v>
      </c>
      <c r="H180" s="118" t="s">
        <v>335</v>
      </c>
      <c r="I180" s="118" t="s">
        <v>335</v>
      </c>
      <c r="J180" s="145"/>
      <c r="K180" s="118"/>
      <c r="L180" s="118"/>
      <c r="O180" s="118"/>
      <c r="P180" s="118">
        <v>107735</v>
      </c>
    </row>
    <row r="181" spans="1:16" x14ac:dyDescent="0.25">
      <c r="A181" s="80">
        <v>900</v>
      </c>
      <c r="B181" s="81" t="s">
        <v>209</v>
      </c>
      <c r="C181" s="80">
        <v>9165221</v>
      </c>
      <c r="D181" s="80">
        <v>5221</v>
      </c>
      <c r="E181" s="80">
        <v>135857</v>
      </c>
      <c r="F181" s="80" t="s">
        <v>233</v>
      </c>
      <c r="G181" s="80" t="s">
        <v>399</v>
      </c>
      <c r="H181" s="80" t="s">
        <v>333</v>
      </c>
      <c r="I181" s="80" t="s">
        <v>333</v>
      </c>
      <c r="J181" s="146"/>
      <c r="K181" s="80" t="s">
        <v>329</v>
      </c>
      <c r="L181" s="80"/>
      <c r="O181" s="80"/>
      <c r="P181" s="80">
        <v>107900</v>
      </c>
    </row>
    <row r="182" spans="1:16" x14ac:dyDescent="0.25">
      <c r="A182" s="118">
        <v>543</v>
      </c>
      <c r="B182" s="119" t="s">
        <v>14</v>
      </c>
      <c r="C182" s="118">
        <v>9162006</v>
      </c>
      <c r="D182" s="118">
        <v>2006</v>
      </c>
      <c r="E182" s="118">
        <v>138786</v>
      </c>
      <c r="F182" s="118" t="s">
        <v>233</v>
      </c>
      <c r="G182" s="118" t="s">
        <v>235</v>
      </c>
      <c r="H182" s="118" t="s">
        <v>347</v>
      </c>
      <c r="I182" s="118" t="s">
        <v>347</v>
      </c>
      <c r="J182" s="145">
        <v>41153</v>
      </c>
      <c r="K182" s="118" t="s">
        <v>460</v>
      </c>
      <c r="L182" s="118" t="s">
        <v>319</v>
      </c>
      <c r="O182" s="118">
        <v>156819</v>
      </c>
      <c r="P182" s="118"/>
    </row>
    <row r="183" spans="1:16" x14ac:dyDescent="0.25">
      <c r="A183" s="80">
        <v>797</v>
      </c>
      <c r="B183" s="81" t="s">
        <v>262</v>
      </c>
      <c r="C183" s="80">
        <v>9162090</v>
      </c>
      <c r="D183" s="80">
        <v>2090</v>
      </c>
      <c r="E183" s="80">
        <v>115539</v>
      </c>
      <c r="F183" s="80" t="s">
        <v>233</v>
      </c>
      <c r="G183" s="80" t="s">
        <v>399</v>
      </c>
      <c r="H183" s="80" t="s">
        <v>332</v>
      </c>
      <c r="I183" s="80" t="s">
        <v>332</v>
      </c>
      <c r="J183" s="146"/>
      <c r="K183" s="80"/>
      <c r="L183" s="80"/>
      <c r="O183" s="80"/>
      <c r="P183" s="80">
        <v>107797</v>
      </c>
    </row>
    <row r="184" spans="1:16" x14ac:dyDescent="0.25">
      <c r="A184" s="118">
        <v>743</v>
      </c>
      <c r="B184" s="119" t="s">
        <v>61</v>
      </c>
      <c r="C184" s="118">
        <v>9162108</v>
      </c>
      <c r="D184" s="118">
        <v>2108</v>
      </c>
      <c r="E184" s="118">
        <v>115553</v>
      </c>
      <c r="F184" s="118" t="s">
        <v>233</v>
      </c>
      <c r="G184" s="118" t="s">
        <v>399</v>
      </c>
      <c r="H184" s="118" t="s">
        <v>332</v>
      </c>
      <c r="I184" s="118" t="s">
        <v>332</v>
      </c>
      <c r="J184" s="145"/>
      <c r="K184" s="118"/>
      <c r="L184" s="118"/>
      <c r="O184" s="118"/>
      <c r="P184" s="118">
        <v>107743</v>
      </c>
    </row>
    <row r="185" spans="1:16" x14ac:dyDescent="0.25">
      <c r="A185" s="80">
        <v>137</v>
      </c>
      <c r="B185" s="81" t="s">
        <v>216</v>
      </c>
      <c r="C185" s="80">
        <v>9167004</v>
      </c>
      <c r="D185" s="80">
        <v>7004</v>
      </c>
      <c r="E185" s="80">
        <v>147158</v>
      </c>
      <c r="F185" s="80" t="s">
        <v>427</v>
      </c>
      <c r="G185" s="80" t="s">
        <v>235</v>
      </c>
      <c r="H185" s="80" t="s">
        <v>350</v>
      </c>
      <c r="I185" s="80" t="s">
        <v>350</v>
      </c>
      <c r="J185" s="146">
        <v>43617</v>
      </c>
      <c r="K185" s="80" t="s">
        <v>396</v>
      </c>
      <c r="L185" s="80" t="s">
        <v>319</v>
      </c>
      <c r="O185" s="80">
        <v>184401</v>
      </c>
      <c r="P185" s="80"/>
    </row>
    <row r="186" spans="1:16" x14ac:dyDescent="0.25">
      <c r="A186" s="118">
        <v>398</v>
      </c>
      <c r="B186" s="119" t="s">
        <v>263</v>
      </c>
      <c r="C186" s="118">
        <v>9165403</v>
      </c>
      <c r="D186" s="118">
        <v>5403</v>
      </c>
      <c r="E186" s="118">
        <v>136353</v>
      </c>
      <c r="F186" s="118" t="s">
        <v>393</v>
      </c>
      <c r="G186" s="118" t="s">
        <v>235</v>
      </c>
      <c r="H186" s="118" t="s">
        <v>348</v>
      </c>
      <c r="I186" s="118" t="s">
        <v>348</v>
      </c>
      <c r="J186" s="145">
        <v>40513</v>
      </c>
      <c r="K186" s="118" t="s">
        <v>375</v>
      </c>
      <c r="L186" s="118" t="s">
        <v>319</v>
      </c>
      <c r="O186" s="118">
        <v>145923</v>
      </c>
      <c r="P186" s="118"/>
    </row>
    <row r="187" spans="1:16" x14ac:dyDescent="0.25">
      <c r="A187" s="80">
        <v>749</v>
      </c>
      <c r="B187" s="81" t="s">
        <v>130</v>
      </c>
      <c r="C187" s="80">
        <v>9163060</v>
      </c>
      <c r="D187" s="80">
        <v>3060</v>
      </c>
      <c r="E187" s="80">
        <v>115643</v>
      </c>
      <c r="F187" s="80" t="s">
        <v>233</v>
      </c>
      <c r="G187" s="80" t="s">
        <v>399</v>
      </c>
      <c r="H187" s="80" t="s">
        <v>334</v>
      </c>
      <c r="I187" s="80" t="s">
        <v>334</v>
      </c>
      <c r="J187" s="146"/>
      <c r="K187" s="80"/>
      <c r="L187" s="80"/>
      <c r="O187" s="80"/>
      <c r="P187" s="80">
        <v>107749</v>
      </c>
    </row>
    <row r="188" spans="1:16" x14ac:dyDescent="0.25">
      <c r="A188" s="118">
        <v>130</v>
      </c>
      <c r="B188" s="119" t="s">
        <v>264</v>
      </c>
      <c r="C188" s="118">
        <v>9167026</v>
      </c>
      <c r="D188" s="118">
        <v>7026</v>
      </c>
      <c r="E188" s="118">
        <v>149396</v>
      </c>
      <c r="F188" s="118" t="s">
        <v>427</v>
      </c>
      <c r="G188" s="118" t="s">
        <v>235</v>
      </c>
      <c r="H188" s="118" t="s">
        <v>350</v>
      </c>
      <c r="I188" s="118" t="s">
        <v>350</v>
      </c>
      <c r="J188" s="145">
        <v>41153</v>
      </c>
      <c r="K188" s="118" t="s">
        <v>436</v>
      </c>
      <c r="L188" s="118" t="s">
        <v>319</v>
      </c>
      <c r="O188" s="118">
        <v>197825</v>
      </c>
      <c r="P188" s="118"/>
    </row>
    <row r="189" spans="1:16" x14ac:dyDescent="0.25">
      <c r="A189" s="80">
        <v>726</v>
      </c>
      <c r="B189" s="81" t="s">
        <v>265</v>
      </c>
      <c r="C189" s="80">
        <v>9165203</v>
      </c>
      <c r="D189" s="80">
        <v>5203</v>
      </c>
      <c r="E189" s="80">
        <v>115733</v>
      </c>
      <c r="F189" s="80" t="s">
        <v>233</v>
      </c>
      <c r="G189" s="80" t="s">
        <v>399</v>
      </c>
      <c r="H189" s="80" t="s">
        <v>333</v>
      </c>
      <c r="I189" s="80" t="s">
        <v>333</v>
      </c>
      <c r="J189" s="146"/>
      <c r="K189" s="80"/>
      <c r="L189" s="80"/>
      <c r="O189" s="80"/>
      <c r="P189" s="80">
        <v>107726</v>
      </c>
    </row>
    <row r="190" spans="1:16" x14ac:dyDescent="0.25">
      <c r="A190" s="118">
        <v>750</v>
      </c>
      <c r="B190" s="119" t="s">
        <v>62</v>
      </c>
      <c r="C190" s="118">
        <v>9162109</v>
      </c>
      <c r="D190" s="118">
        <v>2109</v>
      </c>
      <c r="E190" s="118">
        <v>115554</v>
      </c>
      <c r="F190" s="118" t="s">
        <v>233</v>
      </c>
      <c r="G190" s="118" t="s">
        <v>399</v>
      </c>
      <c r="H190" s="118" t="s">
        <v>332</v>
      </c>
      <c r="I190" s="118" t="s">
        <v>332</v>
      </c>
      <c r="J190" s="145"/>
      <c r="K190" s="118"/>
      <c r="L190" s="118"/>
      <c r="O190" s="118"/>
      <c r="P190" s="118">
        <v>107558</v>
      </c>
    </row>
    <row r="191" spans="1:16" x14ac:dyDescent="0.25">
      <c r="A191" s="80">
        <v>355</v>
      </c>
      <c r="B191" s="81" t="s">
        <v>266</v>
      </c>
      <c r="C191" s="80">
        <v>9165421</v>
      </c>
      <c r="D191" s="80">
        <v>5421</v>
      </c>
      <c r="E191" s="80">
        <v>115772</v>
      </c>
      <c r="F191" s="80" t="s">
        <v>393</v>
      </c>
      <c r="G191" s="80" t="s">
        <v>399</v>
      </c>
      <c r="H191" s="80" t="s">
        <v>333</v>
      </c>
      <c r="I191" s="80" t="s">
        <v>333</v>
      </c>
      <c r="J191" s="146"/>
      <c r="K191" s="80"/>
      <c r="L191" s="80" t="s">
        <v>319</v>
      </c>
      <c r="O191" s="80">
        <v>102261</v>
      </c>
      <c r="P191" s="80"/>
    </row>
    <row r="192" spans="1:16" x14ac:dyDescent="0.25">
      <c r="A192" s="118">
        <v>604</v>
      </c>
      <c r="B192" s="119" t="s">
        <v>164</v>
      </c>
      <c r="C192" s="118">
        <v>9163319</v>
      </c>
      <c r="D192" s="118">
        <v>3319</v>
      </c>
      <c r="E192" s="118">
        <v>115681</v>
      </c>
      <c r="F192" s="118" t="s">
        <v>233</v>
      </c>
      <c r="G192" s="118" t="s">
        <v>399</v>
      </c>
      <c r="H192" s="118" t="s">
        <v>335</v>
      </c>
      <c r="I192" s="118" t="s">
        <v>335</v>
      </c>
      <c r="J192" s="145"/>
      <c r="K192" s="118"/>
      <c r="L192" s="118" t="s">
        <v>319</v>
      </c>
      <c r="O192" s="118">
        <v>101450</v>
      </c>
      <c r="P192" s="118"/>
    </row>
    <row r="193" spans="1:16" x14ac:dyDescent="0.25">
      <c r="A193" s="80">
        <v>754</v>
      </c>
      <c r="B193" s="81" t="s">
        <v>294</v>
      </c>
      <c r="C193" s="80">
        <v>9163343</v>
      </c>
      <c r="D193" s="80">
        <v>3343</v>
      </c>
      <c r="E193" s="80">
        <v>115696</v>
      </c>
      <c r="F193" s="80" t="s">
        <v>233</v>
      </c>
      <c r="G193" s="80" t="s">
        <v>399</v>
      </c>
      <c r="H193" s="80" t="s">
        <v>335</v>
      </c>
      <c r="I193" s="80" t="s">
        <v>335</v>
      </c>
      <c r="J193" s="146"/>
      <c r="K193" s="80"/>
      <c r="L193" s="80"/>
      <c r="O193" s="80"/>
      <c r="P193" s="80">
        <v>107754</v>
      </c>
    </row>
    <row r="194" spans="1:16" x14ac:dyDescent="0.25">
      <c r="A194" s="118">
        <v>755</v>
      </c>
      <c r="B194" s="119" t="s">
        <v>295</v>
      </c>
      <c r="C194" s="118">
        <v>9162010</v>
      </c>
      <c r="D194" s="118">
        <v>2010</v>
      </c>
      <c r="E194" s="118">
        <v>139643</v>
      </c>
      <c r="F194" s="118" t="s">
        <v>233</v>
      </c>
      <c r="G194" s="118" t="s">
        <v>235</v>
      </c>
      <c r="H194" s="118" t="s">
        <v>347</v>
      </c>
      <c r="I194" s="118" t="s">
        <v>347</v>
      </c>
      <c r="J194" s="145">
        <v>41548</v>
      </c>
      <c r="K194" s="118" t="s">
        <v>366</v>
      </c>
      <c r="L194" s="118" t="s">
        <v>319</v>
      </c>
      <c r="O194" s="118">
        <v>161120</v>
      </c>
      <c r="P194" s="118"/>
    </row>
    <row r="195" spans="1:16" x14ac:dyDescent="0.25">
      <c r="A195" s="80">
        <v>815</v>
      </c>
      <c r="B195" s="81" t="s">
        <v>446</v>
      </c>
      <c r="C195" s="80">
        <v>9162163</v>
      </c>
      <c r="D195" s="80">
        <v>2163</v>
      </c>
      <c r="E195" s="80">
        <v>150684</v>
      </c>
      <c r="F195" s="80" t="s">
        <v>233</v>
      </c>
      <c r="G195" s="80" t="s">
        <v>235</v>
      </c>
      <c r="H195" s="80" t="s">
        <v>347</v>
      </c>
      <c r="I195" s="80" t="s">
        <v>347</v>
      </c>
      <c r="J195" s="146">
        <v>45323</v>
      </c>
      <c r="K195" s="80" t="s">
        <v>453</v>
      </c>
      <c r="L195" s="80" t="s">
        <v>319</v>
      </c>
      <c r="O195" s="80">
        <v>204845</v>
      </c>
      <c r="P195" s="80"/>
    </row>
    <row r="196" spans="1:16" x14ac:dyDescent="0.25">
      <c r="A196" s="118">
        <v>759</v>
      </c>
      <c r="B196" s="119" t="s">
        <v>131</v>
      </c>
      <c r="C196" s="118">
        <v>9163063</v>
      </c>
      <c r="D196" s="118">
        <v>3063</v>
      </c>
      <c r="E196" s="118">
        <v>115645</v>
      </c>
      <c r="F196" s="118" t="s">
        <v>233</v>
      </c>
      <c r="G196" s="118" t="s">
        <v>399</v>
      </c>
      <c r="H196" s="118" t="s">
        <v>334</v>
      </c>
      <c r="I196" s="118" t="s">
        <v>334</v>
      </c>
      <c r="J196" s="145"/>
      <c r="K196" s="118"/>
      <c r="L196" s="118"/>
      <c r="O196" s="118"/>
      <c r="P196" s="118">
        <v>107759</v>
      </c>
    </row>
    <row r="197" spans="1:16" x14ac:dyDescent="0.25">
      <c r="A197" s="80">
        <v>761</v>
      </c>
      <c r="B197" s="81" t="s">
        <v>127</v>
      </c>
      <c r="C197" s="80">
        <v>9163054</v>
      </c>
      <c r="D197" s="80">
        <v>3054</v>
      </c>
      <c r="E197" s="80">
        <v>115639</v>
      </c>
      <c r="F197" s="80" t="s">
        <v>233</v>
      </c>
      <c r="G197" s="80" t="s">
        <v>399</v>
      </c>
      <c r="H197" s="80" t="s">
        <v>334</v>
      </c>
      <c r="I197" s="80" t="s">
        <v>334</v>
      </c>
      <c r="J197" s="146"/>
      <c r="K197" s="80"/>
      <c r="L197" s="80"/>
      <c r="O197" s="80"/>
      <c r="P197" s="80">
        <v>107769</v>
      </c>
    </row>
    <row r="198" spans="1:16" x14ac:dyDescent="0.25">
      <c r="A198" s="118">
        <v>708</v>
      </c>
      <c r="B198" s="119" t="s">
        <v>132</v>
      </c>
      <c r="C198" s="118">
        <v>9163064</v>
      </c>
      <c r="D198" s="118">
        <v>3064</v>
      </c>
      <c r="E198" s="118">
        <v>137132</v>
      </c>
      <c r="F198" s="118" t="s">
        <v>233</v>
      </c>
      <c r="G198" s="118" t="s">
        <v>235</v>
      </c>
      <c r="H198" s="118" t="s">
        <v>348</v>
      </c>
      <c r="I198" s="118" t="s">
        <v>348</v>
      </c>
      <c r="J198" s="145">
        <v>40756</v>
      </c>
      <c r="K198" s="118" t="s">
        <v>401</v>
      </c>
      <c r="L198" s="118" t="s">
        <v>319</v>
      </c>
      <c r="O198" s="118">
        <v>150586</v>
      </c>
      <c r="P198" s="118"/>
    </row>
    <row r="199" spans="1:16" x14ac:dyDescent="0.25">
      <c r="A199" s="80">
        <v>346</v>
      </c>
      <c r="B199" s="81" t="s">
        <v>267</v>
      </c>
      <c r="C199" s="80">
        <v>9165407</v>
      </c>
      <c r="D199" s="80">
        <v>5407</v>
      </c>
      <c r="E199" s="80">
        <v>115758</v>
      </c>
      <c r="F199" s="80" t="s">
        <v>393</v>
      </c>
      <c r="G199" s="80" t="s">
        <v>399</v>
      </c>
      <c r="H199" s="80" t="s">
        <v>333</v>
      </c>
      <c r="I199" s="80" t="s">
        <v>333</v>
      </c>
      <c r="J199" s="146"/>
      <c r="K199" s="80"/>
      <c r="L199" s="80" t="s">
        <v>319</v>
      </c>
      <c r="O199" s="80">
        <v>101498</v>
      </c>
      <c r="P199" s="80"/>
    </row>
    <row r="200" spans="1:16" x14ac:dyDescent="0.25">
      <c r="A200" s="118">
        <v>340</v>
      </c>
      <c r="B200" s="119" t="s">
        <v>268</v>
      </c>
      <c r="C200" s="118">
        <v>9165400</v>
      </c>
      <c r="D200" s="118">
        <v>5400</v>
      </c>
      <c r="E200" s="118">
        <v>136767</v>
      </c>
      <c r="F200" s="118" t="s">
        <v>393</v>
      </c>
      <c r="G200" s="118" t="s">
        <v>235</v>
      </c>
      <c r="H200" s="118" t="s">
        <v>348</v>
      </c>
      <c r="I200" s="118" t="s">
        <v>348</v>
      </c>
      <c r="J200" s="145">
        <v>40695</v>
      </c>
      <c r="K200" s="118" t="s">
        <v>376</v>
      </c>
      <c r="L200" s="118" t="s">
        <v>319</v>
      </c>
      <c r="O200" s="118">
        <v>148495</v>
      </c>
      <c r="P200" s="118"/>
    </row>
    <row r="201" spans="1:16" x14ac:dyDescent="0.25">
      <c r="A201" s="80">
        <v>946</v>
      </c>
      <c r="B201" s="81" t="s">
        <v>327</v>
      </c>
      <c r="C201" s="80">
        <v>9165200</v>
      </c>
      <c r="D201" s="80">
        <v>5200</v>
      </c>
      <c r="E201" s="80">
        <v>136528</v>
      </c>
      <c r="F201" s="80" t="s">
        <v>233</v>
      </c>
      <c r="G201" s="80" t="s">
        <v>235</v>
      </c>
      <c r="H201" s="80" t="s">
        <v>348</v>
      </c>
      <c r="I201" s="80" t="s">
        <v>348</v>
      </c>
      <c r="J201" s="146">
        <v>40634</v>
      </c>
      <c r="K201" s="80" t="s">
        <v>370</v>
      </c>
      <c r="L201" s="80" t="s">
        <v>319</v>
      </c>
      <c r="O201" s="80">
        <v>206413</v>
      </c>
      <c r="P201" s="80"/>
    </row>
    <row r="202" spans="1:16" x14ac:dyDescent="0.25">
      <c r="A202" s="118">
        <v>763</v>
      </c>
      <c r="B202" s="119" t="s">
        <v>69</v>
      </c>
      <c r="C202" s="118">
        <v>9162123</v>
      </c>
      <c r="D202" s="118">
        <v>2123</v>
      </c>
      <c r="E202" s="118">
        <v>115565</v>
      </c>
      <c r="F202" s="118" t="s">
        <v>233</v>
      </c>
      <c r="G202" s="118" t="s">
        <v>399</v>
      </c>
      <c r="H202" s="118" t="s">
        <v>332</v>
      </c>
      <c r="I202" s="118" t="s">
        <v>332</v>
      </c>
      <c r="J202" s="145"/>
      <c r="K202" s="118"/>
      <c r="L202" s="118"/>
      <c r="O202" s="118"/>
      <c r="P202" s="118">
        <v>107763</v>
      </c>
    </row>
    <row r="203" spans="1:16" x14ac:dyDescent="0.25">
      <c r="A203" s="80">
        <v>764</v>
      </c>
      <c r="B203" s="81" t="s">
        <v>432</v>
      </c>
      <c r="C203" s="80">
        <v>9162085</v>
      </c>
      <c r="D203" s="80">
        <v>2085</v>
      </c>
      <c r="E203" s="80">
        <v>115535</v>
      </c>
      <c r="F203" s="80" t="s">
        <v>233</v>
      </c>
      <c r="G203" s="80" t="s">
        <v>399</v>
      </c>
      <c r="H203" s="80" t="s">
        <v>332</v>
      </c>
      <c r="I203" s="80" t="s">
        <v>332</v>
      </c>
      <c r="J203" s="146"/>
      <c r="K203" s="80"/>
      <c r="L203" s="80"/>
      <c r="O203" s="80"/>
      <c r="P203" s="80">
        <v>107764</v>
      </c>
    </row>
    <row r="204" spans="1:16" x14ac:dyDescent="0.25">
      <c r="A204" s="118">
        <v>902</v>
      </c>
      <c r="B204" s="119" t="s">
        <v>87</v>
      </c>
      <c r="C204" s="118">
        <v>9162158</v>
      </c>
      <c r="D204" s="118">
        <v>2158</v>
      </c>
      <c r="E204" s="118">
        <v>144898</v>
      </c>
      <c r="F204" s="118" t="s">
        <v>233</v>
      </c>
      <c r="G204" s="118" t="s">
        <v>235</v>
      </c>
      <c r="H204" s="118" t="s">
        <v>348</v>
      </c>
      <c r="I204" s="118" t="s">
        <v>348</v>
      </c>
      <c r="J204" s="145">
        <v>42979</v>
      </c>
      <c r="K204" s="118" t="s">
        <v>355</v>
      </c>
      <c r="L204" s="118" t="s">
        <v>319</v>
      </c>
      <c r="O204" s="118">
        <v>174636</v>
      </c>
      <c r="P204" s="118"/>
    </row>
    <row r="205" spans="1:16" x14ac:dyDescent="0.25">
      <c r="A205" s="80">
        <v>903</v>
      </c>
      <c r="B205" s="81" t="s">
        <v>269</v>
      </c>
      <c r="C205" s="80">
        <v>9162157</v>
      </c>
      <c r="D205" s="80">
        <v>2157</v>
      </c>
      <c r="E205" s="80">
        <v>137255</v>
      </c>
      <c r="F205" s="80" t="s">
        <v>233</v>
      </c>
      <c r="G205" s="80" t="s">
        <v>235</v>
      </c>
      <c r="H205" s="80" t="s">
        <v>348</v>
      </c>
      <c r="I205" s="80" t="s">
        <v>348</v>
      </c>
      <c r="J205" s="146">
        <v>40756</v>
      </c>
      <c r="K205" s="80" t="s">
        <v>355</v>
      </c>
      <c r="L205" s="80" t="s">
        <v>319</v>
      </c>
      <c r="O205" s="80">
        <v>150043</v>
      </c>
      <c r="P205" s="80"/>
    </row>
    <row r="206" spans="1:16" x14ac:dyDescent="0.25">
      <c r="A206" s="118">
        <v>765</v>
      </c>
      <c r="B206" s="119" t="s">
        <v>133</v>
      </c>
      <c r="C206" s="118">
        <v>9163065</v>
      </c>
      <c r="D206" s="118">
        <v>3065</v>
      </c>
      <c r="E206" s="118">
        <v>115647</v>
      </c>
      <c r="F206" s="118" t="s">
        <v>233</v>
      </c>
      <c r="G206" s="118" t="s">
        <v>399</v>
      </c>
      <c r="H206" s="118" t="s">
        <v>334</v>
      </c>
      <c r="I206" s="118" t="s">
        <v>334</v>
      </c>
      <c r="J206" s="145"/>
      <c r="K206" s="118"/>
      <c r="L206" s="118"/>
      <c r="O206" s="118"/>
      <c r="P206" s="118">
        <v>107765</v>
      </c>
    </row>
    <row r="207" spans="1:16" x14ac:dyDescent="0.25">
      <c r="A207" s="80">
        <v>771</v>
      </c>
      <c r="B207" s="81" t="s">
        <v>177</v>
      </c>
      <c r="C207" s="80">
        <v>9163345</v>
      </c>
      <c r="D207" s="80">
        <v>3345</v>
      </c>
      <c r="E207" s="80">
        <v>115698</v>
      </c>
      <c r="F207" s="80" t="s">
        <v>233</v>
      </c>
      <c r="G207" s="80" t="s">
        <v>399</v>
      </c>
      <c r="H207" s="80" t="s">
        <v>335</v>
      </c>
      <c r="I207" s="80" t="s">
        <v>335</v>
      </c>
      <c r="J207" s="146"/>
      <c r="K207" s="80"/>
      <c r="L207" s="80"/>
      <c r="O207" s="80"/>
      <c r="P207" s="80">
        <v>107771</v>
      </c>
    </row>
    <row r="208" spans="1:16" x14ac:dyDescent="0.25">
      <c r="A208" s="118">
        <v>369</v>
      </c>
      <c r="B208" s="119" t="s">
        <v>270</v>
      </c>
      <c r="C208" s="118">
        <v>9164064</v>
      </c>
      <c r="D208" s="118">
        <v>4064</v>
      </c>
      <c r="E208" s="118">
        <v>137298</v>
      </c>
      <c r="F208" s="118" t="s">
        <v>393</v>
      </c>
      <c r="G208" s="118" t="s">
        <v>235</v>
      </c>
      <c r="H208" s="118" t="s">
        <v>348</v>
      </c>
      <c r="I208" s="118" t="s">
        <v>348</v>
      </c>
      <c r="J208" s="145">
        <v>40772</v>
      </c>
      <c r="K208" s="118" t="s">
        <v>377</v>
      </c>
      <c r="L208" s="118" t="s">
        <v>319</v>
      </c>
      <c r="O208" s="118">
        <v>149995</v>
      </c>
      <c r="P208" s="118"/>
    </row>
    <row r="209" spans="1:16" x14ac:dyDescent="0.25">
      <c r="A209" s="80">
        <v>711</v>
      </c>
      <c r="B209" s="81" t="s">
        <v>207</v>
      </c>
      <c r="C209" s="80">
        <v>9165216</v>
      </c>
      <c r="D209" s="80">
        <v>5216</v>
      </c>
      <c r="E209" s="80">
        <v>139165</v>
      </c>
      <c r="F209" s="80" t="s">
        <v>233</v>
      </c>
      <c r="G209" s="80" t="s">
        <v>235</v>
      </c>
      <c r="H209" s="80" t="s">
        <v>348</v>
      </c>
      <c r="I209" s="80" t="s">
        <v>348</v>
      </c>
      <c r="J209" s="146">
        <v>41275</v>
      </c>
      <c r="K209" s="80" t="s">
        <v>415</v>
      </c>
      <c r="L209" s="80" t="s">
        <v>319</v>
      </c>
      <c r="O209" s="80">
        <v>157793</v>
      </c>
      <c r="P209" s="80"/>
    </row>
    <row r="210" spans="1:16" x14ac:dyDescent="0.25">
      <c r="A210" s="118">
        <v>399</v>
      </c>
      <c r="B210" s="119" t="s">
        <v>344</v>
      </c>
      <c r="C210" s="118">
        <v>9164010</v>
      </c>
      <c r="D210" s="118">
        <v>4010</v>
      </c>
      <c r="E210" s="118">
        <v>144761</v>
      </c>
      <c r="F210" s="118" t="s">
        <v>393</v>
      </c>
      <c r="G210" s="118" t="s">
        <v>210</v>
      </c>
      <c r="H210" s="118" t="s">
        <v>351</v>
      </c>
      <c r="I210" s="118" t="s">
        <v>351</v>
      </c>
      <c r="J210" s="145"/>
      <c r="K210" s="118" t="s">
        <v>378</v>
      </c>
      <c r="L210" s="118" t="s">
        <v>319</v>
      </c>
      <c r="O210" s="118">
        <v>173415</v>
      </c>
      <c r="P210" s="118"/>
    </row>
    <row r="211" spans="1:16" x14ac:dyDescent="0.25">
      <c r="A211" s="80">
        <v>337</v>
      </c>
      <c r="B211" s="81" t="s">
        <v>433</v>
      </c>
      <c r="C211" s="80">
        <v>9164006</v>
      </c>
      <c r="D211" s="80">
        <v>4006</v>
      </c>
      <c r="E211" s="80">
        <v>138496</v>
      </c>
      <c r="F211" s="80" t="s">
        <v>393</v>
      </c>
      <c r="G211" s="80" t="s">
        <v>235</v>
      </c>
      <c r="H211" s="80" t="s">
        <v>347</v>
      </c>
      <c r="I211" s="80" t="s">
        <v>347</v>
      </c>
      <c r="J211" s="146">
        <v>41153</v>
      </c>
      <c r="K211" s="80" t="s">
        <v>378</v>
      </c>
      <c r="L211" s="80" t="s">
        <v>319</v>
      </c>
      <c r="O211" s="80">
        <v>167552</v>
      </c>
      <c r="P211" s="80"/>
    </row>
    <row r="212" spans="1:16" x14ac:dyDescent="0.25">
      <c r="A212" s="118">
        <v>775</v>
      </c>
      <c r="B212" s="119" t="s">
        <v>43</v>
      </c>
      <c r="C212" s="118">
        <v>9162072</v>
      </c>
      <c r="D212" s="118">
        <v>2072</v>
      </c>
      <c r="E212" s="118">
        <v>115526</v>
      </c>
      <c r="F212" s="118" t="s">
        <v>233</v>
      </c>
      <c r="G212" s="118" t="s">
        <v>399</v>
      </c>
      <c r="H212" s="118" t="s">
        <v>332</v>
      </c>
      <c r="I212" s="118" t="s">
        <v>332</v>
      </c>
      <c r="J212" s="145"/>
      <c r="K212" s="118"/>
      <c r="L212" s="118"/>
      <c r="O212" s="118"/>
      <c r="P212" s="118">
        <v>107775</v>
      </c>
    </row>
    <row r="213" spans="1:16" x14ac:dyDescent="0.25">
      <c r="A213" s="80">
        <v>776</v>
      </c>
      <c r="B213" s="81" t="s">
        <v>48</v>
      </c>
      <c r="C213" s="80">
        <v>9162084</v>
      </c>
      <c r="D213" s="80">
        <v>2084</v>
      </c>
      <c r="E213" s="80">
        <v>115534</v>
      </c>
      <c r="F213" s="80" t="s">
        <v>233</v>
      </c>
      <c r="G213" s="80" t="s">
        <v>399</v>
      </c>
      <c r="H213" s="80" t="s">
        <v>332</v>
      </c>
      <c r="I213" s="80" t="s">
        <v>332</v>
      </c>
      <c r="J213" s="146"/>
      <c r="K213" s="80"/>
      <c r="L213" s="80"/>
      <c r="O213" s="80"/>
      <c r="P213" s="80">
        <v>107776</v>
      </c>
    </row>
    <row r="214" spans="1:16" x14ac:dyDescent="0.25">
      <c r="A214" s="118">
        <v>777</v>
      </c>
      <c r="B214" s="119" t="s">
        <v>134</v>
      </c>
      <c r="C214" s="118">
        <v>9163067</v>
      </c>
      <c r="D214" s="118">
        <v>3067</v>
      </c>
      <c r="E214" s="118">
        <v>151418</v>
      </c>
      <c r="F214" s="118" t="s">
        <v>233</v>
      </c>
      <c r="G214" s="118" t="s">
        <v>235</v>
      </c>
      <c r="H214" s="118" t="s">
        <v>348</v>
      </c>
      <c r="I214" s="118" t="s">
        <v>348</v>
      </c>
      <c r="J214" s="145">
        <v>45689</v>
      </c>
      <c r="K214" s="118" t="s">
        <v>364</v>
      </c>
      <c r="L214" s="118" t="s">
        <v>319</v>
      </c>
      <c r="O214" s="118">
        <v>208135</v>
      </c>
      <c r="P214" s="118"/>
    </row>
    <row r="215" spans="1:16" x14ac:dyDescent="0.25">
      <c r="A215" s="80">
        <v>779</v>
      </c>
      <c r="B215" s="81" t="s">
        <v>135</v>
      </c>
      <c r="C215" s="80">
        <v>9163068</v>
      </c>
      <c r="D215" s="80">
        <v>3068</v>
      </c>
      <c r="E215" s="80">
        <v>115649</v>
      </c>
      <c r="F215" s="80" t="s">
        <v>233</v>
      </c>
      <c r="G215" s="80" t="s">
        <v>399</v>
      </c>
      <c r="H215" s="80" t="s">
        <v>334</v>
      </c>
      <c r="I215" s="80" t="s">
        <v>334</v>
      </c>
      <c r="J215" s="146"/>
      <c r="K215" s="80"/>
      <c r="L215" s="80"/>
      <c r="O215" s="80"/>
      <c r="P215" s="80">
        <v>107779</v>
      </c>
    </row>
    <row r="216" spans="1:16" x14ac:dyDescent="0.25">
      <c r="A216" s="118">
        <v>780</v>
      </c>
      <c r="B216" s="119" t="s">
        <v>150</v>
      </c>
      <c r="C216" s="118">
        <v>9163089</v>
      </c>
      <c r="D216" s="118">
        <v>3089</v>
      </c>
      <c r="E216" s="118">
        <v>145607</v>
      </c>
      <c r="F216" s="118" t="s">
        <v>233</v>
      </c>
      <c r="G216" s="118" t="s">
        <v>235</v>
      </c>
      <c r="H216" s="118" t="s">
        <v>348</v>
      </c>
      <c r="I216" s="118" t="s">
        <v>348</v>
      </c>
      <c r="J216" s="145">
        <v>43191</v>
      </c>
      <c r="K216" s="118" t="s">
        <v>364</v>
      </c>
      <c r="L216" s="118" t="s">
        <v>319</v>
      </c>
      <c r="O216" s="118">
        <v>180568</v>
      </c>
      <c r="P216" s="118"/>
    </row>
    <row r="217" spans="1:16" x14ac:dyDescent="0.25">
      <c r="A217" s="80">
        <v>380</v>
      </c>
      <c r="B217" s="81" t="s">
        <v>271</v>
      </c>
      <c r="C217" s="80">
        <v>9164001</v>
      </c>
      <c r="D217" s="80">
        <v>4001</v>
      </c>
      <c r="E217" s="80">
        <v>136306</v>
      </c>
      <c r="F217" s="80" t="s">
        <v>393</v>
      </c>
      <c r="G217" s="80" t="s">
        <v>235</v>
      </c>
      <c r="H217" s="80" t="s">
        <v>348</v>
      </c>
      <c r="I217" s="80" t="s">
        <v>348</v>
      </c>
      <c r="J217" s="146">
        <v>40452</v>
      </c>
      <c r="K217" s="80" t="s">
        <v>379</v>
      </c>
      <c r="L217" s="80" t="s">
        <v>319</v>
      </c>
      <c r="O217" s="80">
        <v>145025</v>
      </c>
      <c r="P217" s="80"/>
    </row>
    <row r="218" spans="1:16" x14ac:dyDescent="0.25">
      <c r="A218" s="118">
        <v>379</v>
      </c>
      <c r="B218" s="119" t="s">
        <v>272</v>
      </c>
      <c r="C218" s="118">
        <v>9165428</v>
      </c>
      <c r="D218" s="118">
        <v>5428</v>
      </c>
      <c r="E218" s="118">
        <v>136985</v>
      </c>
      <c r="F218" s="118" t="s">
        <v>393</v>
      </c>
      <c r="G218" s="118" t="s">
        <v>235</v>
      </c>
      <c r="H218" s="118" t="s">
        <v>348</v>
      </c>
      <c r="I218" s="118" t="s">
        <v>348</v>
      </c>
      <c r="J218" s="145">
        <v>40756</v>
      </c>
      <c r="K218" s="118" t="s">
        <v>386</v>
      </c>
      <c r="L218" s="118" t="s">
        <v>319</v>
      </c>
      <c r="O218" s="118">
        <v>149815</v>
      </c>
      <c r="P218" s="118"/>
    </row>
    <row r="219" spans="1:16" x14ac:dyDescent="0.25">
      <c r="A219" s="80">
        <v>148</v>
      </c>
      <c r="B219" s="81" t="s">
        <v>447</v>
      </c>
      <c r="C219" s="80">
        <v>9167027</v>
      </c>
      <c r="D219" s="80">
        <v>7027</v>
      </c>
      <c r="E219" s="80">
        <v>149763</v>
      </c>
      <c r="F219" s="80" t="s">
        <v>427</v>
      </c>
      <c r="G219" s="80" t="s">
        <v>210</v>
      </c>
      <c r="H219" s="80" t="s">
        <v>434</v>
      </c>
      <c r="I219" s="80" t="s">
        <v>434</v>
      </c>
      <c r="J219" s="146">
        <v>45170</v>
      </c>
      <c r="K219" s="80" t="s">
        <v>396</v>
      </c>
      <c r="L219" s="80" t="s">
        <v>319</v>
      </c>
      <c r="O219" s="80">
        <v>184401</v>
      </c>
      <c r="P219" s="80"/>
    </row>
    <row r="220" spans="1:16" x14ac:dyDescent="0.25">
      <c r="A220" s="118">
        <v>782</v>
      </c>
      <c r="B220" s="119" t="s">
        <v>49</v>
      </c>
      <c r="C220" s="118">
        <v>9162086</v>
      </c>
      <c r="D220" s="118">
        <v>2086</v>
      </c>
      <c r="E220" s="118">
        <v>115536</v>
      </c>
      <c r="F220" s="118" t="s">
        <v>233</v>
      </c>
      <c r="G220" s="118" t="s">
        <v>399</v>
      </c>
      <c r="H220" s="118" t="s">
        <v>332</v>
      </c>
      <c r="I220" s="118" t="s">
        <v>332</v>
      </c>
      <c r="J220" s="145"/>
      <c r="K220" s="118"/>
      <c r="L220" s="118"/>
      <c r="O220" s="118"/>
      <c r="P220" s="118">
        <v>107782</v>
      </c>
    </row>
    <row r="221" spans="1:16" x14ac:dyDescent="0.25">
      <c r="A221" s="80">
        <v>784</v>
      </c>
      <c r="B221" s="81" t="s">
        <v>39</v>
      </c>
      <c r="C221" s="80">
        <v>9162066</v>
      </c>
      <c r="D221" s="80">
        <v>2066</v>
      </c>
      <c r="E221" s="80">
        <v>115521</v>
      </c>
      <c r="F221" s="80" t="s">
        <v>233</v>
      </c>
      <c r="G221" s="80" t="s">
        <v>399</v>
      </c>
      <c r="H221" s="80" t="s">
        <v>332</v>
      </c>
      <c r="I221" s="80" t="s">
        <v>332</v>
      </c>
      <c r="J221" s="146"/>
      <c r="K221" s="80"/>
      <c r="L221" s="80"/>
      <c r="O221" s="80"/>
      <c r="P221" s="80">
        <v>107784</v>
      </c>
    </row>
    <row r="222" spans="1:16" x14ac:dyDescent="0.25">
      <c r="A222" s="118">
        <v>787</v>
      </c>
      <c r="B222" s="119" t="s">
        <v>137</v>
      </c>
      <c r="C222" s="118">
        <v>9163070</v>
      </c>
      <c r="D222" s="118">
        <v>3070</v>
      </c>
      <c r="E222" s="118">
        <v>115651</v>
      </c>
      <c r="F222" s="118" t="s">
        <v>233</v>
      </c>
      <c r="G222" s="118" t="s">
        <v>399</v>
      </c>
      <c r="H222" s="118" t="s">
        <v>334</v>
      </c>
      <c r="I222" s="118" t="s">
        <v>334</v>
      </c>
      <c r="J222" s="145"/>
      <c r="K222" s="118"/>
      <c r="L222" s="118"/>
      <c r="O222" s="118"/>
      <c r="P222" s="118">
        <v>107787</v>
      </c>
    </row>
    <row r="223" spans="1:16" x14ac:dyDescent="0.25">
      <c r="A223" s="80">
        <v>880</v>
      </c>
      <c r="B223" s="81" t="s">
        <v>89</v>
      </c>
      <c r="C223" s="80">
        <v>9162164</v>
      </c>
      <c r="D223" s="80">
        <v>2164</v>
      </c>
      <c r="E223" s="80">
        <v>137194</v>
      </c>
      <c r="F223" s="80" t="s">
        <v>233</v>
      </c>
      <c r="G223" s="80" t="s">
        <v>235</v>
      </c>
      <c r="H223" s="80" t="s">
        <v>348</v>
      </c>
      <c r="I223" s="80" t="s">
        <v>348</v>
      </c>
      <c r="J223" s="146">
        <v>40756</v>
      </c>
      <c r="K223" s="80" t="s">
        <v>355</v>
      </c>
      <c r="L223" s="80" t="s">
        <v>319</v>
      </c>
      <c r="O223" s="80">
        <v>150796</v>
      </c>
      <c r="P223" s="80"/>
    </row>
    <row r="224" spans="1:16" x14ac:dyDescent="0.25">
      <c r="A224" s="118">
        <v>592</v>
      </c>
      <c r="B224" s="119" t="s">
        <v>163</v>
      </c>
      <c r="C224" s="118">
        <v>9163317</v>
      </c>
      <c r="D224" s="118">
        <v>3317</v>
      </c>
      <c r="E224" s="118">
        <v>151589</v>
      </c>
      <c r="F224" s="118" t="s">
        <v>233</v>
      </c>
      <c r="G224" s="118" t="s">
        <v>235</v>
      </c>
      <c r="H224" s="118" t="s">
        <v>348</v>
      </c>
      <c r="I224" s="118" t="s">
        <v>348</v>
      </c>
      <c r="J224" s="145">
        <v>45748</v>
      </c>
      <c r="K224" s="118" t="s">
        <v>435</v>
      </c>
      <c r="L224" s="118" t="s">
        <v>319</v>
      </c>
      <c r="O224" s="118">
        <v>209244</v>
      </c>
      <c r="P224" s="118"/>
    </row>
    <row r="225" spans="1:16" x14ac:dyDescent="0.25">
      <c r="A225" s="80">
        <v>769</v>
      </c>
      <c r="B225" s="81" t="s">
        <v>176</v>
      </c>
      <c r="C225" s="80">
        <v>9163344</v>
      </c>
      <c r="D225" s="80">
        <v>3344</v>
      </c>
      <c r="E225" s="80">
        <v>115697</v>
      </c>
      <c r="F225" s="80" t="s">
        <v>233</v>
      </c>
      <c r="G225" s="80" t="s">
        <v>399</v>
      </c>
      <c r="H225" s="80" t="s">
        <v>335</v>
      </c>
      <c r="I225" s="80" t="s">
        <v>335</v>
      </c>
      <c r="J225" s="146"/>
      <c r="K225" s="80"/>
      <c r="L225" s="80"/>
      <c r="O225" s="80"/>
      <c r="P225" s="80">
        <v>107769</v>
      </c>
    </row>
    <row r="226" spans="1:16" x14ac:dyDescent="0.25">
      <c r="A226" s="118">
        <v>596</v>
      </c>
      <c r="B226" s="119" t="s">
        <v>182</v>
      </c>
      <c r="C226" s="118">
        <v>9163354</v>
      </c>
      <c r="D226" s="118">
        <v>3354</v>
      </c>
      <c r="E226" s="118">
        <v>150342</v>
      </c>
      <c r="F226" s="118" t="s">
        <v>233</v>
      </c>
      <c r="G226" s="118" t="s">
        <v>235</v>
      </c>
      <c r="H226" s="118" t="s">
        <v>348</v>
      </c>
      <c r="I226" s="118" t="s">
        <v>348</v>
      </c>
      <c r="J226" s="145">
        <v>45292</v>
      </c>
      <c r="K226" s="118" t="s">
        <v>454</v>
      </c>
      <c r="L226" s="118" t="s">
        <v>319</v>
      </c>
      <c r="O226" s="118">
        <v>203575</v>
      </c>
      <c r="P226" s="118"/>
    </row>
    <row r="227" spans="1:16" x14ac:dyDescent="0.25">
      <c r="A227" s="80">
        <v>722</v>
      </c>
      <c r="B227" s="81" t="s">
        <v>204</v>
      </c>
      <c r="C227" s="80">
        <v>9165213</v>
      </c>
      <c r="D227" s="80">
        <v>5213</v>
      </c>
      <c r="E227" s="80">
        <v>139170</v>
      </c>
      <c r="F227" s="80" t="s">
        <v>233</v>
      </c>
      <c r="G227" s="80" t="s">
        <v>235</v>
      </c>
      <c r="H227" s="80" t="s">
        <v>348</v>
      </c>
      <c r="I227" s="80" t="s">
        <v>348</v>
      </c>
      <c r="J227" s="146">
        <v>41275</v>
      </c>
      <c r="K227" s="80" t="s">
        <v>366</v>
      </c>
      <c r="L227" s="80" t="s">
        <v>319</v>
      </c>
      <c r="O227" s="80">
        <v>157215</v>
      </c>
      <c r="P227" s="80"/>
    </row>
    <row r="228" spans="1:16" x14ac:dyDescent="0.25">
      <c r="A228" s="118">
        <v>594</v>
      </c>
      <c r="B228" s="119" t="s">
        <v>316</v>
      </c>
      <c r="C228" s="118">
        <v>9163364</v>
      </c>
      <c r="D228" s="118">
        <v>3364</v>
      </c>
      <c r="E228" s="118">
        <v>149257</v>
      </c>
      <c r="F228" s="118" t="s">
        <v>233</v>
      </c>
      <c r="G228" s="118" t="s">
        <v>235</v>
      </c>
      <c r="H228" s="118" t="s">
        <v>348</v>
      </c>
      <c r="I228" s="118" t="s">
        <v>348</v>
      </c>
      <c r="J228" s="145">
        <v>44835</v>
      </c>
      <c r="K228" s="118" t="s">
        <v>435</v>
      </c>
      <c r="L228" s="118" t="s">
        <v>319</v>
      </c>
      <c r="O228" s="118">
        <v>199394</v>
      </c>
      <c r="P228" s="118"/>
    </row>
    <row r="229" spans="1:16" x14ac:dyDescent="0.25">
      <c r="A229" s="80">
        <v>947</v>
      </c>
      <c r="B229" s="81" t="s">
        <v>448</v>
      </c>
      <c r="C229" s="80">
        <v>9162156</v>
      </c>
      <c r="D229" s="80">
        <v>2156</v>
      </c>
      <c r="E229" s="80">
        <v>150509</v>
      </c>
      <c r="F229" s="80" t="s">
        <v>233</v>
      </c>
      <c r="G229" s="80" t="s">
        <v>235</v>
      </c>
      <c r="H229" s="80" t="s">
        <v>347</v>
      </c>
      <c r="I229" s="80" t="s">
        <v>347</v>
      </c>
      <c r="J229" s="146">
        <v>45413</v>
      </c>
      <c r="K229" s="80" t="s">
        <v>366</v>
      </c>
      <c r="L229" s="80" t="s">
        <v>319</v>
      </c>
      <c r="O229" s="80">
        <v>206139</v>
      </c>
      <c r="P229" s="80"/>
    </row>
    <row r="230" spans="1:16" x14ac:dyDescent="0.25">
      <c r="A230" s="118">
        <v>905</v>
      </c>
      <c r="B230" s="119" t="s">
        <v>153</v>
      </c>
      <c r="C230" s="118">
        <v>9163096</v>
      </c>
      <c r="D230" s="118">
        <v>3096</v>
      </c>
      <c r="E230" s="118">
        <v>144089</v>
      </c>
      <c r="F230" s="118" t="s">
        <v>233</v>
      </c>
      <c r="G230" s="118" t="s">
        <v>235</v>
      </c>
      <c r="H230" s="118" t="s">
        <v>348</v>
      </c>
      <c r="I230" s="118" t="s">
        <v>348</v>
      </c>
      <c r="J230" s="145">
        <v>42826</v>
      </c>
      <c r="K230" s="118" t="s">
        <v>366</v>
      </c>
      <c r="L230" s="118" t="s">
        <v>319</v>
      </c>
      <c r="O230" s="118">
        <v>175874</v>
      </c>
      <c r="P230" s="118"/>
    </row>
    <row r="231" spans="1:16" x14ac:dyDescent="0.25">
      <c r="A231" s="80">
        <v>611</v>
      </c>
      <c r="B231" s="81" t="s">
        <v>345</v>
      </c>
      <c r="C231" s="80">
        <v>9162038</v>
      </c>
      <c r="D231" s="80">
        <v>2038</v>
      </c>
      <c r="E231" s="80">
        <v>145123</v>
      </c>
      <c r="F231" s="80" t="s">
        <v>233</v>
      </c>
      <c r="G231" s="80" t="s">
        <v>235</v>
      </c>
      <c r="H231" s="80" t="s">
        <v>348</v>
      </c>
      <c r="I231" s="80" t="s">
        <v>348</v>
      </c>
      <c r="J231" s="146">
        <v>42979</v>
      </c>
      <c r="K231" s="80" t="s">
        <v>366</v>
      </c>
      <c r="L231" s="80" t="s">
        <v>319</v>
      </c>
      <c r="O231" s="80">
        <v>155753</v>
      </c>
      <c r="P231" s="80"/>
    </row>
    <row r="232" spans="1:16" x14ac:dyDescent="0.25">
      <c r="A232" s="118">
        <v>906</v>
      </c>
      <c r="B232" s="119" t="s">
        <v>154</v>
      </c>
      <c r="C232" s="118">
        <v>9163097</v>
      </c>
      <c r="D232" s="118">
        <v>3097</v>
      </c>
      <c r="E232" s="118">
        <v>115669</v>
      </c>
      <c r="F232" s="118" t="s">
        <v>233</v>
      </c>
      <c r="G232" s="118" t="s">
        <v>399</v>
      </c>
      <c r="H232" s="118" t="s">
        <v>334</v>
      </c>
      <c r="I232" s="118" t="s">
        <v>334</v>
      </c>
      <c r="J232" s="145"/>
      <c r="K232" s="118"/>
      <c r="L232" s="118"/>
      <c r="O232" s="118"/>
      <c r="P232" s="118">
        <v>107906</v>
      </c>
    </row>
    <row r="233" spans="1:16" x14ac:dyDescent="0.25">
      <c r="A233" s="80">
        <v>734</v>
      </c>
      <c r="B233" s="81" t="s">
        <v>183</v>
      </c>
      <c r="C233" s="80">
        <v>9163356</v>
      </c>
      <c r="D233" s="80">
        <v>3356</v>
      </c>
      <c r="E233" s="80">
        <v>150343</v>
      </c>
      <c r="F233" s="80" t="s">
        <v>233</v>
      </c>
      <c r="G233" s="80" t="s">
        <v>235</v>
      </c>
      <c r="H233" s="80" t="s">
        <v>348</v>
      </c>
      <c r="I233" s="80" t="s">
        <v>348</v>
      </c>
      <c r="J233" s="146">
        <v>45292</v>
      </c>
      <c r="K233" s="80" t="s">
        <v>454</v>
      </c>
      <c r="L233" s="80" t="s">
        <v>319</v>
      </c>
      <c r="O233" s="80">
        <v>204126</v>
      </c>
      <c r="P233" s="80"/>
    </row>
    <row r="234" spans="1:16" x14ac:dyDescent="0.25">
      <c r="A234" s="118">
        <v>692</v>
      </c>
      <c r="B234" s="119" t="s">
        <v>169</v>
      </c>
      <c r="C234" s="118">
        <v>9163330</v>
      </c>
      <c r="D234" s="118">
        <v>3330</v>
      </c>
      <c r="E234" s="118">
        <v>145524</v>
      </c>
      <c r="F234" s="118" t="s">
        <v>233</v>
      </c>
      <c r="G234" s="118" t="s">
        <v>235</v>
      </c>
      <c r="H234" s="118" t="s">
        <v>348</v>
      </c>
      <c r="I234" s="118" t="s">
        <v>348</v>
      </c>
      <c r="J234" s="145">
        <v>43160</v>
      </c>
      <c r="K234" s="118" t="s">
        <v>366</v>
      </c>
      <c r="L234" s="118" t="s">
        <v>319</v>
      </c>
      <c r="O234" s="118">
        <v>179374</v>
      </c>
      <c r="P234" s="118"/>
    </row>
    <row r="235" spans="1:16" x14ac:dyDescent="0.25">
      <c r="A235" s="80">
        <v>907</v>
      </c>
      <c r="B235" s="81" t="s">
        <v>297</v>
      </c>
      <c r="C235" s="80">
        <v>9163363</v>
      </c>
      <c r="D235" s="80">
        <v>3363</v>
      </c>
      <c r="E235" s="80">
        <v>115712</v>
      </c>
      <c r="F235" s="80" t="s">
        <v>233</v>
      </c>
      <c r="G235" s="80" t="s">
        <v>399</v>
      </c>
      <c r="H235" s="80" t="s">
        <v>335</v>
      </c>
      <c r="I235" s="80" t="s">
        <v>335</v>
      </c>
      <c r="J235" s="146"/>
      <c r="K235" s="80"/>
      <c r="L235" s="80"/>
      <c r="O235" s="80"/>
      <c r="P235" s="80">
        <v>107907</v>
      </c>
    </row>
    <row r="236" spans="1:16" x14ac:dyDescent="0.25">
      <c r="A236" s="118">
        <v>613</v>
      </c>
      <c r="B236" s="119" t="s">
        <v>185</v>
      </c>
      <c r="C236" s="118">
        <v>9163358</v>
      </c>
      <c r="D236" s="118">
        <v>3358</v>
      </c>
      <c r="E236" s="118">
        <v>137031</v>
      </c>
      <c r="F236" s="118" t="s">
        <v>233</v>
      </c>
      <c r="G236" s="118" t="s">
        <v>235</v>
      </c>
      <c r="H236" s="118" t="s">
        <v>348</v>
      </c>
      <c r="I236" s="118" t="s">
        <v>348</v>
      </c>
      <c r="J236" s="145">
        <v>40756</v>
      </c>
      <c r="K236" s="118" t="s">
        <v>380</v>
      </c>
      <c r="L236" s="118" t="s">
        <v>319</v>
      </c>
      <c r="O236" s="118">
        <v>150342</v>
      </c>
      <c r="P236" s="118"/>
    </row>
    <row r="237" spans="1:16" x14ac:dyDescent="0.25">
      <c r="A237" s="80">
        <v>768</v>
      </c>
      <c r="B237" s="81" t="s">
        <v>187</v>
      </c>
      <c r="C237" s="80">
        <v>9163360</v>
      </c>
      <c r="D237" s="80">
        <v>3360</v>
      </c>
      <c r="E237" s="80">
        <v>115711</v>
      </c>
      <c r="F237" s="80" t="s">
        <v>233</v>
      </c>
      <c r="G237" s="80" t="s">
        <v>399</v>
      </c>
      <c r="H237" s="80" t="s">
        <v>335</v>
      </c>
      <c r="I237" s="80" t="s">
        <v>335</v>
      </c>
      <c r="J237" s="146"/>
      <c r="K237" s="80"/>
      <c r="L237" s="80"/>
      <c r="O237" s="80"/>
      <c r="P237" s="80">
        <v>107768</v>
      </c>
    </row>
    <row r="238" spans="1:16" x14ac:dyDescent="0.25">
      <c r="A238" s="118">
        <v>810</v>
      </c>
      <c r="B238" s="119" t="s">
        <v>449</v>
      </c>
      <c r="C238" s="118">
        <v>9163348</v>
      </c>
      <c r="D238" s="118">
        <v>3348</v>
      </c>
      <c r="E238" s="118">
        <v>149831</v>
      </c>
      <c r="F238" s="118" t="s">
        <v>233</v>
      </c>
      <c r="G238" s="118" t="s">
        <v>235</v>
      </c>
      <c r="H238" s="118" t="s">
        <v>348</v>
      </c>
      <c r="I238" s="118" t="s">
        <v>348</v>
      </c>
      <c r="J238" s="145">
        <v>45078</v>
      </c>
      <c r="K238" s="118" t="s">
        <v>366</v>
      </c>
      <c r="L238" s="118" t="s">
        <v>319</v>
      </c>
      <c r="O238" s="118">
        <v>201974</v>
      </c>
      <c r="P238" s="118"/>
    </row>
    <row r="239" spans="1:16" x14ac:dyDescent="0.25">
      <c r="A239" s="80">
        <v>581</v>
      </c>
      <c r="B239" s="81" t="s">
        <v>178</v>
      </c>
      <c r="C239" s="80">
        <v>9162088</v>
      </c>
      <c r="D239" s="80">
        <v>2088</v>
      </c>
      <c r="E239" s="80">
        <v>147360</v>
      </c>
      <c r="F239" s="80" t="s">
        <v>233</v>
      </c>
      <c r="G239" s="80" t="s">
        <v>235</v>
      </c>
      <c r="H239" s="80" t="s">
        <v>347</v>
      </c>
      <c r="I239" s="80" t="s">
        <v>347</v>
      </c>
      <c r="J239" s="146">
        <v>43678</v>
      </c>
      <c r="K239" s="80" t="s">
        <v>366</v>
      </c>
      <c r="L239" s="80" t="s">
        <v>319</v>
      </c>
      <c r="O239" s="80">
        <v>186150</v>
      </c>
      <c r="P239" s="80"/>
    </row>
    <row r="240" spans="1:16" x14ac:dyDescent="0.25">
      <c r="A240" s="118">
        <v>948</v>
      </c>
      <c r="B240" s="119" t="s">
        <v>103</v>
      </c>
      <c r="C240" s="118">
        <v>9163004</v>
      </c>
      <c r="D240" s="118">
        <v>3004</v>
      </c>
      <c r="E240" s="118">
        <v>115605</v>
      </c>
      <c r="F240" s="118" t="s">
        <v>233</v>
      </c>
      <c r="G240" s="118" t="s">
        <v>399</v>
      </c>
      <c r="H240" s="118" t="s">
        <v>334</v>
      </c>
      <c r="I240" s="118" t="s">
        <v>334</v>
      </c>
      <c r="J240" s="145"/>
      <c r="K240" s="118"/>
      <c r="L240" s="118"/>
      <c r="O240" s="118"/>
      <c r="P240" s="118">
        <v>107948</v>
      </c>
    </row>
    <row r="241" spans="1:16" x14ac:dyDescent="0.25">
      <c r="A241" s="80">
        <v>381</v>
      </c>
      <c r="B241" s="81" t="s">
        <v>287</v>
      </c>
      <c r="C241" s="80">
        <v>9164600</v>
      </c>
      <c r="D241" s="80">
        <v>4600</v>
      </c>
      <c r="E241" s="80">
        <v>136982</v>
      </c>
      <c r="F241" s="80" t="s">
        <v>393</v>
      </c>
      <c r="G241" s="80" t="s">
        <v>235</v>
      </c>
      <c r="H241" s="80" t="s">
        <v>348</v>
      </c>
      <c r="I241" s="80" t="s">
        <v>348</v>
      </c>
      <c r="J241" s="146">
        <v>40756</v>
      </c>
      <c r="K241" s="80" t="s">
        <v>381</v>
      </c>
      <c r="L241" s="80" t="s">
        <v>319</v>
      </c>
      <c r="O241" s="80">
        <v>149992</v>
      </c>
      <c r="P241" s="80"/>
    </row>
    <row r="242" spans="1:16" x14ac:dyDescent="0.25">
      <c r="A242" s="118">
        <v>955</v>
      </c>
      <c r="B242" s="119" t="s">
        <v>192</v>
      </c>
      <c r="C242" s="118">
        <v>9163370</v>
      </c>
      <c r="D242" s="118">
        <v>3370</v>
      </c>
      <c r="E242" s="118">
        <v>150350</v>
      </c>
      <c r="F242" s="118" t="s">
        <v>233</v>
      </c>
      <c r="G242" s="118" t="s">
        <v>235</v>
      </c>
      <c r="H242" s="118" t="s">
        <v>348</v>
      </c>
      <c r="I242" s="118" t="s">
        <v>348</v>
      </c>
      <c r="J242" s="145">
        <v>45292</v>
      </c>
      <c r="K242" s="118" t="s">
        <v>454</v>
      </c>
      <c r="L242" s="118" t="s">
        <v>319</v>
      </c>
      <c r="O242" s="118">
        <v>109740</v>
      </c>
      <c r="P242" s="118"/>
    </row>
    <row r="243" spans="1:16" x14ac:dyDescent="0.25">
      <c r="A243" s="80">
        <v>912</v>
      </c>
      <c r="B243" s="81" t="s">
        <v>186</v>
      </c>
      <c r="C243" s="80">
        <v>9163359</v>
      </c>
      <c r="D243" s="80">
        <v>3359</v>
      </c>
      <c r="E243" s="80">
        <v>150344</v>
      </c>
      <c r="F243" s="80" t="s">
        <v>233</v>
      </c>
      <c r="G243" s="80" t="s">
        <v>235</v>
      </c>
      <c r="H243" s="80" t="s">
        <v>348</v>
      </c>
      <c r="I243" s="80" t="s">
        <v>348</v>
      </c>
      <c r="J243" s="146">
        <v>45292</v>
      </c>
      <c r="K243" s="80" t="s">
        <v>454</v>
      </c>
      <c r="L243" s="80" t="s">
        <v>319</v>
      </c>
      <c r="O243" s="80">
        <v>203582</v>
      </c>
      <c r="P243" s="80"/>
    </row>
    <row r="244" spans="1:16" x14ac:dyDescent="0.25">
      <c r="A244" s="118">
        <v>767</v>
      </c>
      <c r="B244" s="119" t="s">
        <v>38</v>
      </c>
      <c r="C244" s="118">
        <v>9162065</v>
      </c>
      <c r="D244" s="118">
        <v>2065</v>
      </c>
      <c r="E244" s="118">
        <v>115520</v>
      </c>
      <c r="F244" s="118" t="s">
        <v>233</v>
      </c>
      <c r="G244" s="118" t="s">
        <v>399</v>
      </c>
      <c r="H244" s="118" t="s">
        <v>332</v>
      </c>
      <c r="I244" s="118" t="s">
        <v>332</v>
      </c>
      <c r="J244" s="145"/>
      <c r="K244" s="118"/>
      <c r="L244" s="118"/>
      <c r="O244" s="118"/>
      <c r="P244" s="118">
        <v>107767</v>
      </c>
    </row>
    <row r="245" spans="1:16" x14ac:dyDescent="0.25">
      <c r="A245" s="80">
        <v>615</v>
      </c>
      <c r="B245" s="81" t="s">
        <v>189</v>
      </c>
      <c r="C245" s="80">
        <v>9163366</v>
      </c>
      <c r="D245" s="80">
        <v>3366</v>
      </c>
      <c r="E245" s="80">
        <v>137149</v>
      </c>
      <c r="F245" s="80" t="s">
        <v>233</v>
      </c>
      <c r="G245" s="80" t="s">
        <v>235</v>
      </c>
      <c r="H245" s="80" t="s">
        <v>348</v>
      </c>
      <c r="I245" s="80" t="s">
        <v>348</v>
      </c>
      <c r="J245" s="146">
        <v>40756</v>
      </c>
      <c r="K245" s="80" t="s">
        <v>401</v>
      </c>
      <c r="L245" s="80" t="s">
        <v>319</v>
      </c>
      <c r="O245" s="80">
        <v>151144</v>
      </c>
      <c r="P245" s="80"/>
    </row>
    <row r="246" spans="1:16" x14ac:dyDescent="0.25">
      <c r="A246" s="118">
        <v>793</v>
      </c>
      <c r="B246" s="119" t="s">
        <v>40</v>
      </c>
      <c r="C246" s="118">
        <v>9162067</v>
      </c>
      <c r="D246" s="118">
        <v>2067</v>
      </c>
      <c r="E246" s="118">
        <v>115522</v>
      </c>
      <c r="F246" s="118" t="s">
        <v>233</v>
      </c>
      <c r="G246" s="118" t="s">
        <v>399</v>
      </c>
      <c r="H246" s="118" t="s">
        <v>332</v>
      </c>
      <c r="I246" s="118" t="s">
        <v>332</v>
      </c>
      <c r="J246" s="145"/>
      <c r="K246" s="118"/>
      <c r="L246" s="118"/>
      <c r="O246" s="118"/>
      <c r="P246" s="118">
        <v>107793</v>
      </c>
    </row>
    <row r="247" spans="1:16" x14ac:dyDescent="0.25">
      <c r="A247" s="80">
        <v>660</v>
      </c>
      <c r="B247" s="81" t="s">
        <v>117</v>
      </c>
      <c r="C247" s="80">
        <v>9163038</v>
      </c>
      <c r="D247" s="80">
        <v>3038</v>
      </c>
      <c r="E247" s="80">
        <v>139987</v>
      </c>
      <c r="F247" s="80" t="s">
        <v>233</v>
      </c>
      <c r="G247" s="80" t="s">
        <v>235</v>
      </c>
      <c r="H247" s="80" t="s">
        <v>348</v>
      </c>
      <c r="I247" s="80" t="s">
        <v>348</v>
      </c>
      <c r="J247" s="146">
        <v>41487</v>
      </c>
      <c r="K247" s="80" t="s">
        <v>382</v>
      </c>
      <c r="L247" s="80" t="s">
        <v>319</v>
      </c>
      <c r="O247" s="80">
        <v>160765</v>
      </c>
      <c r="P247" s="80"/>
    </row>
    <row r="248" spans="1:16" x14ac:dyDescent="0.25">
      <c r="A248" s="118">
        <v>791</v>
      </c>
      <c r="B248" s="119" t="s">
        <v>313</v>
      </c>
      <c r="C248" s="118">
        <v>9162146</v>
      </c>
      <c r="D248" s="118">
        <v>2146</v>
      </c>
      <c r="E248" s="118">
        <v>115581</v>
      </c>
      <c r="F248" s="118" t="s">
        <v>233</v>
      </c>
      <c r="G248" s="118" t="s">
        <v>399</v>
      </c>
      <c r="H248" s="118" t="s">
        <v>332</v>
      </c>
      <c r="I248" s="118" t="s">
        <v>332</v>
      </c>
      <c r="J248" s="145"/>
      <c r="K248" s="118"/>
      <c r="L248" s="118"/>
      <c r="O248" s="118"/>
      <c r="P248" s="118">
        <v>107791</v>
      </c>
    </row>
    <row r="249" spans="1:16" x14ac:dyDescent="0.25">
      <c r="A249" s="80">
        <v>798</v>
      </c>
      <c r="B249" s="81" t="s">
        <v>51</v>
      </c>
      <c r="C249" s="80">
        <v>9162091</v>
      </c>
      <c r="D249" s="80">
        <v>2091</v>
      </c>
      <c r="E249" s="80">
        <v>115540</v>
      </c>
      <c r="F249" s="80" t="s">
        <v>233</v>
      </c>
      <c r="G249" s="80" t="s">
        <v>399</v>
      </c>
      <c r="H249" s="80" t="s">
        <v>332</v>
      </c>
      <c r="I249" s="80" t="s">
        <v>332</v>
      </c>
      <c r="J249" s="146"/>
      <c r="K249" s="80"/>
      <c r="L249" s="80"/>
      <c r="O249" s="80"/>
      <c r="P249" s="80">
        <v>107798</v>
      </c>
    </row>
    <row r="250" spans="1:16" x14ac:dyDescent="0.25">
      <c r="A250" s="118">
        <v>800</v>
      </c>
      <c r="B250" s="119" t="s">
        <v>112</v>
      </c>
      <c r="C250" s="118">
        <v>9163025</v>
      </c>
      <c r="D250" s="118">
        <v>3025</v>
      </c>
      <c r="E250" s="118">
        <v>115615</v>
      </c>
      <c r="F250" s="118" t="s">
        <v>233</v>
      </c>
      <c r="G250" s="118" t="s">
        <v>399</v>
      </c>
      <c r="H250" s="118" t="s">
        <v>334</v>
      </c>
      <c r="I250" s="118" t="s">
        <v>334</v>
      </c>
      <c r="J250" s="145"/>
      <c r="K250" s="118"/>
      <c r="L250" s="118"/>
      <c r="O250" s="118"/>
      <c r="P250" s="118">
        <v>107800</v>
      </c>
    </row>
    <row r="251" spans="1:16" x14ac:dyDescent="0.25">
      <c r="A251" s="80">
        <v>377</v>
      </c>
      <c r="B251" s="81" t="s">
        <v>273</v>
      </c>
      <c r="C251" s="80">
        <v>9165402</v>
      </c>
      <c r="D251" s="80">
        <v>5402</v>
      </c>
      <c r="E251" s="80">
        <v>136874</v>
      </c>
      <c r="F251" s="80" t="s">
        <v>393</v>
      </c>
      <c r="G251" s="80" t="s">
        <v>235</v>
      </c>
      <c r="H251" s="80" t="s">
        <v>348</v>
      </c>
      <c r="I251" s="80" t="s">
        <v>348</v>
      </c>
      <c r="J251" s="146">
        <v>40725</v>
      </c>
      <c r="K251" s="80" t="s">
        <v>383</v>
      </c>
      <c r="L251" s="80" t="s">
        <v>319</v>
      </c>
      <c r="O251" s="80">
        <v>150583</v>
      </c>
      <c r="P251" s="80"/>
    </row>
    <row r="252" spans="1:16" x14ac:dyDescent="0.25">
      <c r="A252" s="118">
        <v>803</v>
      </c>
      <c r="B252" s="119" t="s">
        <v>52</v>
      </c>
      <c r="C252" s="118">
        <v>9162094</v>
      </c>
      <c r="D252" s="118">
        <v>2094</v>
      </c>
      <c r="E252" s="118">
        <v>115541</v>
      </c>
      <c r="F252" s="118" t="s">
        <v>233</v>
      </c>
      <c r="G252" s="118" t="s">
        <v>399</v>
      </c>
      <c r="H252" s="118" t="s">
        <v>332</v>
      </c>
      <c r="I252" s="118" t="s">
        <v>332</v>
      </c>
      <c r="J252" s="145"/>
      <c r="K252" s="118"/>
      <c r="L252" s="118"/>
      <c r="O252" s="118"/>
      <c r="P252" s="118">
        <v>107803</v>
      </c>
    </row>
    <row r="253" spans="1:16" x14ac:dyDescent="0.25">
      <c r="A253" s="80">
        <v>806</v>
      </c>
      <c r="B253" s="81" t="s">
        <v>138</v>
      </c>
      <c r="C253" s="80">
        <v>9163071</v>
      </c>
      <c r="D253" s="80">
        <v>3071</v>
      </c>
      <c r="E253" s="80">
        <v>149256</v>
      </c>
      <c r="F253" s="80" t="s">
        <v>233</v>
      </c>
      <c r="G253" s="80" t="s">
        <v>235</v>
      </c>
      <c r="H253" s="80" t="s">
        <v>348</v>
      </c>
      <c r="I253" s="80" t="s">
        <v>348</v>
      </c>
      <c r="J253" s="146">
        <v>44835</v>
      </c>
      <c r="K253" s="80" t="s">
        <v>435</v>
      </c>
      <c r="L253" s="80" t="s">
        <v>319</v>
      </c>
      <c r="O253" s="80">
        <v>199394</v>
      </c>
      <c r="P253" s="80"/>
    </row>
    <row r="254" spans="1:16" x14ac:dyDescent="0.25">
      <c r="A254" s="118">
        <v>807</v>
      </c>
      <c r="B254" s="119" t="s">
        <v>205</v>
      </c>
      <c r="C254" s="118">
        <v>9165214</v>
      </c>
      <c r="D254" s="118">
        <v>5214</v>
      </c>
      <c r="E254" s="118">
        <v>115744</v>
      </c>
      <c r="F254" s="118" t="s">
        <v>233</v>
      </c>
      <c r="G254" s="118" t="s">
        <v>399</v>
      </c>
      <c r="H254" s="118" t="s">
        <v>333</v>
      </c>
      <c r="I254" s="118" t="s">
        <v>333</v>
      </c>
      <c r="J254" s="145"/>
      <c r="K254" s="118"/>
      <c r="L254" s="118" t="s">
        <v>319</v>
      </c>
      <c r="O254" s="118">
        <v>102263</v>
      </c>
      <c r="P254" s="118"/>
    </row>
    <row r="255" spans="1:16" x14ac:dyDescent="0.25">
      <c r="A255" s="80">
        <v>808</v>
      </c>
      <c r="B255" s="81" t="s">
        <v>139</v>
      </c>
      <c r="C255" s="80">
        <v>9163072</v>
      </c>
      <c r="D255" s="80">
        <v>3072</v>
      </c>
      <c r="E255" s="80">
        <v>115653</v>
      </c>
      <c r="F255" s="80" t="s">
        <v>233</v>
      </c>
      <c r="G255" s="80" t="s">
        <v>399</v>
      </c>
      <c r="H255" s="80" t="s">
        <v>334</v>
      </c>
      <c r="I255" s="80" t="s">
        <v>334</v>
      </c>
      <c r="J255" s="146"/>
      <c r="K255" s="80"/>
      <c r="L255" s="80"/>
      <c r="O255" s="80"/>
      <c r="P255" s="80">
        <v>107808</v>
      </c>
    </row>
    <row r="256" spans="1:16" x14ac:dyDescent="0.25">
      <c r="A256" s="118">
        <v>391</v>
      </c>
      <c r="B256" s="119" t="s">
        <v>450</v>
      </c>
      <c r="C256" s="118">
        <v>9165405</v>
      </c>
      <c r="D256" s="118">
        <v>5405</v>
      </c>
      <c r="E256" s="118">
        <v>137752</v>
      </c>
      <c r="F256" s="118" t="s">
        <v>393</v>
      </c>
      <c r="G256" s="118" t="s">
        <v>235</v>
      </c>
      <c r="H256" s="118" t="s">
        <v>348</v>
      </c>
      <c r="I256" s="118" t="s">
        <v>348</v>
      </c>
      <c r="J256" s="145">
        <v>40909</v>
      </c>
      <c r="K256" s="118" t="s">
        <v>453</v>
      </c>
      <c r="L256" s="118" t="s">
        <v>319</v>
      </c>
      <c r="O256" s="118">
        <v>152168</v>
      </c>
      <c r="P256" s="118"/>
    </row>
    <row r="257" spans="1:16" x14ac:dyDescent="0.25">
      <c r="A257" s="80">
        <v>811</v>
      </c>
      <c r="B257" s="81" t="s">
        <v>140</v>
      </c>
      <c r="C257" s="80">
        <v>9163073</v>
      </c>
      <c r="D257" s="80">
        <v>3073</v>
      </c>
      <c r="E257" s="80">
        <v>115654</v>
      </c>
      <c r="F257" s="80" t="s">
        <v>233</v>
      </c>
      <c r="G257" s="80" t="s">
        <v>399</v>
      </c>
      <c r="H257" s="80" t="s">
        <v>334</v>
      </c>
      <c r="I257" s="80" t="s">
        <v>334</v>
      </c>
      <c r="J257" s="146"/>
      <c r="K257" s="80"/>
      <c r="L257" s="80"/>
      <c r="O257" s="80"/>
      <c r="P257" s="80">
        <v>107811</v>
      </c>
    </row>
    <row r="258" spans="1:16" x14ac:dyDescent="0.25">
      <c r="A258" s="118">
        <v>1106</v>
      </c>
      <c r="B258" s="119" t="s">
        <v>451</v>
      </c>
      <c r="C258" s="118">
        <v>9161106</v>
      </c>
      <c r="D258" s="118">
        <v>1106</v>
      </c>
      <c r="E258" s="118">
        <v>135330</v>
      </c>
      <c r="F258" s="118" t="s">
        <v>427</v>
      </c>
      <c r="G258" s="118" t="s">
        <v>399</v>
      </c>
      <c r="H258" s="118" t="s">
        <v>337</v>
      </c>
      <c r="I258" s="118" t="s">
        <v>337</v>
      </c>
      <c r="J258" s="145"/>
      <c r="K258" s="118"/>
      <c r="L258" s="118"/>
      <c r="O258" s="118"/>
      <c r="P258" s="118">
        <v>101520</v>
      </c>
    </row>
    <row r="259" spans="1:16" x14ac:dyDescent="0.25">
      <c r="A259" s="80">
        <v>856</v>
      </c>
      <c r="B259" s="81" t="s">
        <v>201</v>
      </c>
      <c r="C259" s="80">
        <v>9165209</v>
      </c>
      <c r="D259" s="80">
        <v>5209</v>
      </c>
      <c r="E259" s="80">
        <v>115739</v>
      </c>
      <c r="F259" s="80" t="s">
        <v>233</v>
      </c>
      <c r="G259" s="80" t="s">
        <v>399</v>
      </c>
      <c r="H259" s="80" t="s">
        <v>333</v>
      </c>
      <c r="I259" s="80" t="s">
        <v>333</v>
      </c>
      <c r="J259" s="146"/>
      <c r="K259" s="80"/>
      <c r="L259" s="80" t="s">
        <v>319</v>
      </c>
      <c r="O259" s="80">
        <v>101290</v>
      </c>
      <c r="P259" s="80"/>
    </row>
    <row r="260" spans="1:16" x14ac:dyDescent="0.25">
      <c r="A260" s="118">
        <v>904</v>
      </c>
      <c r="B260" s="119" t="s">
        <v>197</v>
      </c>
      <c r="C260" s="118">
        <v>9165201</v>
      </c>
      <c r="D260" s="118">
        <v>5201</v>
      </c>
      <c r="E260" s="118">
        <v>150345</v>
      </c>
      <c r="F260" s="118" t="s">
        <v>233</v>
      </c>
      <c r="G260" s="118" t="s">
        <v>235</v>
      </c>
      <c r="H260" s="118" t="s">
        <v>348</v>
      </c>
      <c r="I260" s="118" t="s">
        <v>348</v>
      </c>
      <c r="J260" s="145">
        <v>45292</v>
      </c>
      <c r="K260" s="118" t="s">
        <v>454</v>
      </c>
      <c r="L260" s="118" t="s">
        <v>319</v>
      </c>
      <c r="O260" s="118">
        <v>101627</v>
      </c>
      <c r="P260" s="118"/>
    </row>
    <row r="261" spans="1:16" x14ac:dyDescent="0.25">
      <c r="A261" s="80">
        <v>372</v>
      </c>
      <c r="B261" s="81" t="s">
        <v>286</v>
      </c>
      <c r="C261" s="80">
        <v>9165410</v>
      </c>
      <c r="D261" s="80">
        <v>5410</v>
      </c>
      <c r="E261" s="80">
        <v>136292</v>
      </c>
      <c r="F261" s="80" t="s">
        <v>393</v>
      </c>
      <c r="G261" s="80" t="s">
        <v>235</v>
      </c>
      <c r="H261" s="80" t="s">
        <v>348</v>
      </c>
      <c r="I261" s="80" t="s">
        <v>348</v>
      </c>
      <c r="J261" s="146">
        <v>40427</v>
      </c>
      <c r="K261" s="80" t="s">
        <v>384</v>
      </c>
      <c r="L261" s="80" t="s">
        <v>319</v>
      </c>
      <c r="O261" s="80">
        <v>144158</v>
      </c>
      <c r="P261" s="80"/>
    </row>
    <row r="262" spans="1:16" x14ac:dyDescent="0.25">
      <c r="A262" s="118">
        <v>742</v>
      </c>
      <c r="B262" s="119" t="s">
        <v>71</v>
      </c>
      <c r="C262" s="118">
        <v>9162130</v>
      </c>
      <c r="D262" s="118">
        <v>2130</v>
      </c>
      <c r="E262" s="118">
        <v>115568</v>
      </c>
      <c r="F262" s="118" t="s">
        <v>233</v>
      </c>
      <c r="G262" s="118" t="s">
        <v>399</v>
      </c>
      <c r="H262" s="118" t="s">
        <v>332</v>
      </c>
      <c r="I262" s="118" t="s">
        <v>332</v>
      </c>
      <c r="J262" s="145"/>
      <c r="K262" s="118"/>
      <c r="L262" s="118"/>
      <c r="O262" s="118"/>
      <c r="P262" s="118">
        <v>107742</v>
      </c>
    </row>
    <row r="263" spans="1:16" x14ac:dyDescent="0.25">
      <c r="A263" s="80">
        <v>342</v>
      </c>
      <c r="B263" s="81" t="s">
        <v>274</v>
      </c>
      <c r="C263" s="80">
        <v>9165404</v>
      </c>
      <c r="D263" s="80">
        <v>5404</v>
      </c>
      <c r="E263" s="80">
        <v>136578</v>
      </c>
      <c r="F263" s="80" t="s">
        <v>393</v>
      </c>
      <c r="G263" s="80" t="s">
        <v>235</v>
      </c>
      <c r="H263" s="80" t="s">
        <v>348</v>
      </c>
      <c r="I263" s="80" t="s">
        <v>348</v>
      </c>
      <c r="J263" s="146">
        <v>40634</v>
      </c>
      <c r="K263" s="80" t="s">
        <v>385</v>
      </c>
      <c r="L263" s="80" t="s">
        <v>319</v>
      </c>
      <c r="O263" s="80">
        <v>147663</v>
      </c>
      <c r="P263" s="80"/>
    </row>
    <row r="264" spans="1:16" x14ac:dyDescent="0.25">
      <c r="A264" s="118">
        <v>360</v>
      </c>
      <c r="B264" s="119" t="s">
        <v>275</v>
      </c>
      <c r="C264" s="118">
        <v>9164005</v>
      </c>
      <c r="D264" s="118">
        <v>4005</v>
      </c>
      <c r="E264" s="118">
        <v>138421</v>
      </c>
      <c r="F264" s="118" t="s">
        <v>393</v>
      </c>
      <c r="G264" s="118" t="s">
        <v>235</v>
      </c>
      <c r="H264" s="118" t="s">
        <v>347</v>
      </c>
      <c r="I264" s="118" t="s">
        <v>347</v>
      </c>
      <c r="J264" s="145">
        <v>41214</v>
      </c>
      <c r="K264" s="118" t="s">
        <v>386</v>
      </c>
      <c r="L264" s="118" t="s">
        <v>319</v>
      </c>
      <c r="O264" s="118">
        <v>157699</v>
      </c>
      <c r="P264" s="118"/>
    </row>
    <row r="265" spans="1:16" x14ac:dyDescent="0.25">
      <c r="A265" s="80">
        <v>397</v>
      </c>
      <c r="B265" s="81" t="s">
        <v>426</v>
      </c>
      <c r="C265" s="80">
        <v>9164022</v>
      </c>
      <c r="D265" s="80">
        <v>4022</v>
      </c>
      <c r="E265" s="80">
        <v>148563</v>
      </c>
      <c r="F265" s="80" t="s">
        <v>393</v>
      </c>
      <c r="G265" s="80" t="s">
        <v>210</v>
      </c>
      <c r="H265" s="80" t="s">
        <v>349</v>
      </c>
      <c r="I265" s="80" t="s">
        <v>349</v>
      </c>
      <c r="J265" s="146">
        <v>44440</v>
      </c>
      <c r="K265" s="80" t="s">
        <v>416</v>
      </c>
      <c r="L265" s="80" t="s">
        <v>319</v>
      </c>
      <c r="O265" s="80">
        <v>147250</v>
      </c>
      <c r="P265" s="80"/>
    </row>
    <row r="266" spans="1:16" x14ac:dyDescent="0.25">
      <c r="A266" s="118">
        <v>812</v>
      </c>
      <c r="B266" s="119" t="s">
        <v>97</v>
      </c>
      <c r="C266" s="118">
        <v>9162180</v>
      </c>
      <c r="D266" s="118">
        <v>2180</v>
      </c>
      <c r="E266" s="118">
        <v>131783</v>
      </c>
      <c r="F266" s="118" t="s">
        <v>233</v>
      </c>
      <c r="G266" s="118" t="s">
        <v>399</v>
      </c>
      <c r="H266" s="118" t="s">
        <v>332</v>
      </c>
      <c r="I266" s="118" t="s">
        <v>332</v>
      </c>
      <c r="J266" s="145"/>
      <c r="K266" s="118"/>
      <c r="L266" s="118"/>
      <c r="O266" s="118"/>
      <c r="P266" s="118">
        <v>107812</v>
      </c>
    </row>
    <row r="267" spans="1:16" x14ac:dyDescent="0.25">
      <c r="A267" s="80">
        <v>144</v>
      </c>
      <c r="B267" s="81" t="s">
        <v>220</v>
      </c>
      <c r="C267" s="80">
        <v>9167024</v>
      </c>
      <c r="D267" s="80">
        <v>7024</v>
      </c>
      <c r="E267" s="80">
        <v>147116</v>
      </c>
      <c r="F267" s="80" t="s">
        <v>427</v>
      </c>
      <c r="G267" s="80" t="s">
        <v>235</v>
      </c>
      <c r="H267" s="80" t="s">
        <v>394</v>
      </c>
      <c r="I267" s="80" t="s">
        <v>394</v>
      </c>
      <c r="J267" s="146">
        <v>43617</v>
      </c>
      <c r="K267" s="80" t="s">
        <v>396</v>
      </c>
      <c r="L267" s="80" t="s">
        <v>319</v>
      </c>
      <c r="O267" s="80">
        <v>184401</v>
      </c>
      <c r="P267" s="80"/>
    </row>
    <row r="268" spans="1:16" x14ac:dyDescent="0.25">
      <c r="A268" s="118">
        <v>126</v>
      </c>
      <c r="B268" s="119" t="s">
        <v>211</v>
      </c>
      <c r="C268" s="118">
        <v>9167003</v>
      </c>
      <c r="D268" s="118">
        <v>7003</v>
      </c>
      <c r="E268" s="118">
        <v>138430</v>
      </c>
      <c r="F268" s="118" t="s">
        <v>427</v>
      </c>
      <c r="G268" s="118" t="s">
        <v>235</v>
      </c>
      <c r="H268" s="118" t="s">
        <v>350</v>
      </c>
      <c r="I268" s="118" t="s">
        <v>350</v>
      </c>
      <c r="J268" s="145">
        <v>41153</v>
      </c>
      <c r="K268" s="118" t="s">
        <v>460</v>
      </c>
      <c r="L268" s="118" t="s">
        <v>319</v>
      </c>
      <c r="O268" s="118">
        <v>156095</v>
      </c>
      <c r="P268" s="118"/>
    </row>
    <row r="269" spans="1:16" x14ac:dyDescent="0.25">
      <c r="A269" s="80">
        <v>657</v>
      </c>
      <c r="B269" s="81" t="s">
        <v>312</v>
      </c>
      <c r="C269" s="80">
        <v>9162070</v>
      </c>
      <c r="D269" s="80">
        <v>2070</v>
      </c>
      <c r="E269" s="80">
        <v>115525</v>
      </c>
      <c r="F269" s="80" t="s">
        <v>233</v>
      </c>
      <c r="G269" s="80" t="s">
        <v>399</v>
      </c>
      <c r="H269" s="80" t="s">
        <v>332</v>
      </c>
      <c r="I269" s="80" t="s">
        <v>332</v>
      </c>
      <c r="J269" s="146"/>
      <c r="K269" s="80"/>
      <c r="L269" s="80"/>
      <c r="O269" s="80"/>
      <c r="P269" s="80">
        <v>107657</v>
      </c>
    </row>
    <row r="270" spans="1:16" x14ac:dyDescent="0.25">
      <c r="A270" s="118">
        <v>544</v>
      </c>
      <c r="B270" s="119" t="s">
        <v>184</v>
      </c>
      <c r="C270" s="118">
        <v>9163357</v>
      </c>
      <c r="D270" s="118">
        <v>3357</v>
      </c>
      <c r="E270" s="118">
        <v>137410</v>
      </c>
      <c r="F270" s="118" t="s">
        <v>233</v>
      </c>
      <c r="G270" s="118" t="s">
        <v>235</v>
      </c>
      <c r="H270" s="118" t="s">
        <v>348</v>
      </c>
      <c r="I270" s="118" t="s">
        <v>348</v>
      </c>
      <c r="J270" s="145">
        <v>40787</v>
      </c>
      <c r="K270" s="118" t="s">
        <v>454</v>
      </c>
      <c r="L270" s="118" t="s">
        <v>319</v>
      </c>
      <c r="O270" s="118">
        <v>151145</v>
      </c>
      <c r="P270" s="118"/>
    </row>
    <row r="271" spans="1:16" x14ac:dyDescent="0.25">
      <c r="A271" s="80">
        <v>139</v>
      </c>
      <c r="B271" s="81" t="s">
        <v>215</v>
      </c>
      <c r="C271" s="80">
        <v>9167017</v>
      </c>
      <c r="D271" s="80">
        <v>7017</v>
      </c>
      <c r="E271" s="80">
        <v>115823</v>
      </c>
      <c r="F271" s="80" t="s">
        <v>427</v>
      </c>
      <c r="G271" s="80" t="s">
        <v>234</v>
      </c>
      <c r="H271" s="80" t="s">
        <v>336</v>
      </c>
      <c r="I271" s="80" t="s">
        <v>336</v>
      </c>
      <c r="J271" s="146"/>
      <c r="K271" s="80"/>
      <c r="L271" s="80"/>
      <c r="O271" s="80"/>
      <c r="P271" s="80">
        <v>107139</v>
      </c>
    </row>
    <row r="272" spans="1:16" x14ac:dyDescent="0.25">
      <c r="A272" s="118">
        <v>348</v>
      </c>
      <c r="B272" s="119" t="s">
        <v>276</v>
      </c>
      <c r="C272" s="118">
        <v>9164068</v>
      </c>
      <c r="D272" s="118">
        <v>4068</v>
      </c>
      <c r="E272" s="118">
        <v>137059</v>
      </c>
      <c r="F272" s="118" t="s">
        <v>393</v>
      </c>
      <c r="G272" s="118" t="s">
        <v>235</v>
      </c>
      <c r="H272" s="118" t="s">
        <v>348</v>
      </c>
      <c r="I272" s="118" t="s">
        <v>348</v>
      </c>
      <c r="J272" s="145">
        <v>40756</v>
      </c>
      <c r="K272" s="118" t="s">
        <v>387</v>
      </c>
      <c r="L272" s="118" t="s">
        <v>319</v>
      </c>
      <c r="O272" s="118">
        <v>149994</v>
      </c>
      <c r="P272" s="118"/>
    </row>
    <row r="273" spans="1:16" x14ac:dyDescent="0.25">
      <c r="A273" s="80">
        <v>818</v>
      </c>
      <c r="B273" s="81" t="s">
        <v>54</v>
      </c>
      <c r="C273" s="80">
        <v>9162098</v>
      </c>
      <c r="D273" s="80">
        <v>2098</v>
      </c>
      <c r="E273" s="80">
        <v>115544</v>
      </c>
      <c r="F273" s="80" t="s">
        <v>233</v>
      </c>
      <c r="G273" s="80" t="s">
        <v>399</v>
      </c>
      <c r="H273" s="80" t="s">
        <v>332</v>
      </c>
      <c r="I273" s="80" t="s">
        <v>332</v>
      </c>
      <c r="J273" s="146"/>
      <c r="K273" s="80"/>
      <c r="L273" s="80"/>
      <c r="O273" s="80"/>
      <c r="P273" s="80">
        <v>107818</v>
      </c>
    </row>
    <row r="274" spans="1:16" x14ac:dyDescent="0.25">
      <c r="A274" s="118">
        <v>819</v>
      </c>
      <c r="B274" s="119" t="s">
        <v>404</v>
      </c>
      <c r="C274" s="118">
        <v>9162099</v>
      </c>
      <c r="D274" s="118">
        <v>2099</v>
      </c>
      <c r="E274" s="118">
        <v>151065</v>
      </c>
      <c r="F274" s="118" t="s">
        <v>233</v>
      </c>
      <c r="G274" s="118" t="s">
        <v>235</v>
      </c>
      <c r="H274" s="118" t="s">
        <v>348</v>
      </c>
      <c r="I274" s="118" t="s">
        <v>348</v>
      </c>
      <c r="J274" s="145">
        <v>45536</v>
      </c>
      <c r="K274" s="118" t="s">
        <v>401</v>
      </c>
      <c r="L274" s="118" t="s">
        <v>319</v>
      </c>
      <c r="O274" s="118">
        <v>207141</v>
      </c>
      <c r="P274" s="118"/>
    </row>
    <row r="275" spans="1:16" x14ac:dyDescent="0.25">
      <c r="A275" s="80">
        <v>830</v>
      </c>
      <c r="B275" s="81" t="s">
        <v>200</v>
      </c>
      <c r="C275" s="80">
        <v>9165208</v>
      </c>
      <c r="D275" s="80">
        <v>5208</v>
      </c>
      <c r="E275" s="80">
        <v>115738</v>
      </c>
      <c r="F275" s="80" t="s">
        <v>233</v>
      </c>
      <c r="G275" s="80" t="s">
        <v>399</v>
      </c>
      <c r="H275" s="80" t="s">
        <v>333</v>
      </c>
      <c r="I275" s="80" t="s">
        <v>333</v>
      </c>
      <c r="J275" s="146"/>
      <c r="K275" s="80"/>
      <c r="L275" s="80"/>
      <c r="O275" s="80"/>
      <c r="P275" s="80">
        <v>107830</v>
      </c>
    </row>
    <row r="276" spans="1:16" x14ac:dyDescent="0.25">
      <c r="A276" s="118">
        <v>795</v>
      </c>
      <c r="B276" s="119" t="s">
        <v>50</v>
      </c>
      <c r="C276" s="118">
        <v>9162095</v>
      </c>
      <c r="D276" s="118">
        <v>2095</v>
      </c>
      <c r="E276" s="118">
        <v>148060</v>
      </c>
      <c r="F276" s="118" t="s">
        <v>233</v>
      </c>
      <c r="G276" s="118" t="s">
        <v>235</v>
      </c>
      <c r="H276" s="118" t="s">
        <v>347</v>
      </c>
      <c r="I276" s="118" t="s">
        <v>347</v>
      </c>
      <c r="J276" s="145">
        <v>44075</v>
      </c>
      <c r="K276" s="118" t="s">
        <v>355</v>
      </c>
      <c r="L276" s="118" t="s">
        <v>319</v>
      </c>
      <c r="O276" s="118">
        <v>190415</v>
      </c>
      <c r="P276" s="118"/>
    </row>
    <row r="277" spans="1:16" x14ac:dyDescent="0.25">
      <c r="A277" s="80">
        <v>951</v>
      </c>
      <c r="B277" s="81" t="s">
        <v>392</v>
      </c>
      <c r="C277" s="80">
        <v>9162032</v>
      </c>
      <c r="D277" s="80">
        <v>2032</v>
      </c>
      <c r="E277" s="80">
        <v>140789</v>
      </c>
      <c r="F277" s="80" t="s">
        <v>233</v>
      </c>
      <c r="G277" s="80" t="s">
        <v>235</v>
      </c>
      <c r="H277" s="80" t="s">
        <v>348</v>
      </c>
      <c r="I277" s="80" t="s">
        <v>348</v>
      </c>
      <c r="J277" s="146">
        <v>41730</v>
      </c>
      <c r="K277" s="80" t="s">
        <v>388</v>
      </c>
      <c r="L277" s="80" t="s">
        <v>319</v>
      </c>
      <c r="O277" s="80">
        <v>163219</v>
      </c>
      <c r="P277" s="80"/>
    </row>
    <row r="278" spans="1:16" x14ac:dyDescent="0.25">
      <c r="A278" s="118">
        <v>952</v>
      </c>
      <c r="B278" s="119" t="s">
        <v>277</v>
      </c>
      <c r="C278" s="118">
        <v>9162002</v>
      </c>
      <c r="D278" s="118">
        <v>2002</v>
      </c>
      <c r="E278" s="118">
        <v>115482</v>
      </c>
      <c r="F278" s="118" t="s">
        <v>233</v>
      </c>
      <c r="G278" s="118" t="s">
        <v>399</v>
      </c>
      <c r="H278" s="118" t="s">
        <v>332</v>
      </c>
      <c r="I278" s="118" t="s">
        <v>332</v>
      </c>
      <c r="J278" s="145"/>
      <c r="K278" s="118"/>
      <c r="L278" s="118"/>
      <c r="O278" s="118"/>
      <c r="P278" s="118">
        <v>107952</v>
      </c>
    </row>
    <row r="279" spans="1:16" x14ac:dyDescent="0.25">
      <c r="A279" s="80">
        <v>825</v>
      </c>
      <c r="B279" s="81" t="s">
        <v>141</v>
      </c>
      <c r="C279" s="80">
        <v>9163074</v>
      </c>
      <c r="D279" s="80">
        <v>3074</v>
      </c>
      <c r="E279" s="80">
        <v>115655</v>
      </c>
      <c r="F279" s="80" t="s">
        <v>233</v>
      </c>
      <c r="G279" s="80" t="s">
        <v>399</v>
      </c>
      <c r="H279" s="80" t="s">
        <v>334</v>
      </c>
      <c r="I279" s="80" t="s">
        <v>334</v>
      </c>
      <c r="J279" s="146"/>
      <c r="K279" s="80"/>
      <c r="L279" s="80"/>
      <c r="O279" s="80"/>
      <c r="P279" s="80">
        <v>107825</v>
      </c>
    </row>
    <row r="280" spans="1:16" x14ac:dyDescent="0.25">
      <c r="A280" s="118">
        <v>827</v>
      </c>
      <c r="B280" s="119" t="s">
        <v>55</v>
      </c>
      <c r="C280" s="118">
        <v>9162101</v>
      </c>
      <c r="D280" s="118">
        <v>2101</v>
      </c>
      <c r="E280" s="118">
        <v>115547</v>
      </c>
      <c r="F280" s="118" t="s">
        <v>233</v>
      </c>
      <c r="G280" s="118" t="s">
        <v>399</v>
      </c>
      <c r="H280" s="118" t="s">
        <v>332</v>
      </c>
      <c r="I280" s="118" t="s">
        <v>332</v>
      </c>
      <c r="J280" s="145"/>
      <c r="K280" s="118"/>
      <c r="L280" s="118"/>
      <c r="O280" s="118"/>
      <c r="P280" s="118">
        <v>107827</v>
      </c>
    </row>
    <row r="281" spans="1:16" x14ac:dyDescent="0.25">
      <c r="A281" s="80">
        <v>829</v>
      </c>
      <c r="B281" s="81" t="s">
        <v>142</v>
      </c>
      <c r="C281" s="80">
        <v>9163076</v>
      </c>
      <c r="D281" s="80">
        <v>3076</v>
      </c>
      <c r="E281" s="80">
        <v>115657</v>
      </c>
      <c r="F281" s="80" t="s">
        <v>233</v>
      </c>
      <c r="G281" s="80" t="s">
        <v>399</v>
      </c>
      <c r="H281" s="80" t="s">
        <v>334</v>
      </c>
      <c r="I281" s="80" t="s">
        <v>334</v>
      </c>
      <c r="J281" s="146"/>
      <c r="K281" s="80"/>
      <c r="L281" s="80"/>
      <c r="O281" s="80"/>
      <c r="P281" s="80">
        <v>107829</v>
      </c>
    </row>
    <row r="282" spans="1:16" x14ac:dyDescent="0.25">
      <c r="A282" s="118">
        <v>805</v>
      </c>
      <c r="B282" s="119" t="s">
        <v>53</v>
      </c>
      <c r="C282" s="118">
        <v>9162097</v>
      </c>
      <c r="D282" s="118">
        <v>2097</v>
      </c>
      <c r="E282" s="118">
        <v>115543</v>
      </c>
      <c r="F282" s="118" t="s">
        <v>233</v>
      </c>
      <c r="G282" s="118" t="s">
        <v>399</v>
      </c>
      <c r="H282" s="118" t="s">
        <v>332</v>
      </c>
      <c r="I282" s="118" t="s">
        <v>332</v>
      </c>
      <c r="J282" s="145"/>
      <c r="K282" s="118"/>
      <c r="L282" s="118"/>
      <c r="O282" s="118"/>
      <c r="P282" s="118">
        <v>107805</v>
      </c>
    </row>
    <row r="283" spans="1:16" x14ac:dyDescent="0.25">
      <c r="A283" s="80">
        <v>833</v>
      </c>
      <c r="B283" s="81" t="s">
        <v>143</v>
      </c>
      <c r="C283" s="80">
        <v>9163077</v>
      </c>
      <c r="D283" s="80">
        <v>3077</v>
      </c>
      <c r="E283" s="80">
        <v>115658</v>
      </c>
      <c r="F283" s="80" t="s">
        <v>233</v>
      </c>
      <c r="G283" s="80" t="s">
        <v>399</v>
      </c>
      <c r="H283" s="80" t="s">
        <v>334</v>
      </c>
      <c r="I283" s="80" t="s">
        <v>334</v>
      </c>
      <c r="J283" s="146"/>
      <c r="K283" s="80"/>
      <c r="L283" s="80" t="s">
        <v>319</v>
      </c>
      <c r="O283" s="80">
        <v>102122</v>
      </c>
      <c r="P283" s="80"/>
    </row>
    <row r="284" spans="1:16" x14ac:dyDescent="0.25">
      <c r="A284" s="118">
        <v>837</v>
      </c>
      <c r="B284" s="119" t="s">
        <v>56</v>
      </c>
      <c r="C284" s="118">
        <v>9162102</v>
      </c>
      <c r="D284" s="118">
        <v>2102</v>
      </c>
      <c r="E284" s="118">
        <v>115548</v>
      </c>
      <c r="F284" s="118" t="s">
        <v>233</v>
      </c>
      <c r="G284" s="118" t="s">
        <v>399</v>
      </c>
      <c r="H284" s="118" t="s">
        <v>332</v>
      </c>
      <c r="I284" s="118" t="s">
        <v>332</v>
      </c>
      <c r="J284" s="145"/>
      <c r="K284" s="118"/>
      <c r="L284" s="118"/>
      <c r="O284" s="118"/>
      <c r="P284" s="118">
        <v>107837</v>
      </c>
    </row>
    <row r="285" spans="1:16" x14ac:dyDescent="0.25">
      <c r="A285" s="80">
        <v>693</v>
      </c>
      <c r="B285" s="81" t="s">
        <v>202</v>
      </c>
      <c r="C285" s="80">
        <v>9165210</v>
      </c>
      <c r="D285" s="80">
        <v>5210</v>
      </c>
      <c r="E285" s="80">
        <v>115740</v>
      </c>
      <c r="F285" s="80" t="s">
        <v>233</v>
      </c>
      <c r="G285" s="80" t="s">
        <v>399</v>
      </c>
      <c r="H285" s="80" t="s">
        <v>333</v>
      </c>
      <c r="I285" s="80" t="s">
        <v>333</v>
      </c>
      <c r="J285" s="146"/>
      <c r="K285" s="80"/>
      <c r="L285" s="80"/>
      <c r="O285" s="80"/>
      <c r="P285" s="80">
        <v>107693</v>
      </c>
    </row>
    <row r="286" spans="1:16" x14ac:dyDescent="0.25">
      <c r="A286" s="118">
        <v>835</v>
      </c>
      <c r="B286" s="119" t="s">
        <v>111</v>
      </c>
      <c r="C286" s="118">
        <v>9162121</v>
      </c>
      <c r="D286" s="118">
        <v>2121</v>
      </c>
      <c r="E286" s="118">
        <v>149142</v>
      </c>
      <c r="F286" s="118" t="s">
        <v>233</v>
      </c>
      <c r="G286" s="118" t="s">
        <v>235</v>
      </c>
      <c r="H286" s="118" t="s">
        <v>347</v>
      </c>
      <c r="I286" s="118" t="s">
        <v>347</v>
      </c>
      <c r="J286" s="145">
        <v>44743</v>
      </c>
      <c r="K286" s="118" t="s">
        <v>366</v>
      </c>
      <c r="L286" s="118" t="s">
        <v>319</v>
      </c>
      <c r="O286" s="118">
        <v>198096</v>
      </c>
      <c r="P286" s="118"/>
    </row>
    <row r="287" spans="1:16" x14ac:dyDescent="0.25">
      <c r="A287" s="80">
        <v>960</v>
      </c>
      <c r="B287" s="81" t="s">
        <v>17</v>
      </c>
      <c r="C287" s="80">
        <v>9162019</v>
      </c>
      <c r="D287" s="80">
        <v>2019</v>
      </c>
      <c r="E287" s="80">
        <v>139693</v>
      </c>
      <c r="F287" s="80" t="s">
        <v>233</v>
      </c>
      <c r="G287" s="80" t="s">
        <v>235</v>
      </c>
      <c r="H287" s="80" t="s">
        <v>347</v>
      </c>
      <c r="I287" s="80" t="s">
        <v>347</v>
      </c>
      <c r="J287" s="146">
        <v>41518</v>
      </c>
      <c r="K287" s="80" t="s">
        <v>370</v>
      </c>
      <c r="L287" s="80" t="s">
        <v>319</v>
      </c>
      <c r="O287" s="80">
        <v>163386</v>
      </c>
      <c r="P287" s="80"/>
    </row>
    <row r="288" spans="1:16" x14ac:dyDescent="0.25">
      <c r="A288" s="118">
        <v>838</v>
      </c>
      <c r="B288" s="119" t="s">
        <v>179</v>
      </c>
      <c r="C288" s="118">
        <v>9163350</v>
      </c>
      <c r="D288" s="118">
        <v>3350</v>
      </c>
      <c r="E288" s="118">
        <v>115701</v>
      </c>
      <c r="F288" s="118" t="s">
        <v>233</v>
      </c>
      <c r="G288" s="118" t="s">
        <v>399</v>
      </c>
      <c r="H288" s="118" t="s">
        <v>335</v>
      </c>
      <c r="I288" s="118" t="s">
        <v>335</v>
      </c>
      <c r="J288" s="145"/>
      <c r="K288" s="118"/>
      <c r="L288" s="118"/>
      <c r="O288" s="118"/>
      <c r="P288" s="118">
        <v>107838</v>
      </c>
    </row>
    <row r="289" spans="1:16" x14ac:dyDescent="0.25">
      <c r="A289" s="80">
        <v>841</v>
      </c>
      <c r="B289" s="81" t="s">
        <v>64</v>
      </c>
      <c r="C289" s="80">
        <v>9162111</v>
      </c>
      <c r="D289" s="80">
        <v>2111</v>
      </c>
      <c r="E289" s="80">
        <v>142451</v>
      </c>
      <c r="F289" s="80" t="s">
        <v>233</v>
      </c>
      <c r="G289" s="80" t="s">
        <v>235</v>
      </c>
      <c r="H289" s="80" t="s">
        <v>348</v>
      </c>
      <c r="I289" s="80" t="s">
        <v>348</v>
      </c>
      <c r="J289" s="146">
        <v>42309</v>
      </c>
      <c r="K289" s="80" t="s">
        <v>366</v>
      </c>
      <c r="L289" s="80" t="s">
        <v>319</v>
      </c>
      <c r="O289" s="80">
        <v>171163</v>
      </c>
      <c r="P289" s="80"/>
    </row>
    <row r="290" spans="1:16" x14ac:dyDescent="0.25">
      <c r="A290" s="118">
        <v>842</v>
      </c>
      <c r="B290" s="119" t="s">
        <v>145</v>
      </c>
      <c r="C290" s="118">
        <v>9163080</v>
      </c>
      <c r="D290" s="118">
        <v>3080</v>
      </c>
      <c r="E290" s="118">
        <v>115660</v>
      </c>
      <c r="F290" s="118" t="s">
        <v>233</v>
      </c>
      <c r="G290" s="118" t="s">
        <v>399</v>
      </c>
      <c r="H290" s="118" t="s">
        <v>334</v>
      </c>
      <c r="I290" s="118" t="s">
        <v>334</v>
      </c>
      <c r="J290" s="145"/>
      <c r="K290" s="118"/>
      <c r="L290" s="118"/>
      <c r="O290" s="118"/>
      <c r="P290" s="118">
        <v>107842</v>
      </c>
    </row>
    <row r="291" spans="1:16" x14ac:dyDescent="0.25">
      <c r="A291" s="80">
        <v>956</v>
      </c>
      <c r="B291" s="81" t="s">
        <v>8</v>
      </c>
      <c r="C291" s="80">
        <v>9162133</v>
      </c>
      <c r="D291" s="80">
        <v>2133</v>
      </c>
      <c r="E291" s="80">
        <v>150125</v>
      </c>
      <c r="F291" s="80" t="s">
        <v>233</v>
      </c>
      <c r="G291" s="80" t="s">
        <v>235</v>
      </c>
      <c r="H291" s="80" t="s">
        <v>347</v>
      </c>
      <c r="I291" s="80" t="s">
        <v>347</v>
      </c>
      <c r="J291" s="146">
        <v>45170</v>
      </c>
      <c r="K291" s="80" t="s">
        <v>370</v>
      </c>
      <c r="L291" s="80" t="s">
        <v>319</v>
      </c>
      <c r="O291" s="80">
        <v>202967</v>
      </c>
      <c r="P291" s="80"/>
    </row>
    <row r="292" spans="1:16" x14ac:dyDescent="0.25">
      <c r="A292" s="118">
        <v>845</v>
      </c>
      <c r="B292" s="119" t="s">
        <v>146</v>
      </c>
      <c r="C292" s="118">
        <v>9163081</v>
      </c>
      <c r="D292" s="118">
        <v>3081</v>
      </c>
      <c r="E292" s="118">
        <v>115661</v>
      </c>
      <c r="F292" s="118" t="s">
        <v>233</v>
      </c>
      <c r="G292" s="118" t="s">
        <v>399</v>
      </c>
      <c r="H292" s="118" t="s">
        <v>334</v>
      </c>
      <c r="I292" s="118" t="s">
        <v>334</v>
      </c>
      <c r="J292" s="145"/>
      <c r="K292" s="118"/>
      <c r="L292" s="118"/>
      <c r="O292" s="118"/>
      <c r="P292" s="118">
        <v>107845</v>
      </c>
    </row>
    <row r="293" spans="1:16" x14ac:dyDescent="0.25">
      <c r="A293" s="80">
        <v>954</v>
      </c>
      <c r="B293" s="81" t="s">
        <v>452</v>
      </c>
      <c r="C293" s="80">
        <v>9162092</v>
      </c>
      <c r="D293" s="80">
        <v>2092</v>
      </c>
      <c r="E293" s="80">
        <v>147726</v>
      </c>
      <c r="F293" s="80" t="s">
        <v>233</v>
      </c>
      <c r="G293" s="80" t="s">
        <v>235</v>
      </c>
      <c r="H293" s="80" t="s">
        <v>347</v>
      </c>
      <c r="I293" s="80" t="s">
        <v>347</v>
      </c>
      <c r="J293" s="146">
        <v>44287</v>
      </c>
      <c r="K293" s="80" t="s">
        <v>396</v>
      </c>
      <c r="L293" s="80" t="s">
        <v>319</v>
      </c>
      <c r="O293" s="80">
        <v>192164</v>
      </c>
      <c r="P293" s="80"/>
    </row>
    <row r="294" spans="1:16" x14ac:dyDescent="0.25">
      <c r="A294" s="118">
        <v>848</v>
      </c>
      <c r="B294" s="119" t="s">
        <v>191</v>
      </c>
      <c r="C294" s="118">
        <v>9163368</v>
      </c>
      <c r="D294" s="118">
        <v>3368</v>
      </c>
      <c r="E294" s="118">
        <v>140797</v>
      </c>
      <c r="F294" s="118" t="s">
        <v>233</v>
      </c>
      <c r="G294" s="118" t="s">
        <v>235</v>
      </c>
      <c r="H294" s="118" t="s">
        <v>348</v>
      </c>
      <c r="I294" s="118" t="s">
        <v>348</v>
      </c>
      <c r="J294" s="145">
        <v>41730</v>
      </c>
      <c r="K294" s="118" t="s">
        <v>366</v>
      </c>
      <c r="L294" s="118" t="s">
        <v>319</v>
      </c>
      <c r="O294" s="118">
        <v>163551</v>
      </c>
      <c r="P294" s="118"/>
    </row>
    <row r="295" spans="1:16" x14ac:dyDescent="0.25">
      <c r="A295" s="80">
        <v>386</v>
      </c>
      <c r="B295" s="81" t="s">
        <v>278</v>
      </c>
      <c r="C295" s="80">
        <v>9165417</v>
      </c>
      <c r="D295" s="80">
        <v>5417</v>
      </c>
      <c r="E295" s="80">
        <v>136764</v>
      </c>
      <c r="F295" s="80" t="s">
        <v>393</v>
      </c>
      <c r="G295" s="80" t="s">
        <v>235</v>
      </c>
      <c r="H295" s="80" t="s">
        <v>348</v>
      </c>
      <c r="I295" s="80" t="s">
        <v>348</v>
      </c>
      <c r="J295" s="146">
        <v>40695</v>
      </c>
      <c r="K295" s="80" t="s">
        <v>416</v>
      </c>
      <c r="L295" s="80" t="s">
        <v>319</v>
      </c>
      <c r="O295" s="80">
        <v>148688</v>
      </c>
      <c r="P295" s="80"/>
    </row>
    <row r="296" spans="1:16" x14ac:dyDescent="0.25">
      <c r="A296" s="118">
        <v>851</v>
      </c>
      <c r="B296" s="119" t="s">
        <v>180</v>
      </c>
      <c r="C296" s="118">
        <v>9163352</v>
      </c>
      <c r="D296" s="118">
        <v>3352</v>
      </c>
      <c r="E296" s="118">
        <v>115703</v>
      </c>
      <c r="F296" s="118" t="s">
        <v>233</v>
      </c>
      <c r="G296" s="118" t="s">
        <v>399</v>
      </c>
      <c r="H296" s="118" t="s">
        <v>335</v>
      </c>
      <c r="I296" s="118" t="s">
        <v>335</v>
      </c>
      <c r="J296" s="145"/>
      <c r="K296" s="118"/>
      <c r="L296" s="118"/>
      <c r="O296" s="118"/>
      <c r="P296" s="118">
        <v>107851</v>
      </c>
    </row>
    <row r="297" spans="1:16" x14ac:dyDescent="0.25">
      <c r="A297" s="80">
        <v>853</v>
      </c>
      <c r="B297" s="81" t="s">
        <v>181</v>
      </c>
      <c r="C297" s="80">
        <v>9163353</v>
      </c>
      <c r="D297" s="80">
        <v>3353</v>
      </c>
      <c r="E297" s="80">
        <v>115704</v>
      </c>
      <c r="F297" s="80" t="s">
        <v>233</v>
      </c>
      <c r="G297" s="80" t="s">
        <v>399</v>
      </c>
      <c r="H297" s="80" t="s">
        <v>335</v>
      </c>
      <c r="I297" s="80" t="s">
        <v>335</v>
      </c>
      <c r="J297" s="146"/>
      <c r="K297" s="80"/>
      <c r="L297" s="80"/>
      <c r="O297" s="80"/>
      <c r="P297" s="80">
        <v>107853</v>
      </c>
    </row>
    <row r="298" spans="1:16" x14ac:dyDescent="0.25">
      <c r="A298" s="118">
        <v>547</v>
      </c>
      <c r="B298" s="119" t="s">
        <v>78</v>
      </c>
      <c r="C298" s="118">
        <v>9162141</v>
      </c>
      <c r="D298" s="118">
        <v>2141</v>
      </c>
      <c r="E298" s="118">
        <v>115576</v>
      </c>
      <c r="F298" s="118" t="s">
        <v>233</v>
      </c>
      <c r="G298" s="118" t="s">
        <v>399</v>
      </c>
      <c r="H298" s="118" t="s">
        <v>332</v>
      </c>
      <c r="I298" s="118" t="s">
        <v>332</v>
      </c>
      <c r="J298" s="145"/>
      <c r="K298" s="118"/>
      <c r="L298" s="118"/>
      <c r="O298" s="118"/>
      <c r="P298" s="118">
        <v>107547</v>
      </c>
    </row>
    <row r="299" spans="1:16" x14ac:dyDescent="0.25">
      <c r="A299" s="80">
        <v>766</v>
      </c>
      <c r="B299" s="81" t="s">
        <v>37</v>
      </c>
      <c r="C299" s="80">
        <v>9162064</v>
      </c>
      <c r="D299" s="80">
        <v>2064</v>
      </c>
      <c r="E299" s="80">
        <v>115519</v>
      </c>
      <c r="F299" s="80" t="s">
        <v>233</v>
      </c>
      <c r="G299" s="80" t="s">
        <v>399</v>
      </c>
      <c r="H299" s="80" t="s">
        <v>332</v>
      </c>
      <c r="I299" s="80" t="s">
        <v>332</v>
      </c>
      <c r="J299" s="146"/>
      <c r="K299" s="80"/>
      <c r="L299" s="80"/>
      <c r="O299" s="80"/>
      <c r="P299" s="80">
        <v>107766</v>
      </c>
    </row>
    <row r="300" spans="1:16" x14ac:dyDescent="0.25">
      <c r="A300" s="118">
        <v>852</v>
      </c>
      <c r="B300" s="119" t="s">
        <v>66</v>
      </c>
      <c r="C300" s="118">
        <v>9162114</v>
      </c>
      <c r="D300" s="118">
        <v>2114</v>
      </c>
      <c r="E300" s="118">
        <v>115559</v>
      </c>
      <c r="F300" s="118" t="s">
        <v>233</v>
      </c>
      <c r="G300" s="118" t="s">
        <v>399</v>
      </c>
      <c r="H300" s="118" t="s">
        <v>332</v>
      </c>
      <c r="I300" s="118" t="s">
        <v>332</v>
      </c>
      <c r="J300" s="145"/>
      <c r="K300" s="118"/>
      <c r="L300" s="118"/>
      <c r="O300" s="118"/>
      <c r="P300" s="118">
        <v>107852</v>
      </c>
    </row>
    <row r="301" spans="1:16" x14ac:dyDescent="0.25">
      <c r="A301" s="80">
        <v>392</v>
      </c>
      <c r="B301" s="81" t="s">
        <v>414</v>
      </c>
      <c r="C301" s="80">
        <v>9165415</v>
      </c>
      <c r="D301" s="80">
        <v>5415</v>
      </c>
      <c r="E301" s="80">
        <v>137382</v>
      </c>
      <c r="F301" s="80" t="s">
        <v>393</v>
      </c>
      <c r="G301" s="80" t="s">
        <v>235</v>
      </c>
      <c r="H301" s="80" t="s">
        <v>348</v>
      </c>
      <c r="I301" s="80" t="s">
        <v>348</v>
      </c>
      <c r="J301" s="146">
        <v>40787</v>
      </c>
      <c r="K301" s="80" t="s">
        <v>389</v>
      </c>
      <c r="L301" s="80" t="s">
        <v>319</v>
      </c>
      <c r="O301" s="80">
        <v>151064</v>
      </c>
      <c r="P301" s="80"/>
    </row>
    <row r="302" spans="1:16" x14ac:dyDescent="0.25">
      <c r="A302" s="118">
        <v>862</v>
      </c>
      <c r="B302" s="119" t="s">
        <v>63</v>
      </c>
      <c r="C302" s="118">
        <v>9162110</v>
      </c>
      <c r="D302" s="118">
        <v>2110</v>
      </c>
      <c r="E302" s="118">
        <v>115555</v>
      </c>
      <c r="F302" s="118" t="s">
        <v>233</v>
      </c>
      <c r="G302" s="118" t="s">
        <v>399</v>
      </c>
      <c r="H302" s="118" t="s">
        <v>332</v>
      </c>
      <c r="I302" s="118" t="s">
        <v>332</v>
      </c>
      <c r="J302" s="145"/>
      <c r="K302" s="118"/>
      <c r="L302" s="118"/>
      <c r="O302" s="118"/>
      <c r="P302" s="118">
        <v>107862</v>
      </c>
    </row>
  </sheetData>
  <autoFilter ref="O1:P301" xr:uid="{00000000-0001-0000-0300-000000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ABABAE54ABA47A92EBC7795CA0B2C" ma:contentTypeVersion="7" ma:contentTypeDescription="Create a new document." ma:contentTypeScope="" ma:versionID="d2dee24c931b542afc917755d8033c27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873c5272-5517-4e24-949a-a22196317005" targetNamespace="http://schemas.microsoft.com/office/2006/metadata/properties" ma:root="true" ma:fieldsID="a85f2907163c74b121b434b6a6cdd0f9" ns2:_="" ns3:_="" ns4:_="">
    <xsd:import namespace="fb987fa5-fcff-4848-96d6-8f23839f51e0"/>
    <xsd:import namespace="07cb0ae7-4148-4484-a5b9-1e8e812e7102"/>
    <xsd:import namespace="873c5272-5517-4e24-949a-a22196317005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5272-5517-4e24-949a-a221963170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</documentManagement>
</p:properties>
</file>

<file path=customXml/itemProps1.xml><?xml version="1.0" encoding="utf-8"?>
<ds:datastoreItem xmlns:ds="http://schemas.openxmlformats.org/officeDocument/2006/customXml" ds:itemID="{65E7F47E-5DAA-42B5-BB4F-5A4B6F83D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873c5272-5517-4e24-949a-a22196317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67652-EC72-47F7-9559-89B2EF774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74BCC-18B7-46BF-8A3F-07BF1E8A02E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73c5272-5517-4e24-949a-a22196317005"/>
    <ds:schemaRef ds:uri="07cb0ae7-4148-4484-a5b9-1e8e812e7102"/>
    <ds:schemaRef ds:uri="fb987fa5-fcff-4848-96d6-8f23839f5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UIFSM Final </vt:lpstr>
      <vt:lpstr>School Info</vt:lpstr>
      <vt:lpstr>Calculator!Print_Area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CHAFAI, Fahim</dc:creator>
  <cp:lastModifiedBy>DUBERLEY, Irina</cp:lastModifiedBy>
  <cp:lastPrinted>2021-06-29T10:53:33Z</cp:lastPrinted>
  <dcterms:created xsi:type="dcterms:W3CDTF">2014-06-23T14:12:52Z</dcterms:created>
  <dcterms:modified xsi:type="dcterms:W3CDTF">2025-07-04T13:26:28Z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0x010100FB8ABABAE54ABA47A92EBC7795CA0B2C</vt:lpwstr>
  </property>
</Properties>
</file>