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updateLinks="never" codeName="ThisWorkbook" defaultThemeVersion="124226"/>
  <mc:AlternateContent xmlns:mc="http://schemas.openxmlformats.org/markup-compatibility/2006">
    <mc:Choice Requires="x15">
      <x15ac:absPath xmlns:x15ac="http://schemas.microsoft.com/office/spreadsheetml/2010/11/ac" url="https://gloucestershirecc.sharepoint.com/sites/FStatementofAccounts/202425/Leases (IFRS 16)/Schools Leases 24-25/"/>
    </mc:Choice>
  </mc:AlternateContent>
  <xr:revisionPtr revIDLastSave="38" documentId="8_{15E2B7E6-8013-41E4-83D9-180A1B56D7DF}" xr6:coauthVersionLast="47" xr6:coauthVersionMax="47" xr10:uidLastSave="{CCCA1F35-A307-46CA-9262-C13D8755765A}"/>
  <workbookProtection workbookAlgorithmName="SHA-512" workbookHashValue="HxJwE6KA/3PW85vmxK6JXYcspmmeFdoaXfx/wTtZSJG8Ag5zf7T35U6nnzeb6RS0q84P5u1I135bozymdGVRAg==" workbookSaltValue="gedB9dEP5Liii2d3LDQj0g==" workbookSpinCount="100000" lockStructure="1"/>
  <bookViews>
    <workbookView xWindow="-120" yWindow="-120" windowWidth="29040" windowHeight="15840" xr2:uid="{00000000-000D-0000-FFFF-FFFF00000000}"/>
  </bookViews>
  <sheets>
    <sheet name="Information" sheetId="4" r:id="rId1"/>
    <sheet name="Previously Declared Leases" sheetId="5" state="hidden" r:id="rId2"/>
    <sheet name="Leases  2024-2025" sheetId="1" r:id="rId3"/>
    <sheet name="Validations" sheetId="2" state="hidden" r:id="rId4"/>
    <sheet name="School List" sheetId="6" state="hidden" r:id="rId5"/>
    <sheet name="Feeder" sheetId="14" state="hidden" r:id="rId6"/>
    <sheet name="Schools Leases Property" sheetId="8" state="hidden" r:id="rId7"/>
    <sheet name="Schools Leases IT Equipment" sheetId="9" state="hidden" r:id="rId8"/>
    <sheet name="Schools Leases Photocopiers" sheetId="10" state="hidden" r:id="rId9"/>
    <sheet name="Schools Leases Security Systems" sheetId="11" state="hidden" r:id="rId10"/>
    <sheet name="Schools Leases Catering Equip" sheetId="12" state="hidden" r:id="rId11"/>
    <sheet name="Schools Leases Other Equipment" sheetId="13" state="hidden" r:id="rId12"/>
  </sheets>
  <externalReferences>
    <externalReference r:id="rId13"/>
    <externalReference r:id="rId14"/>
    <externalReference r:id="rId15"/>
    <externalReference r:id="rId16"/>
  </externalReferences>
  <definedNames>
    <definedName name="_______VRQ02" localSheetId="10">#REF!</definedName>
    <definedName name="_______VRQ02" localSheetId="7">#REF!</definedName>
    <definedName name="_______VRQ02" localSheetId="11">#REF!</definedName>
    <definedName name="_______VRQ02" localSheetId="8">#REF!</definedName>
    <definedName name="_______VRQ02" localSheetId="6">#REF!</definedName>
    <definedName name="_______VRQ02" localSheetId="9">#REF!</definedName>
    <definedName name="______VRQ02" localSheetId="10">#REF!</definedName>
    <definedName name="______VRQ02" localSheetId="7">#REF!</definedName>
    <definedName name="______VRQ02" localSheetId="11">#REF!</definedName>
    <definedName name="______VRQ02" localSheetId="8">#REF!</definedName>
    <definedName name="______VRQ02" localSheetId="6">#REF!</definedName>
    <definedName name="______VRQ02" localSheetId="9">#REF!</definedName>
    <definedName name="_____GBP0607" localSheetId="10">#REF!</definedName>
    <definedName name="_____GBP0607" localSheetId="7">#REF!</definedName>
    <definedName name="_____GBP0607" localSheetId="11">#REF!</definedName>
    <definedName name="_____GBP0607" localSheetId="8">#REF!</definedName>
    <definedName name="_____GBP0607" localSheetId="6">#REF!</definedName>
    <definedName name="_____GBP0607" localSheetId="9">#REF!</definedName>
    <definedName name="_____GBP0708" localSheetId="10">#REF!</definedName>
    <definedName name="_____GBP0708" localSheetId="7">#REF!</definedName>
    <definedName name="_____GBP0708" localSheetId="11">#REF!</definedName>
    <definedName name="_____GBP0708" localSheetId="8">#REF!</definedName>
    <definedName name="_____GBP0708" localSheetId="6">#REF!</definedName>
    <definedName name="_____GBP0708" localSheetId="9">#REF!</definedName>
    <definedName name="_____GBP0809" localSheetId="10">#REF!</definedName>
    <definedName name="_____GBP0809" localSheetId="7">#REF!</definedName>
    <definedName name="_____GBP0809" localSheetId="11">#REF!</definedName>
    <definedName name="_____GBP0809" localSheetId="8">#REF!</definedName>
    <definedName name="_____GBP0809" localSheetId="6">#REF!</definedName>
    <definedName name="_____GBP0809" localSheetId="9">#REF!</definedName>
    <definedName name="_____VRQ02" localSheetId="10">#REF!</definedName>
    <definedName name="_____VRQ02" localSheetId="7">#REF!</definedName>
    <definedName name="_____VRQ02" localSheetId="11">#REF!</definedName>
    <definedName name="_____VRQ02" localSheetId="8">#REF!</definedName>
    <definedName name="_____VRQ02" localSheetId="6">#REF!</definedName>
    <definedName name="_____VRQ02" localSheetId="9">#REF!</definedName>
    <definedName name="____GBP0607" localSheetId="10">#REF!</definedName>
    <definedName name="____GBP0607" localSheetId="7">#REF!</definedName>
    <definedName name="____GBP0607" localSheetId="11">#REF!</definedName>
    <definedName name="____GBP0607" localSheetId="8">#REF!</definedName>
    <definedName name="____GBP0607" localSheetId="6">#REF!</definedName>
    <definedName name="____GBP0607" localSheetId="9">#REF!</definedName>
    <definedName name="____GBP0708" localSheetId="10">#REF!</definedName>
    <definedName name="____GBP0708" localSheetId="7">#REF!</definedName>
    <definedName name="____GBP0708" localSheetId="11">#REF!</definedName>
    <definedName name="____GBP0708" localSheetId="8">#REF!</definedName>
    <definedName name="____GBP0708" localSheetId="6">#REF!</definedName>
    <definedName name="____GBP0708" localSheetId="9">#REF!</definedName>
    <definedName name="____VRQ02" localSheetId="10">#REF!</definedName>
    <definedName name="____VRQ02" localSheetId="7">#REF!</definedName>
    <definedName name="____VRQ02" localSheetId="11">#REF!</definedName>
    <definedName name="____VRQ02" localSheetId="8">#REF!</definedName>
    <definedName name="____VRQ02" localSheetId="6">#REF!</definedName>
    <definedName name="____VRQ02" localSheetId="9">#REF!</definedName>
    <definedName name="___GBP0607" localSheetId="10">#REF!</definedName>
    <definedName name="___GBP0607" localSheetId="7">#REF!</definedName>
    <definedName name="___GBP0607" localSheetId="11">#REF!</definedName>
    <definedName name="___GBP0607" localSheetId="8">#REF!</definedName>
    <definedName name="___GBP0607" localSheetId="6">#REF!</definedName>
    <definedName name="___GBP0607" localSheetId="9">#REF!</definedName>
    <definedName name="___GBP0708" localSheetId="10">#REF!</definedName>
    <definedName name="___GBP0708" localSheetId="7">#REF!</definedName>
    <definedName name="___GBP0708" localSheetId="11">#REF!</definedName>
    <definedName name="___GBP0708" localSheetId="8">#REF!</definedName>
    <definedName name="___GBP0708" localSheetId="6">#REF!</definedName>
    <definedName name="___GBP0708" localSheetId="9">#REF!</definedName>
    <definedName name="___GBP0910" localSheetId="10">#REF!</definedName>
    <definedName name="___GBP0910" localSheetId="7">#REF!</definedName>
    <definedName name="___GBP0910" localSheetId="11">#REF!</definedName>
    <definedName name="___GBP0910" localSheetId="8">#REF!</definedName>
    <definedName name="___GBP0910" localSheetId="6">#REF!</definedName>
    <definedName name="___GBP0910" localSheetId="9">#REF!</definedName>
    <definedName name="___VRQ02" localSheetId="10">#REF!</definedName>
    <definedName name="___VRQ02" localSheetId="7">#REF!</definedName>
    <definedName name="___VRQ02" localSheetId="11">#REF!</definedName>
    <definedName name="___VRQ02" localSheetId="8">#REF!</definedName>
    <definedName name="___VRQ02" localSheetId="6">#REF!</definedName>
    <definedName name="___VRQ02" localSheetId="9">#REF!</definedName>
    <definedName name="__GBP0607" localSheetId="10">#REF!</definedName>
    <definedName name="__GBP0607" localSheetId="7">#REF!</definedName>
    <definedName name="__GBP0607" localSheetId="11">#REF!</definedName>
    <definedName name="__GBP0607" localSheetId="8">#REF!</definedName>
    <definedName name="__GBP0607" localSheetId="6">#REF!</definedName>
    <definedName name="__GBP0607" localSheetId="9">#REF!</definedName>
    <definedName name="__GBP0708" localSheetId="10">#REF!</definedName>
    <definedName name="__GBP0708" localSheetId="7">#REF!</definedName>
    <definedName name="__GBP0708" localSheetId="11">#REF!</definedName>
    <definedName name="__GBP0708" localSheetId="8">#REF!</definedName>
    <definedName name="__GBP0708" localSheetId="6">#REF!</definedName>
    <definedName name="__GBP0708" localSheetId="9">#REF!</definedName>
    <definedName name="__GBP0910" localSheetId="10">#REF!</definedName>
    <definedName name="__GBP0910" localSheetId="7">#REF!</definedName>
    <definedName name="__GBP0910" localSheetId="11">#REF!</definedName>
    <definedName name="__GBP0910" localSheetId="8">#REF!</definedName>
    <definedName name="__GBP0910" localSheetId="6">#REF!</definedName>
    <definedName name="__GBP0910" localSheetId="9">#REF!</definedName>
    <definedName name="__VRQ02" localSheetId="10">#REF!</definedName>
    <definedName name="__VRQ02" localSheetId="7">#REF!</definedName>
    <definedName name="__VRQ02" localSheetId="11">#REF!</definedName>
    <definedName name="__VRQ02" localSheetId="8">#REF!</definedName>
    <definedName name="__VRQ02" localSheetId="6">#REF!</definedName>
    <definedName name="__VRQ02" localSheetId="9">#REF!</definedName>
    <definedName name="_xlnm._FilterDatabase" localSheetId="10" hidden="1">'Schools Leases Catering Equip'!$B$4:$W$284</definedName>
    <definedName name="_xlnm._FilterDatabase" localSheetId="7" hidden="1">'Schools Leases IT Equipment'!$B$4:$W$285</definedName>
    <definedName name="_xlnm._FilterDatabase" localSheetId="11" hidden="1">'Schools Leases Other Equipment'!$B$4:$W$284</definedName>
    <definedName name="_xlnm._FilterDatabase" localSheetId="8" hidden="1">'Schools Leases Photocopiers'!$B$4:$W$283</definedName>
    <definedName name="_xlnm._FilterDatabase" localSheetId="6" hidden="1">'Schools Leases Property'!$B$4:$T$284</definedName>
    <definedName name="_xlnm._FilterDatabase" localSheetId="9" hidden="1">'Schools Leases Security Systems'!$B$4:$W$284</definedName>
    <definedName name="_GBP0607" localSheetId="10">#REF!</definedName>
    <definedName name="_GBP0607" localSheetId="7">#REF!</definedName>
    <definedName name="_GBP0607" localSheetId="11">#REF!</definedName>
    <definedName name="_GBP0607" localSheetId="8">#REF!</definedName>
    <definedName name="_GBP0607" localSheetId="6">#REF!</definedName>
    <definedName name="_GBP0607" localSheetId="9">#REF!</definedName>
    <definedName name="_GBP0708" localSheetId="10">#REF!</definedName>
    <definedName name="_GBP0708" localSheetId="7">#REF!</definedName>
    <definedName name="_GBP0708" localSheetId="11">#REF!</definedName>
    <definedName name="_GBP0708" localSheetId="8">#REF!</definedName>
    <definedName name="_GBP0708" localSheetId="6">#REF!</definedName>
    <definedName name="_GBP0708" localSheetId="9">#REF!</definedName>
    <definedName name="_VRQ02" localSheetId="10">#REF!</definedName>
    <definedName name="_VRQ02" localSheetId="7">#REF!</definedName>
    <definedName name="_VRQ02" localSheetId="11">#REF!</definedName>
    <definedName name="_VRQ02" localSheetId="8">#REF!</definedName>
    <definedName name="_VRQ02" localSheetId="6">#REF!</definedName>
    <definedName name="_VRQ02" localSheetId="9">#REF!</definedName>
    <definedName name="a" localSheetId="10">#REF!</definedName>
    <definedName name="a" localSheetId="7">#REF!</definedName>
    <definedName name="a" localSheetId="11">#REF!</definedName>
    <definedName name="a" localSheetId="8">#REF!</definedName>
    <definedName name="a" localSheetId="6">#REF!</definedName>
    <definedName name="a" localSheetId="9">#REF!</definedName>
    <definedName name="Actuals0607" localSheetId="10">#REF!</definedName>
    <definedName name="Actuals0607" localSheetId="7">#REF!</definedName>
    <definedName name="Actuals0607" localSheetId="11">#REF!</definedName>
    <definedName name="Actuals0607" localSheetId="8">#REF!</definedName>
    <definedName name="Actuals0607" localSheetId="6">#REF!</definedName>
    <definedName name="Actuals0607" localSheetId="9">#REF!</definedName>
    <definedName name="Actuals0708" localSheetId="10">#REF!</definedName>
    <definedName name="Actuals0708" localSheetId="7">#REF!</definedName>
    <definedName name="Actuals0708" localSheetId="11">#REF!</definedName>
    <definedName name="Actuals0708" localSheetId="8">#REF!</definedName>
    <definedName name="Actuals0708" localSheetId="6">#REF!</definedName>
    <definedName name="Actuals0708" localSheetId="9">#REF!</definedName>
    <definedName name="Age_weighted_funding" localSheetId="10">#REF!</definedName>
    <definedName name="Age_weighted_funding" localSheetId="7">#REF!</definedName>
    <definedName name="Age_weighted_funding" localSheetId="11">#REF!</definedName>
    <definedName name="Age_weighted_funding" localSheetId="8">#REF!</definedName>
    <definedName name="Age_weighted_funding" localSheetId="6">#REF!</definedName>
    <definedName name="Age_weighted_funding" localSheetId="9">#REF!</definedName>
    <definedName name="ASG" localSheetId="10">'[1]New Calculation'!#REF!</definedName>
    <definedName name="ASG" localSheetId="7">'[1]New Calculation'!#REF!</definedName>
    <definedName name="ASG" localSheetId="11">'[1]New Calculation'!#REF!</definedName>
    <definedName name="ASG" localSheetId="8">'[1]New Calculation'!#REF!</definedName>
    <definedName name="ASG" localSheetId="6">'[1]New Calculation'!#REF!</definedName>
    <definedName name="ASG" localSheetId="9">'[1]New Calculation'!#REF!</definedName>
    <definedName name="Band" localSheetId="10">#REF!</definedName>
    <definedName name="Band" localSheetId="7">#REF!</definedName>
    <definedName name="Band" localSheetId="11">#REF!</definedName>
    <definedName name="Band" localSheetId="8">#REF!</definedName>
    <definedName name="Band" localSheetId="6">#REF!</definedName>
    <definedName name="Band" localSheetId="9">#REF!</definedName>
    <definedName name="BankDiffafter" localSheetId="10">'[2]Balance Sheet SAP Rec'!#REF!</definedName>
    <definedName name="BankDiffafter" localSheetId="7">'[2]Balance Sheet SAP Rec'!#REF!</definedName>
    <definedName name="BankDiffafter" localSheetId="11">'[2]Balance Sheet SAP Rec'!#REF!</definedName>
    <definedName name="BankDiffafter" localSheetId="8">'[2]Balance Sheet SAP Rec'!#REF!</definedName>
    <definedName name="BankDiffafter" localSheetId="6">'[2]Balance Sheet SAP Rec'!#REF!</definedName>
    <definedName name="BankDiffafter" localSheetId="9">'[2]Balance Sheet SAP Rec'!#REF!</definedName>
    <definedName name="Centres" localSheetId="10">#REF!</definedName>
    <definedName name="Centres" localSheetId="7">#REF!</definedName>
    <definedName name="Centres" localSheetId="11">#REF!</definedName>
    <definedName name="Centres" localSheetId="8">#REF!</definedName>
    <definedName name="Centres" localSheetId="6">#REF!</definedName>
    <definedName name="Centres" localSheetId="9">#REF!</definedName>
    <definedName name="Clawback" localSheetId="10">#REF!</definedName>
    <definedName name="Clawback" localSheetId="7">#REF!</definedName>
    <definedName name="Clawback" localSheetId="11">#REF!</definedName>
    <definedName name="Clawback" localSheetId="8">#REF!</definedName>
    <definedName name="Clawback" localSheetId="6">#REF!</definedName>
    <definedName name="Clawback" localSheetId="9">#REF!</definedName>
    <definedName name="Code_Order_Sheet" localSheetId="10">#REF!</definedName>
    <definedName name="Code_Order_Sheet" localSheetId="7">#REF!</definedName>
    <definedName name="Code_Order_Sheet" localSheetId="11">#REF!</definedName>
    <definedName name="Code_Order_Sheet" localSheetId="8">#REF!</definedName>
    <definedName name="Code_Order_Sheet" localSheetId="6">#REF!</definedName>
    <definedName name="Code_Order_Sheet" localSheetId="9">#REF!</definedName>
    <definedName name="CredGCCafter" localSheetId="10">'[2]Balance Sheet SAP Rec'!#REF!</definedName>
    <definedName name="CredGCCafter" localSheetId="7">'[2]Balance Sheet SAP Rec'!#REF!</definedName>
    <definedName name="CredGCCafter" localSheetId="11">'[2]Balance Sheet SAP Rec'!#REF!</definedName>
    <definedName name="CredGCCafter" localSheetId="8">'[2]Balance Sheet SAP Rec'!#REF!</definedName>
    <definedName name="CredGCCafter" localSheetId="6">'[2]Balance Sheet SAP Rec'!#REF!</definedName>
    <definedName name="CredGCCafter" localSheetId="9">'[2]Balance Sheet SAP Rec'!#REF!</definedName>
    <definedName name="CrednonGCCafter" localSheetId="10">'[2]Balance Sheet SAP Rec'!#REF!</definedName>
    <definedName name="CrednonGCCafter" localSheetId="7">'[2]Balance Sheet SAP Rec'!#REF!</definedName>
    <definedName name="CrednonGCCafter" localSheetId="11">'[2]Balance Sheet SAP Rec'!#REF!</definedName>
    <definedName name="CrednonGCCafter" localSheetId="8">'[2]Balance Sheet SAP Rec'!#REF!</definedName>
    <definedName name="CrednonGCCafter" localSheetId="6">'[2]Balance Sheet SAP Rec'!#REF!</definedName>
    <definedName name="CrednonGCCafter" localSheetId="9">'[2]Balance Sheet SAP Rec'!#REF!</definedName>
    <definedName name="Crednos" localSheetId="10">#REF!</definedName>
    <definedName name="Crednos" localSheetId="7">#REF!</definedName>
    <definedName name="Crednos" localSheetId="11">#REF!</definedName>
    <definedName name="Crednos" localSheetId="8">#REF!</definedName>
    <definedName name="Crednos" localSheetId="6">#REF!</definedName>
    <definedName name="Crednos" localSheetId="9">#REF!</definedName>
    <definedName name="datarows" localSheetId="10">[3]SchoolTable!#REF!</definedName>
    <definedName name="datarows" localSheetId="7">[3]SchoolTable!#REF!</definedName>
    <definedName name="datarows" localSheetId="11">[3]SchoolTable!#REF!</definedName>
    <definedName name="datarows" localSheetId="8">[3]SchoolTable!#REF!</definedName>
    <definedName name="datarows" localSheetId="6">[3]SchoolTable!#REF!</definedName>
    <definedName name="datarows" localSheetId="9">[3]SchoolTable!#REF!</definedName>
    <definedName name="DebtornonGCCafter" localSheetId="10">'[2]Balance Sheet SAP Rec'!#REF!</definedName>
    <definedName name="DebtornonGCCafter" localSheetId="7">'[2]Balance Sheet SAP Rec'!#REF!</definedName>
    <definedName name="DebtornonGCCafter" localSheetId="11">'[2]Balance Sheet SAP Rec'!#REF!</definedName>
    <definedName name="DebtornonGCCafter" localSheetId="8">'[2]Balance Sheet SAP Rec'!#REF!</definedName>
    <definedName name="DebtornonGCCafter" localSheetId="6">'[2]Balance Sheet SAP Rec'!#REF!</definedName>
    <definedName name="DebtornonGCCafter" localSheetId="9">'[2]Balance Sheet SAP Rec'!#REF!</definedName>
    <definedName name="DebtorsGovGCCafter" localSheetId="10">'[2]Balance Sheet SAP Rec'!#REF!</definedName>
    <definedName name="DebtorsGovGCCafter" localSheetId="7">'[2]Balance Sheet SAP Rec'!#REF!</definedName>
    <definedName name="DebtorsGovGCCafter" localSheetId="11">'[2]Balance Sheet SAP Rec'!#REF!</definedName>
    <definedName name="DebtorsGovGCCafter" localSheetId="8">'[2]Balance Sheet SAP Rec'!#REF!</definedName>
    <definedName name="DebtorsGovGCCafter" localSheetId="6">'[2]Balance Sheet SAP Rec'!#REF!</definedName>
    <definedName name="DebtorsGovGCCafter" localSheetId="9">'[2]Balance Sheet SAP Rec'!#REF!</definedName>
    <definedName name="due" localSheetId="10">#REF!</definedName>
    <definedName name="due" localSheetId="7">#REF!</definedName>
    <definedName name="due" localSheetId="11">#REF!</definedName>
    <definedName name="due" localSheetId="8">#REF!</definedName>
    <definedName name="due" localSheetId="6">#REF!</definedName>
    <definedName name="due" localSheetId="9">#REF!</definedName>
    <definedName name="enddfes" localSheetId="10">#REF!</definedName>
    <definedName name="enddfes" localSheetId="7">#REF!</definedName>
    <definedName name="enddfes" localSheetId="11">#REF!</definedName>
    <definedName name="enddfes" localSheetId="8">#REF!</definedName>
    <definedName name="enddfes" localSheetId="6">#REF!</definedName>
    <definedName name="enddfes" localSheetId="9">#REF!</definedName>
    <definedName name="exclude" localSheetId="10">#REF!</definedName>
    <definedName name="exclude" localSheetId="7">#REF!</definedName>
    <definedName name="exclude" localSheetId="11">#REF!</definedName>
    <definedName name="exclude" localSheetId="8">#REF!</definedName>
    <definedName name="exclude" localSheetId="6">#REF!</definedName>
    <definedName name="exclude" localSheetId="9">#REF!</definedName>
    <definedName name="figures" localSheetId="10">#REF!</definedName>
    <definedName name="figures" localSheetId="7">#REF!</definedName>
    <definedName name="figures" localSheetId="11">#REF!</definedName>
    <definedName name="figures" localSheetId="8">#REF!</definedName>
    <definedName name="figures" localSheetId="6">#REF!</definedName>
    <definedName name="figures" localSheetId="9">#REF!</definedName>
    <definedName name="firstcell" localSheetId="10">#REF!</definedName>
    <definedName name="firstcell" localSheetId="7">#REF!</definedName>
    <definedName name="firstcell" localSheetId="11">#REF!</definedName>
    <definedName name="firstcell" localSheetId="8">#REF!</definedName>
    <definedName name="firstcell" localSheetId="6">#REF!</definedName>
    <definedName name="firstcell" localSheetId="9">#REF!</definedName>
    <definedName name="FMS_Import_Range" localSheetId="10">#REF!</definedName>
    <definedName name="FMS_Import_Range" localSheetId="7">#REF!</definedName>
    <definedName name="FMS_Import_Range" localSheetId="11">#REF!</definedName>
    <definedName name="FMS_Import_Range" localSheetId="8">#REF!</definedName>
    <definedName name="FMS_Import_Range" localSheetId="6">#REF!</definedName>
    <definedName name="FMS_Import_Range" localSheetId="9">#REF!</definedName>
    <definedName name="FMS_Import_Range2" localSheetId="10">#REF!</definedName>
    <definedName name="FMS_Import_Range2" localSheetId="7">#REF!</definedName>
    <definedName name="FMS_Import_Range2" localSheetId="11">#REF!</definedName>
    <definedName name="FMS_Import_Range2" localSheetId="8">#REF!</definedName>
    <definedName name="FMS_Import_Range2" localSheetId="6">#REF!</definedName>
    <definedName name="FMS_Import_Range2" localSheetId="9">#REF!</definedName>
    <definedName name="FormCap" localSheetId="10">#REF!</definedName>
    <definedName name="FormCap" localSheetId="7">#REF!</definedName>
    <definedName name="FormCap" localSheetId="11">#REF!</definedName>
    <definedName name="FormCap" localSheetId="8">#REF!</definedName>
    <definedName name="FormCap" localSheetId="6">#REF!</definedName>
    <definedName name="FormCap" localSheetId="9">#REF!</definedName>
    <definedName name="FormCap1011" localSheetId="10">#REF!</definedName>
    <definedName name="FormCap1011" localSheetId="7">#REF!</definedName>
    <definedName name="FormCap1011" localSheetId="11">#REF!</definedName>
    <definedName name="FormCap1011" localSheetId="8">#REF!</definedName>
    <definedName name="FormCap1011" localSheetId="6">#REF!</definedName>
    <definedName name="FormCap1011" localSheetId="9">#REF!</definedName>
    <definedName name="H1Tot" localSheetId="10">#REF!</definedName>
    <definedName name="H1Tot" localSheetId="7">#REF!</definedName>
    <definedName name="H1Tot" localSheetId="11">#REF!</definedName>
    <definedName name="H1Tot" localSheetId="8">#REF!</definedName>
    <definedName name="H1Tot" localSheetId="6">#REF!</definedName>
    <definedName name="H1Tot" localSheetId="9">#REF!</definedName>
    <definedName name="H2Tot" localSheetId="10">#REF!</definedName>
    <definedName name="H2Tot" localSheetId="7">#REF!</definedName>
    <definedName name="H2Tot" localSheetId="11">#REF!</definedName>
    <definedName name="H2Tot" localSheetId="8">#REF!</definedName>
    <definedName name="H2Tot" localSheetId="6">#REF!</definedName>
    <definedName name="H2Tot" localSheetId="9">#REF!</definedName>
    <definedName name="Insur2" localSheetId="10">'[1]New Calculation'!#REF!</definedName>
    <definedName name="Insur2" localSheetId="7">'[1]New Calculation'!#REF!</definedName>
    <definedName name="Insur2" localSheetId="11">'[1]New Calculation'!#REF!</definedName>
    <definedName name="Insur2" localSheetId="8">'[1]New Calculation'!#REF!</definedName>
    <definedName name="Insur2" localSheetId="6">'[1]New Calculation'!#REF!</definedName>
    <definedName name="Insur2" localSheetId="9">'[1]New Calculation'!#REF!</definedName>
    <definedName name="j" localSheetId="10">[3]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j" localSheetId="7">[3]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j" localSheetId="11">[3]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j" localSheetId="8">[3]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j" localSheetId="6">[3]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j" localSheetId="9">[3]SchoolTable!$L$1:$L$65536,[3]SchoolTable!$M$1:$M$65536,[3]SchoolTable!$N$1:$N$65536,[3]SchoolTable!$S$1:$S$65536,[3]SchoolTable!$T$1:$T$65536,[3]SchoolTable!#REF!,[3]SchoolTable!$AK$1:$AK$65536,[3]SchoolTable!$BC$1:$BC$65536,[3]SchoolTable!$A$1:$A$65536,[3]SchoolTable!$B$1:$B$65536,[3]SchoolTable!$C$1:$C$65536,[3]SchoolTable!$D$1:$D$65536,[3]SchoolTable!$BJ$1:$BJ$65536,[3]SchoolTable!#REF!,[3]SchoolTable!$EF$1:$EF$65536</definedName>
    <definedName name="Nail" localSheetId="10">#REF!</definedName>
    <definedName name="Nail" localSheetId="7">#REF!</definedName>
    <definedName name="Nail" localSheetId="11">#REF!</definedName>
    <definedName name="Nail" localSheetId="8">#REF!</definedName>
    <definedName name="Nail" localSheetId="6">#REF!</definedName>
    <definedName name="Nail" localSheetId="9">#REF!</definedName>
    <definedName name="Neilsummary" localSheetId="10">#REF!</definedName>
    <definedName name="Neilsummary" localSheetId="7">#REF!</definedName>
    <definedName name="Neilsummary" localSheetId="11">#REF!</definedName>
    <definedName name="Neilsummary" localSheetId="8">#REF!</definedName>
    <definedName name="Neilsummary" localSheetId="6">#REF!</definedName>
    <definedName name="Neilsummary" localSheetId="9">#REF!</definedName>
    <definedName name="None">'Leases  2024-2025'!$E$13</definedName>
    <definedName name="NonTable2_1" localSheetId="10">[3]SchoolTable!#REF!</definedName>
    <definedName name="NonTable2_1" localSheetId="7">[3]SchoolTable!#REF!</definedName>
    <definedName name="NonTable2_1" localSheetId="11">[3]SchoolTable!#REF!</definedName>
    <definedName name="NonTable2_1" localSheetId="8">[3]SchoolTable!#REF!</definedName>
    <definedName name="NonTable2_1" localSheetId="6">[3]SchoolTable!#REF!</definedName>
    <definedName name="NonTable2_1" localSheetId="9">[3]SchoolTable!#REF!</definedName>
    <definedName name="NonTable2_2" localSheetId="10">[3]SchoolTable!#REF!</definedName>
    <definedName name="NonTable2_2" localSheetId="7">[3]SchoolTable!#REF!</definedName>
    <definedName name="NonTable2_2" localSheetId="11">[3]SchoolTable!#REF!</definedName>
    <definedName name="NonTable2_2" localSheetId="8">[3]SchoolTable!#REF!</definedName>
    <definedName name="NonTable2_2" localSheetId="6">[3]SchoolTable!#REF!</definedName>
    <definedName name="NonTable2_2" localSheetId="9">[3]SchoolTable!#REF!</definedName>
    <definedName name="NonTable2_4" localSheetId="10">[3]SchoolTable!#REF!</definedName>
    <definedName name="NonTable2_4" localSheetId="7">[3]SchoolTable!#REF!</definedName>
    <definedName name="NonTable2_4" localSheetId="11">[3]SchoolTable!#REF!</definedName>
    <definedName name="NonTable2_4" localSheetId="8">[3]SchoolTable!#REF!</definedName>
    <definedName name="NonTable2_4" localSheetId="6">[3]SchoolTable!#REF!</definedName>
    <definedName name="NonTable2_4" localSheetId="9">[3]SchoolTable!#REF!</definedName>
    <definedName name="NOR" localSheetId="10">#REF!</definedName>
    <definedName name="NOR" localSheetId="7">#REF!</definedName>
    <definedName name="NOR" localSheetId="11">#REF!</definedName>
    <definedName name="NOR" localSheetId="8">#REF!</definedName>
    <definedName name="NOR" localSheetId="6">#REF!</definedName>
    <definedName name="NOR" localSheetId="9">#REF!</definedName>
    <definedName name="NurFTE" localSheetId="10">'[1]New Calculation'!#REF!</definedName>
    <definedName name="NurFTE" localSheetId="7">'[1]New Calculation'!#REF!</definedName>
    <definedName name="NurFTE" localSheetId="11">'[1]New Calculation'!#REF!</definedName>
    <definedName name="NurFTE" localSheetId="8">'[1]New Calculation'!#REF!</definedName>
    <definedName name="NurFTE" localSheetId="6">'[1]New Calculation'!#REF!</definedName>
    <definedName name="NurFTE" localSheetId="9">'[1]New Calculation'!#REF!</definedName>
    <definedName name="P16FTE" localSheetId="10">'[1]New Calculation'!#REF!</definedName>
    <definedName name="P16FTE" localSheetId="7">'[1]New Calculation'!#REF!</definedName>
    <definedName name="P16FTE" localSheetId="11">'[1]New Calculation'!#REF!</definedName>
    <definedName name="P16FTE" localSheetId="8">'[1]New Calculation'!#REF!</definedName>
    <definedName name="P16FTE" localSheetId="6">'[1]New Calculation'!#REF!</definedName>
    <definedName name="P16FTE" localSheetId="9">'[1]New Calculation'!#REF!</definedName>
    <definedName name="PettyCashafter" localSheetId="10">'[2]Balance Sheet SAP Rec'!#REF!</definedName>
    <definedName name="PettyCashafter" localSheetId="7">'[2]Balance Sheet SAP Rec'!#REF!</definedName>
    <definedName name="PettyCashafter" localSheetId="11">'[2]Balance Sheet SAP Rec'!#REF!</definedName>
    <definedName name="PettyCashafter" localSheetId="8">'[2]Balance Sheet SAP Rec'!#REF!</definedName>
    <definedName name="PettyCashafter" localSheetId="6">'[2]Balance Sheet SAP Rec'!#REF!</definedName>
    <definedName name="PettyCashafter" localSheetId="9">'[2]Balance Sheet SAP Rec'!#REF!</definedName>
    <definedName name="Post16" localSheetId="10">#REF!</definedName>
    <definedName name="Post16" localSheetId="7">#REF!</definedName>
    <definedName name="Post16" localSheetId="11">#REF!</definedName>
    <definedName name="Post16" localSheetId="8">#REF!</definedName>
    <definedName name="Post16" localSheetId="6">#REF!</definedName>
    <definedName name="Post16" localSheetId="9">#REF!</definedName>
    <definedName name="PriNOR" localSheetId="10">#REF!</definedName>
    <definedName name="PriNOR" localSheetId="7">#REF!</definedName>
    <definedName name="PriNOR" localSheetId="11">#REF!</definedName>
    <definedName name="PriNOR" localSheetId="8">#REF!</definedName>
    <definedName name="PriNOR" localSheetId="6">#REF!</definedName>
    <definedName name="PriNOR" localSheetId="9">#REF!</definedName>
    <definedName name="_xlnm.Print_Area" localSheetId="0">Information!$A$1:$L$27</definedName>
    <definedName name="Print_Area_MI" localSheetId="10">#REF!</definedName>
    <definedName name="Print_Area_MI" localSheetId="7">#REF!</definedName>
    <definedName name="Print_Area_MI" localSheetId="11">#REF!</definedName>
    <definedName name="Print_Area_MI" localSheetId="8">#REF!</definedName>
    <definedName name="Print_Area_MI" localSheetId="6">#REF!</definedName>
    <definedName name="Print_Area_MI" localSheetId="9">#REF!</definedName>
    <definedName name="Print_Titles_MI" localSheetId="10">#REF!,#REF!</definedName>
    <definedName name="Print_Titles_MI" localSheetId="7">#REF!,#REF!</definedName>
    <definedName name="Print_Titles_MI" localSheetId="11">#REF!,#REF!</definedName>
    <definedName name="Print_Titles_MI" localSheetId="8">#REF!,#REF!</definedName>
    <definedName name="Print_Titles_MI" localSheetId="6">#REF!,#REF!</definedName>
    <definedName name="Print_Titles_MI" localSheetId="9">#REF!,#REF!</definedName>
    <definedName name="PriPupils" localSheetId="10">#REF!</definedName>
    <definedName name="PriPupils" localSheetId="7">#REF!</definedName>
    <definedName name="PriPupils" localSheetId="11">#REF!</definedName>
    <definedName name="PriPupils" localSheetId="8">#REF!</definedName>
    <definedName name="PriPupils" localSheetId="6">#REF!</definedName>
    <definedName name="PriPupils" localSheetId="9">#REF!</definedName>
    <definedName name="PriWindfall" localSheetId="10">#REF!</definedName>
    <definedName name="PriWindfall" localSheetId="7">#REF!</definedName>
    <definedName name="PriWindfall" localSheetId="11">#REF!</definedName>
    <definedName name="PriWindfall" localSheetId="8">#REF!</definedName>
    <definedName name="PriWindfall" localSheetId="6">#REF!</definedName>
    <definedName name="PriWindfall" localSheetId="9">#REF!</definedName>
    <definedName name="Pupils00" localSheetId="10">#REF!</definedName>
    <definedName name="Pupils00" localSheetId="7">#REF!</definedName>
    <definedName name="Pupils00" localSheetId="11">#REF!</definedName>
    <definedName name="Pupils00" localSheetId="8">#REF!</definedName>
    <definedName name="Pupils00" localSheetId="6">#REF!</definedName>
    <definedName name="Pupils00" localSheetId="9">#REF!</definedName>
    <definedName name="SchNam" localSheetId="10">'[1]New Calculation'!#REF!</definedName>
    <definedName name="SchNam" localSheetId="7">'[1]New Calculation'!#REF!</definedName>
    <definedName name="SchNam" localSheetId="11">'[1]New Calculation'!#REF!</definedName>
    <definedName name="SchNam" localSheetId="8">'[1]New Calculation'!#REF!</definedName>
    <definedName name="SchNam" localSheetId="6">'[1]New Calculation'!#REF!</definedName>
    <definedName name="SchNam" localSheetId="9">'[1]New Calculation'!#REF!</definedName>
    <definedName name="SchNoDfEE" localSheetId="10">#REF!</definedName>
    <definedName name="SchNoDfEE" localSheetId="7">#REF!</definedName>
    <definedName name="SchNoDfEE" localSheetId="11">#REF!</definedName>
    <definedName name="SchNoDfEE" localSheetId="8">#REF!</definedName>
    <definedName name="SchNoDfEE" localSheetId="6">#REF!</definedName>
    <definedName name="SchNoDfEE" localSheetId="9">#REF!</definedName>
    <definedName name="SchNum" localSheetId="10">'[1]New Calculation'!#REF!</definedName>
    <definedName name="SchNum" localSheetId="7">'[1]New Calculation'!#REF!</definedName>
    <definedName name="SchNum" localSheetId="11">'[1]New Calculation'!#REF!</definedName>
    <definedName name="SchNum" localSheetId="8">'[1]New Calculation'!#REF!</definedName>
    <definedName name="SchNum" localSheetId="6">'[1]New Calculation'!#REF!</definedName>
    <definedName name="SchNum" localSheetId="9">'[1]New Calculation'!#REF!</definedName>
    <definedName name="SchoolData" localSheetId="4" hidden="1">'School List'!$A$1:$R$301</definedName>
    <definedName name="SecFC" localSheetId="10">#REF!</definedName>
    <definedName name="SecFC" localSheetId="7">#REF!</definedName>
    <definedName name="SecFC" localSheetId="11">#REF!</definedName>
    <definedName name="SecFC" localSheetId="8">#REF!</definedName>
    <definedName name="SecFC" localSheetId="6">#REF!</definedName>
    <definedName name="SecFC" localSheetId="9">#REF!</definedName>
    <definedName name="SecNOR" localSheetId="10">#REF!</definedName>
    <definedName name="SecNOR" localSheetId="7">#REF!</definedName>
    <definedName name="SecNOR" localSheetId="11">#REF!</definedName>
    <definedName name="SecNOR" localSheetId="8">#REF!</definedName>
    <definedName name="SecNOR" localSheetId="6">#REF!</definedName>
    <definedName name="SecNOR" localSheetId="9">#REF!</definedName>
    <definedName name="SecWindfall" localSheetId="10">#REF!</definedName>
    <definedName name="SecWindfall" localSheetId="7">#REF!</definedName>
    <definedName name="SecWindfall" localSheetId="11">#REF!</definedName>
    <definedName name="SecWindfall" localSheetId="8">#REF!</definedName>
    <definedName name="SecWindfall" localSheetId="6">#REF!</definedName>
    <definedName name="SecWindfall" localSheetId="9">#REF!</definedName>
    <definedName name="SLG" localSheetId="10">'[1]New Calculation'!#REF!</definedName>
    <definedName name="SLG" localSheetId="7">'[1]New Calculation'!#REF!</definedName>
    <definedName name="SLG" localSheetId="11">'[1]New Calculation'!#REF!</definedName>
    <definedName name="SLG" localSheetId="8">'[1]New Calculation'!#REF!</definedName>
    <definedName name="SLG" localSheetId="6">'[1]New Calculation'!#REF!</definedName>
    <definedName name="SLG" localSheetId="9">'[1]New Calculation'!#REF!</definedName>
    <definedName name="smrow" localSheetId="10">[3]SchoolTable!#REF!</definedName>
    <definedName name="smrow" localSheetId="7">[3]SchoolTable!#REF!</definedName>
    <definedName name="smrow" localSheetId="11">[3]SchoolTable!#REF!</definedName>
    <definedName name="smrow" localSheetId="8">[3]SchoolTable!#REF!</definedName>
    <definedName name="smrow" localSheetId="6">[3]SchoolTable!#REF!</definedName>
    <definedName name="smrow" localSheetId="9">[3]SchoolTable!#REF!</definedName>
    <definedName name="split" localSheetId="10">#REF!</definedName>
    <definedName name="split" localSheetId="7">#REF!</definedName>
    <definedName name="split" localSheetId="11">#REF!</definedName>
    <definedName name="split" localSheetId="8">#REF!</definedName>
    <definedName name="split" localSheetId="6">#REF!</definedName>
    <definedName name="split" localSheetId="9">#REF!</definedName>
    <definedName name="SSF" localSheetId="10">'[1]New Calculation'!#REF!</definedName>
    <definedName name="SSF" localSheetId="7">'[1]New Calculation'!#REF!</definedName>
    <definedName name="SSF" localSheetId="11">'[1]New Calculation'!#REF!</definedName>
    <definedName name="SSF" localSheetId="8">'[1]New Calculation'!#REF!</definedName>
    <definedName name="SSF" localSheetId="6">'[1]New Calculation'!#REF!</definedName>
    <definedName name="SSF" localSheetId="9">'[1]New Calculation'!#REF!</definedName>
    <definedName name="startdfes" localSheetId="10">#REF!</definedName>
    <definedName name="startdfes" localSheetId="7">#REF!</definedName>
    <definedName name="startdfes" localSheetId="11">#REF!</definedName>
    <definedName name="startdfes" localSheetId="8">#REF!</definedName>
    <definedName name="startdfes" localSheetId="6">#REF!</definedName>
    <definedName name="startdfes" localSheetId="9">#REF!</definedName>
    <definedName name="Std_Code_1st" localSheetId="10">#REF!</definedName>
    <definedName name="Std_Code_1st" localSheetId="7">#REF!</definedName>
    <definedName name="Std_Code_1st" localSheetId="11">#REF!</definedName>
    <definedName name="Std_Code_1st" localSheetId="8">#REF!</definedName>
    <definedName name="Std_Code_1st" localSheetId="6">#REF!</definedName>
    <definedName name="Std_Code_1st" localSheetId="9">#REF!</definedName>
    <definedName name="T2_Notes_Check" localSheetId="10">#REF!</definedName>
    <definedName name="T2_Notes_Check" localSheetId="7">#REF!</definedName>
    <definedName name="T2_Notes_Check" localSheetId="11">#REF!</definedName>
    <definedName name="T2_Notes_Check" localSheetId="8">#REF!</definedName>
    <definedName name="T2_Notes_Check" localSheetId="6">#REF!</definedName>
    <definedName name="T2_Notes_Check" localSheetId="9">#REF!</definedName>
    <definedName name="Table_2" localSheetId="10">[3]SchoolTable!$CA$1:$CA$65536,[3]SchoolTable!#REF!,[3]SchoolTable!$CE$1:$CE$65536,[3]SchoolTable!$CH$1:$CH$65536,[3]SchoolTable!$CR$1:$CR$65536,[3]SchoolTable!$CU$1:$CU$65536,[3]SchoolTable!$CX$1:$CX$65536,[3]SchoolTable!$DA$1:$DA$65536,[3]SchoolTable!$DF$1:$DF$65536,[3]SchoolTable!#REF!,[3]SchoolTable!$DI$1:$DI$65536</definedName>
    <definedName name="Table_2" localSheetId="7">[3]SchoolTable!$CA$1:$CA$65536,[3]SchoolTable!#REF!,[3]SchoolTable!$CE$1:$CE$65536,[3]SchoolTable!$CH$1:$CH$65536,[3]SchoolTable!$CR$1:$CR$65536,[3]SchoolTable!$CU$1:$CU$65536,[3]SchoolTable!$CX$1:$CX$65536,[3]SchoolTable!$DA$1:$DA$65536,[3]SchoolTable!$DF$1:$DF$65536,[3]SchoolTable!#REF!,[3]SchoolTable!$DI$1:$DI$65536</definedName>
    <definedName name="Table_2" localSheetId="11">[3]SchoolTable!$CA$1:$CA$65536,[3]SchoolTable!#REF!,[3]SchoolTable!$CE$1:$CE$65536,[3]SchoolTable!$CH$1:$CH$65536,[3]SchoolTable!$CR$1:$CR$65536,[3]SchoolTable!$CU$1:$CU$65536,[3]SchoolTable!$CX$1:$CX$65536,[3]SchoolTable!$DA$1:$DA$65536,[3]SchoolTable!$DF$1:$DF$65536,[3]SchoolTable!#REF!,[3]SchoolTable!$DI$1:$DI$65536</definedName>
    <definedName name="Table_2" localSheetId="8">[3]SchoolTable!$CA$1:$CA$65536,[3]SchoolTable!#REF!,[3]SchoolTable!$CE$1:$CE$65536,[3]SchoolTable!$CH$1:$CH$65536,[3]SchoolTable!$CR$1:$CR$65536,[3]SchoolTable!$CU$1:$CU$65536,[3]SchoolTable!$CX$1:$CX$65536,[3]SchoolTable!$DA$1:$DA$65536,[3]SchoolTable!$DF$1:$DF$65536,[3]SchoolTable!#REF!,[3]SchoolTable!$DI$1:$DI$65536</definedName>
    <definedName name="Table_2" localSheetId="6">[3]SchoolTable!$CA$1:$CA$65536,[3]SchoolTable!#REF!,[3]SchoolTable!$CE$1:$CE$65536,[3]SchoolTable!$CH$1:$CH$65536,[3]SchoolTable!$CR$1:$CR$65536,[3]SchoolTable!$CU$1:$CU$65536,[3]SchoolTable!$CX$1:$CX$65536,[3]SchoolTable!$DA$1:$DA$65536,[3]SchoolTable!$DF$1:$DF$65536,[3]SchoolTable!#REF!,[3]SchoolTable!$DI$1:$DI$65536</definedName>
    <definedName name="Table_2" localSheetId="9">[3]SchoolTable!$CA$1:$CA$65536,[3]SchoolTable!#REF!,[3]SchoolTable!$CE$1:$CE$65536,[3]SchoolTable!$CH$1:$CH$65536,[3]SchoolTable!$CR$1:$CR$65536,[3]SchoolTable!$CU$1:$CU$65536,[3]SchoolTable!$CX$1:$CX$65536,[3]SchoolTable!$DA$1:$DA$65536,[3]SchoolTable!$DF$1:$DF$65536,[3]SchoolTable!#REF!,[3]SchoolTable!$DI$1:$DI$65536</definedName>
    <definedName name="Table2_5" localSheetId="10">[3]SchoolTable!$CA$1:$CA$65536,[3]SchoolTable!#REF!,[3]SchoolTable!$CE$1:$CE$65536,[3]SchoolTable!$CH$1:$CH$65536,[3]SchoolTable!$CR$1:$CR$65536,[3]SchoolTable!$CU$1:$CU$65536</definedName>
    <definedName name="Table2_5" localSheetId="7">[3]SchoolTable!$CA$1:$CA$65536,[3]SchoolTable!#REF!,[3]SchoolTable!$CE$1:$CE$65536,[3]SchoolTable!$CH$1:$CH$65536,[3]SchoolTable!$CR$1:$CR$65536,[3]SchoolTable!$CU$1:$CU$65536</definedName>
    <definedName name="Table2_5" localSheetId="11">[3]SchoolTable!$CA$1:$CA$65536,[3]SchoolTable!#REF!,[3]SchoolTable!$CE$1:$CE$65536,[3]SchoolTable!$CH$1:$CH$65536,[3]SchoolTable!$CR$1:$CR$65536,[3]SchoolTable!$CU$1:$CU$65536</definedName>
    <definedName name="Table2_5" localSheetId="8">[3]SchoolTable!$CA$1:$CA$65536,[3]SchoolTable!#REF!,[3]SchoolTable!$CE$1:$CE$65536,[3]SchoolTable!$CH$1:$CH$65536,[3]SchoolTable!$CR$1:$CR$65536,[3]SchoolTable!$CU$1:$CU$65536</definedName>
    <definedName name="Table2_5" localSheetId="6">[3]SchoolTable!$CA$1:$CA$65536,[3]SchoolTable!#REF!,[3]SchoolTable!$CE$1:$CE$65536,[3]SchoolTable!$CH$1:$CH$65536,[3]SchoolTable!$CR$1:$CR$65536,[3]SchoolTable!$CU$1:$CU$65536</definedName>
    <definedName name="Table2_5" localSheetId="9">[3]SchoolTable!$CA$1:$CA$65536,[3]SchoolTable!#REF!,[3]SchoolTable!$CE$1:$CE$65536,[3]SchoolTable!$CH$1:$CH$65536,[3]SchoolTable!$CR$1:$CR$65536,[3]SchoolTable!$CU$1:$CU$65536</definedName>
    <definedName name="tony" hidden="1">{#N/A,#N/A,FALSE,"Sheet 1"}</definedName>
    <definedName name="tony1" hidden="1">{#N/A,#N/A,FALSE,"Sheet 1"}</definedName>
    <definedName name="tony2" hidden="1">{#N/A,#N/A,FALSE,"Sheet 1"}</definedName>
    <definedName name="tony3" hidden="1">{#N/A,#N/A,FALSE,"Sheet 1"}</definedName>
    <definedName name="Transition" localSheetId="10">#REF!</definedName>
    <definedName name="Transition" localSheetId="7">#REF!</definedName>
    <definedName name="Transition" localSheetId="11">#REF!</definedName>
    <definedName name="Transition" localSheetId="8">#REF!</definedName>
    <definedName name="Transition" localSheetId="6">#REF!</definedName>
    <definedName name="Transition" localSheetId="9">#REF!</definedName>
    <definedName name="TTG" localSheetId="10">'[1]New Calculation'!#REF!</definedName>
    <definedName name="TTG" localSheetId="7">'[1]New Calculation'!#REF!</definedName>
    <definedName name="TTG" localSheetId="11">'[1]New Calculation'!#REF!</definedName>
    <definedName name="TTG" localSheetId="8">'[1]New Calculation'!#REF!</definedName>
    <definedName name="TTG" localSheetId="6">'[1]New Calculation'!#REF!</definedName>
    <definedName name="TTG" localSheetId="9">'[1]New Calculation'!#REF!</definedName>
    <definedName name="Windfall" localSheetId="10">#REF!</definedName>
    <definedName name="Windfall" localSheetId="7">#REF!</definedName>
    <definedName name="Windfall" localSheetId="11">#REF!</definedName>
    <definedName name="Windfall" localSheetId="8">#REF!</definedName>
    <definedName name="Windfall" localSheetId="6">#REF!</definedName>
    <definedName name="Windfall" localSheetId="9">#REF!</definedName>
    <definedName name="WindfallSec" localSheetId="10">#REF!</definedName>
    <definedName name="WindfallSec" localSheetId="7">#REF!</definedName>
    <definedName name="WindfallSec" localSheetId="11">#REF!</definedName>
    <definedName name="WindfallSec" localSheetId="8">#REF!</definedName>
    <definedName name="WindfallSec" localSheetId="6">#REF!</definedName>
    <definedName name="WindfallSec" localSheetId="9">#REF!</definedName>
    <definedName name="wrn.9596bbook." hidden="1">{#N/A,#N/A,FALSE,"Sheet 1"}</definedName>
    <definedName name="wrn.9596bbook1." hidden="1">{#N/A,#N/A,FALSE,"Sheet 1"}</definedName>
    <definedName name="wrn.9596bbook2." hidden="1">{#N/A,#N/A,FALSE,"Sheet 1"}</definedName>
    <definedName name="wrn.9596bbook3." hidden="1">{#N/A,#N/A,FALSE,"Sheet 1"}</definedName>
    <definedName name="Z_1C5FAB8C_B82A_4D15_8512_2F5153D0EB99_.wvu.Cols" localSheetId="10" hidden="1">'Schools Leases Catering Equip'!#REF!</definedName>
    <definedName name="Z_1C5FAB8C_B82A_4D15_8512_2F5153D0EB99_.wvu.Cols" localSheetId="7" hidden="1">'Schools Leases IT Equipment'!#REF!</definedName>
    <definedName name="Z_1C5FAB8C_B82A_4D15_8512_2F5153D0EB99_.wvu.Cols" localSheetId="11" hidden="1">'Schools Leases Other Equipment'!#REF!</definedName>
    <definedName name="Z_1C5FAB8C_B82A_4D15_8512_2F5153D0EB99_.wvu.Cols" localSheetId="8" hidden="1">'Schools Leases Photocopiers'!#REF!</definedName>
    <definedName name="Z_1C5FAB8C_B82A_4D15_8512_2F5153D0EB99_.wvu.Cols" localSheetId="6" hidden="1">'Schools Leases Property'!#REF!</definedName>
    <definedName name="Z_1C5FAB8C_B82A_4D15_8512_2F5153D0EB99_.wvu.Cols" localSheetId="9" hidden="1">'Schools Leases Security Systems'!#REF!</definedName>
    <definedName name="Z_7539970E_6B24_4CE2_B9AC_C2604DBC0AAA_.wvu.Cols" localSheetId="10" hidden="1">'Schools Leases Catering Equip'!#REF!</definedName>
    <definedName name="Z_7539970E_6B24_4CE2_B9AC_C2604DBC0AAA_.wvu.Cols" localSheetId="7" hidden="1">'Schools Leases IT Equipment'!#REF!</definedName>
    <definedName name="Z_7539970E_6B24_4CE2_B9AC_C2604DBC0AAA_.wvu.Cols" localSheetId="11" hidden="1">'Schools Leases Other Equipment'!#REF!</definedName>
    <definedName name="Z_7539970E_6B24_4CE2_B9AC_C2604DBC0AAA_.wvu.Cols" localSheetId="8" hidden="1">'Schools Leases Photocopiers'!#REF!</definedName>
    <definedName name="Z_7539970E_6B24_4CE2_B9AC_C2604DBC0AAA_.wvu.Cols" localSheetId="6" hidden="1">'Schools Leases Property'!#REF!</definedName>
    <definedName name="Z_7539970E_6B24_4CE2_B9AC_C2604DBC0AAA_.wvu.Cols" localSheetId="9" hidden="1">'Schools Leases Security Systems'!#REF!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CA5" i="14"/>
  <c r="CA6" i="14"/>
  <c r="CA7" i="14"/>
  <c r="CA8" i="14"/>
  <c r="CA9" i="14"/>
  <c r="CA10" i="14"/>
  <c r="CA11" i="14"/>
  <c r="CA12" i="14"/>
  <c r="CA13" i="14"/>
  <c r="CA14" i="14"/>
  <c r="CA15" i="14"/>
  <c r="CA16" i="14"/>
  <c r="CA17" i="14"/>
  <c r="CA18" i="14"/>
  <c r="CA19" i="14"/>
  <c r="CA4" i="14"/>
  <c r="BR10" i="14"/>
  <c r="BS10" i="14"/>
  <c r="BT10" i="14"/>
  <c r="BU10" i="14"/>
  <c r="BV10" i="14"/>
  <c r="BW10" i="14"/>
  <c r="BY10" i="14"/>
  <c r="BZ10" i="14"/>
  <c r="BR11" i="14"/>
  <c r="BS11" i="14"/>
  <c r="BT11" i="14"/>
  <c r="BU11" i="14"/>
  <c r="BV11" i="14"/>
  <c r="BW11" i="14"/>
  <c r="BY11" i="14"/>
  <c r="BZ11" i="14"/>
  <c r="BR12" i="14"/>
  <c r="BS12" i="14"/>
  <c r="BT12" i="14"/>
  <c r="BU12" i="14"/>
  <c r="BV12" i="14"/>
  <c r="BW12" i="14"/>
  <c r="BY12" i="14"/>
  <c r="BZ12" i="14"/>
  <c r="BR13" i="14"/>
  <c r="BS13" i="14"/>
  <c r="BT13" i="14"/>
  <c r="BU13" i="14"/>
  <c r="BV13" i="14"/>
  <c r="BW13" i="14"/>
  <c r="BY13" i="14"/>
  <c r="BZ13" i="14"/>
  <c r="BR14" i="14"/>
  <c r="BS14" i="14"/>
  <c r="BT14" i="14"/>
  <c r="BU14" i="14"/>
  <c r="BV14" i="14"/>
  <c r="BW14" i="14"/>
  <c r="BY14" i="14"/>
  <c r="BZ14" i="14"/>
  <c r="BR15" i="14"/>
  <c r="BS15" i="14"/>
  <c r="BT15" i="14"/>
  <c r="BU15" i="14"/>
  <c r="BV15" i="14"/>
  <c r="BW15" i="14"/>
  <c r="BY15" i="14"/>
  <c r="BZ15" i="14"/>
  <c r="BR16" i="14"/>
  <c r="BS16" i="14"/>
  <c r="BT16" i="14"/>
  <c r="BU16" i="14"/>
  <c r="BV16" i="14"/>
  <c r="BW16" i="14"/>
  <c r="BY16" i="14"/>
  <c r="BZ16" i="14"/>
  <c r="BR17" i="14"/>
  <c r="BS17" i="14"/>
  <c r="BT17" i="14"/>
  <c r="BU17" i="14"/>
  <c r="BV17" i="14"/>
  <c r="BW17" i="14"/>
  <c r="BY17" i="14"/>
  <c r="BZ17" i="14"/>
  <c r="BR18" i="14"/>
  <c r="BS18" i="14"/>
  <c r="BT18" i="14"/>
  <c r="BU18" i="14"/>
  <c r="BV18" i="14"/>
  <c r="BW18" i="14"/>
  <c r="BY18" i="14"/>
  <c r="BZ18" i="14"/>
  <c r="BR19" i="14"/>
  <c r="BS19" i="14"/>
  <c r="BT19" i="14"/>
  <c r="BU19" i="14"/>
  <c r="BV19" i="14"/>
  <c r="BW19" i="14"/>
  <c r="BY19" i="14"/>
  <c r="BZ19" i="14"/>
  <c r="BR5" i="14"/>
  <c r="BS5" i="14"/>
  <c r="BT5" i="14"/>
  <c r="BU5" i="14"/>
  <c r="BV5" i="14"/>
  <c r="BW5" i="14"/>
  <c r="BY5" i="14"/>
  <c r="BZ5" i="14"/>
  <c r="BR6" i="14"/>
  <c r="BS6" i="14"/>
  <c r="BT6" i="14"/>
  <c r="BU6" i="14"/>
  <c r="BV6" i="14"/>
  <c r="BW6" i="14"/>
  <c r="BY6" i="14"/>
  <c r="BZ6" i="14"/>
  <c r="BR7" i="14"/>
  <c r="BS7" i="14"/>
  <c r="BT7" i="14"/>
  <c r="BU7" i="14"/>
  <c r="BV7" i="14"/>
  <c r="BW7" i="14"/>
  <c r="BY7" i="14"/>
  <c r="BZ7" i="14"/>
  <c r="BR8" i="14"/>
  <c r="BS8" i="14"/>
  <c r="BT8" i="14"/>
  <c r="BU8" i="14"/>
  <c r="BV8" i="14"/>
  <c r="BW8" i="14"/>
  <c r="BY8" i="14"/>
  <c r="BZ8" i="14"/>
  <c r="BR9" i="14"/>
  <c r="BS9" i="14"/>
  <c r="BT9" i="14"/>
  <c r="BU9" i="14"/>
  <c r="BV9" i="14"/>
  <c r="BW9" i="14"/>
  <c r="BY9" i="14"/>
  <c r="BZ9" i="14"/>
  <c r="BS4" i="14"/>
  <c r="BT4" i="14"/>
  <c r="BU4" i="14"/>
  <c r="BV4" i="14"/>
  <c r="BW4" i="14"/>
  <c r="BY4" i="14"/>
  <c r="BZ4" i="14"/>
  <c r="BR4" i="14"/>
  <c r="BQ5" i="14"/>
  <c r="BQ6" i="14"/>
  <c r="BQ7" i="14"/>
  <c r="BQ8" i="14"/>
  <c r="BQ9" i="14"/>
  <c r="BQ4" i="14"/>
  <c r="BH5" i="14"/>
  <c r="BI5" i="14"/>
  <c r="BJ5" i="14"/>
  <c r="BK5" i="14"/>
  <c r="BL5" i="14"/>
  <c r="BM5" i="14"/>
  <c r="BO5" i="14"/>
  <c r="BP5" i="14"/>
  <c r="BH6" i="14"/>
  <c r="BI6" i="14"/>
  <c r="BJ6" i="14"/>
  <c r="BK6" i="14"/>
  <c r="BL6" i="14"/>
  <c r="BM6" i="14"/>
  <c r="BO6" i="14"/>
  <c r="BP6" i="14"/>
  <c r="BH7" i="14"/>
  <c r="BI7" i="14"/>
  <c r="BJ7" i="14"/>
  <c r="BK7" i="14"/>
  <c r="BL7" i="14"/>
  <c r="BM7" i="14"/>
  <c r="BO7" i="14"/>
  <c r="BP7" i="14"/>
  <c r="BH8" i="14"/>
  <c r="BI8" i="14"/>
  <c r="BJ8" i="14"/>
  <c r="BK8" i="14"/>
  <c r="BL8" i="14"/>
  <c r="BM8" i="14"/>
  <c r="BO8" i="14"/>
  <c r="BP8" i="14"/>
  <c r="BH9" i="14"/>
  <c r="BI9" i="14"/>
  <c r="BJ9" i="14"/>
  <c r="BK9" i="14"/>
  <c r="BL9" i="14"/>
  <c r="BM9" i="14"/>
  <c r="BO9" i="14"/>
  <c r="BP9" i="14"/>
  <c r="BI4" i="14"/>
  <c r="BJ4" i="14"/>
  <c r="BK4" i="14"/>
  <c r="BL4" i="14"/>
  <c r="BM4" i="14"/>
  <c r="BO4" i="14"/>
  <c r="BP4" i="14"/>
  <c r="BH4" i="14"/>
  <c r="BG5" i="14"/>
  <c r="BG6" i="14"/>
  <c r="BG7" i="14"/>
  <c r="BG8" i="14"/>
  <c r="BG9" i="14"/>
  <c r="BG4" i="14"/>
  <c r="AX5" i="14"/>
  <c r="AY5" i="14"/>
  <c r="AZ5" i="14"/>
  <c r="BA5" i="14"/>
  <c r="BB5" i="14"/>
  <c r="BC5" i="14"/>
  <c r="BE5" i="14"/>
  <c r="BF5" i="14"/>
  <c r="AX6" i="14"/>
  <c r="AY6" i="14"/>
  <c r="AZ6" i="14"/>
  <c r="BA6" i="14"/>
  <c r="BB6" i="14"/>
  <c r="BC6" i="14"/>
  <c r="BE6" i="14"/>
  <c r="BF6" i="14"/>
  <c r="AX7" i="14"/>
  <c r="AY7" i="14"/>
  <c r="AZ7" i="14"/>
  <c r="BA7" i="14"/>
  <c r="BB7" i="14"/>
  <c r="BC7" i="14"/>
  <c r="BE7" i="14"/>
  <c r="BF7" i="14"/>
  <c r="AX8" i="14"/>
  <c r="AY8" i="14"/>
  <c r="AZ8" i="14"/>
  <c r="BA8" i="14"/>
  <c r="BB8" i="14"/>
  <c r="BC8" i="14"/>
  <c r="BE8" i="14"/>
  <c r="BF8" i="14"/>
  <c r="AX9" i="14"/>
  <c r="AY9" i="14"/>
  <c r="AZ9" i="14"/>
  <c r="BA9" i="14"/>
  <c r="BB9" i="14"/>
  <c r="BC9" i="14"/>
  <c r="BE9" i="14"/>
  <c r="BF9" i="14"/>
  <c r="AY4" i="14"/>
  <c r="AZ4" i="14"/>
  <c r="BA4" i="14"/>
  <c r="BB4" i="14"/>
  <c r="BC4" i="14"/>
  <c r="BE4" i="14"/>
  <c r="BF4" i="14"/>
  <c r="AX4" i="14"/>
  <c r="AW5" i="14"/>
  <c r="AW6" i="14"/>
  <c r="AW7" i="14"/>
  <c r="AW8" i="14"/>
  <c r="AW9" i="14"/>
  <c r="AW4" i="14"/>
  <c r="AN5" i="14"/>
  <c r="AO5" i="14"/>
  <c r="AP5" i="14"/>
  <c r="AQ5" i="14"/>
  <c r="AR5" i="14"/>
  <c r="AS5" i="14"/>
  <c r="AU5" i="14"/>
  <c r="AV5" i="14"/>
  <c r="AN6" i="14"/>
  <c r="AO6" i="14"/>
  <c r="AP6" i="14"/>
  <c r="AQ6" i="14"/>
  <c r="AR6" i="14"/>
  <c r="AS6" i="14"/>
  <c r="AU6" i="14"/>
  <c r="AV6" i="14"/>
  <c r="AN7" i="14"/>
  <c r="AO7" i="14"/>
  <c r="AP7" i="14"/>
  <c r="AQ7" i="14"/>
  <c r="AR7" i="14"/>
  <c r="AS7" i="14"/>
  <c r="AU7" i="14"/>
  <c r="AV7" i="14"/>
  <c r="AN8" i="14"/>
  <c r="AO8" i="14"/>
  <c r="AP8" i="14"/>
  <c r="AQ8" i="14"/>
  <c r="AR8" i="14"/>
  <c r="AS8" i="14"/>
  <c r="AU8" i="14"/>
  <c r="AV8" i="14"/>
  <c r="AN9" i="14"/>
  <c r="AO9" i="14"/>
  <c r="AP9" i="14"/>
  <c r="AQ9" i="14"/>
  <c r="AR9" i="14"/>
  <c r="AS9" i="14"/>
  <c r="AU9" i="14"/>
  <c r="AV9" i="14"/>
  <c r="AO4" i="14"/>
  <c r="AP4" i="14"/>
  <c r="AQ4" i="14"/>
  <c r="AR4" i="14"/>
  <c r="AS4" i="14"/>
  <c r="AU4" i="14"/>
  <c r="AV4" i="14"/>
  <c r="AN4" i="14"/>
  <c r="AM5" i="14"/>
  <c r="AM6" i="14"/>
  <c r="AM7" i="14"/>
  <c r="AM8" i="14"/>
  <c r="AM9" i="14"/>
  <c r="AM4" i="14"/>
  <c r="J52" i="1"/>
  <c r="BD5" i="14" s="1"/>
  <c r="J53" i="1"/>
  <c r="BD6" i="14" s="1"/>
  <c r="J54" i="1"/>
  <c r="BD7" i="14" s="1"/>
  <c r="J55" i="1"/>
  <c r="BD8" i="14" s="1"/>
  <c r="J56" i="1"/>
  <c r="BD9" i="14" s="1"/>
  <c r="AD5" i="14"/>
  <c r="AE5" i="14"/>
  <c r="AF5" i="14"/>
  <c r="AG5" i="14"/>
  <c r="AH5" i="14"/>
  <c r="AI5" i="14"/>
  <c r="AK5" i="14"/>
  <c r="AL5" i="14"/>
  <c r="AD6" i="14"/>
  <c r="AE6" i="14"/>
  <c r="AF6" i="14"/>
  <c r="AG6" i="14"/>
  <c r="AH6" i="14"/>
  <c r="AI6" i="14"/>
  <c r="AK6" i="14"/>
  <c r="AL6" i="14"/>
  <c r="AD7" i="14"/>
  <c r="AE7" i="14"/>
  <c r="AF7" i="14"/>
  <c r="AG7" i="14"/>
  <c r="AH7" i="14"/>
  <c r="AI7" i="14"/>
  <c r="AK7" i="14"/>
  <c r="AL7" i="14"/>
  <c r="AD8" i="14"/>
  <c r="AE8" i="14"/>
  <c r="AF8" i="14"/>
  <c r="AG8" i="14"/>
  <c r="AH8" i="14"/>
  <c r="AI8" i="14"/>
  <c r="AK8" i="14"/>
  <c r="AL8" i="14"/>
  <c r="AD9" i="14"/>
  <c r="AE9" i="14"/>
  <c r="AF9" i="14"/>
  <c r="AG9" i="14"/>
  <c r="AH9" i="14"/>
  <c r="AI9" i="14"/>
  <c r="AK9" i="14"/>
  <c r="AL9" i="14"/>
  <c r="AE4" i="14"/>
  <c r="AF4" i="14"/>
  <c r="AG4" i="14"/>
  <c r="AH4" i="14"/>
  <c r="AI4" i="14"/>
  <c r="AK4" i="14"/>
  <c r="AL4" i="14"/>
  <c r="AD4" i="14"/>
  <c r="AC5" i="14"/>
  <c r="AC6" i="14"/>
  <c r="AC7" i="14"/>
  <c r="AC8" i="14"/>
  <c r="AC9" i="14"/>
  <c r="AC4" i="14"/>
  <c r="U6" i="14"/>
  <c r="U7" i="14"/>
  <c r="S5" i="14"/>
  <c r="S6" i="14"/>
  <c r="S7" i="14"/>
  <c r="S8" i="14"/>
  <c r="S9" i="14"/>
  <c r="S4" i="14"/>
  <c r="J19" i="1"/>
  <c r="J20" i="1"/>
  <c r="I5" i="14"/>
  <c r="I6" i="14"/>
  <c r="I7" i="14"/>
  <c r="I8" i="14"/>
  <c r="I9" i="14"/>
  <c r="I4" i="14"/>
  <c r="T5" i="14"/>
  <c r="U5" i="14"/>
  <c r="V5" i="14"/>
  <c r="W5" i="14"/>
  <c r="X5" i="14"/>
  <c r="Y5" i="14"/>
  <c r="AA5" i="14"/>
  <c r="AB5" i="14"/>
  <c r="T6" i="14"/>
  <c r="V6" i="14"/>
  <c r="W6" i="14"/>
  <c r="X6" i="14"/>
  <c r="Y6" i="14"/>
  <c r="AA6" i="14"/>
  <c r="AB6" i="14"/>
  <c r="T7" i="14"/>
  <c r="V7" i="14"/>
  <c r="W7" i="14"/>
  <c r="X7" i="14"/>
  <c r="Y7" i="14"/>
  <c r="AA7" i="14"/>
  <c r="AB7" i="14"/>
  <c r="T8" i="14"/>
  <c r="U8" i="14"/>
  <c r="V8" i="14"/>
  <c r="W8" i="14"/>
  <c r="X8" i="14"/>
  <c r="Y8" i="14"/>
  <c r="AA8" i="14"/>
  <c r="AB8" i="14"/>
  <c r="T9" i="14"/>
  <c r="U9" i="14"/>
  <c r="V9" i="14"/>
  <c r="W9" i="14"/>
  <c r="X9" i="14"/>
  <c r="Y9" i="14"/>
  <c r="AA9" i="14"/>
  <c r="AB9" i="14"/>
  <c r="U4" i="14"/>
  <c r="V4" i="14"/>
  <c r="W4" i="14"/>
  <c r="X4" i="14"/>
  <c r="Y4" i="14"/>
  <c r="AA4" i="14"/>
  <c r="AB4" i="14"/>
  <c r="T4" i="14"/>
  <c r="H9" i="14"/>
  <c r="G9" i="14"/>
  <c r="A9" i="14"/>
  <c r="H8" i="14"/>
  <c r="G8" i="14"/>
  <c r="A8" i="14"/>
  <c r="H7" i="14"/>
  <c r="G7" i="14"/>
  <c r="A7" i="14"/>
  <c r="H6" i="14"/>
  <c r="G6" i="14"/>
  <c r="A6" i="14"/>
  <c r="H5" i="14"/>
  <c r="G5" i="14"/>
  <c r="A5" i="14"/>
  <c r="J5" i="14"/>
  <c r="K5" i="14"/>
  <c r="L5" i="14"/>
  <c r="M5" i="14"/>
  <c r="N5" i="14"/>
  <c r="O5" i="14"/>
  <c r="Q5" i="14"/>
  <c r="R5" i="14"/>
  <c r="J6" i="14"/>
  <c r="K6" i="14"/>
  <c r="L6" i="14"/>
  <c r="M6" i="14"/>
  <c r="N6" i="14"/>
  <c r="O6" i="14"/>
  <c r="Q6" i="14"/>
  <c r="R6" i="14"/>
  <c r="J7" i="14"/>
  <c r="K7" i="14"/>
  <c r="L7" i="14"/>
  <c r="M7" i="14"/>
  <c r="N7" i="14"/>
  <c r="O7" i="14"/>
  <c r="Q7" i="14"/>
  <c r="R7" i="14"/>
  <c r="J8" i="14"/>
  <c r="K8" i="14"/>
  <c r="L8" i="14"/>
  <c r="M8" i="14"/>
  <c r="N8" i="14"/>
  <c r="O8" i="14"/>
  <c r="Q8" i="14"/>
  <c r="R8" i="14"/>
  <c r="J9" i="14"/>
  <c r="K9" i="14"/>
  <c r="L9" i="14"/>
  <c r="M9" i="14"/>
  <c r="N9" i="14"/>
  <c r="O9" i="14"/>
  <c r="Q9" i="14"/>
  <c r="R9" i="14"/>
  <c r="K4" i="14"/>
  <c r="L4" i="14"/>
  <c r="M4" i="14"/>
  <c r="N4" i="14"/>
  <c r="O4" i="14"/>
  <c r="Q4" i="14"/>
  <c r="R4" i="14"/>
  <c r="J4" i="14"/>
  <c r="H4" i="14"/>
  <c r="G4" i="14"/>
  <c r="A4" i="14"/>
  <c r="P4" i="14" l="1"/>
  <c r="M6" i="4" l="1"/>
  <c r="C6" i="4" s="1"/>
  <c r="E6" i="14" l="1"/>
  <c r="E8" i="14"/>
  <c r="E5" i="14"/>
  <c r="E7" i="14"/>
  <c r="E4" i="14"/>
  <c r="E9" i="14"/>
  <c r="Q284" i="13"/>
  <c r="P284" i="13"/>
  <c r="O284" i="13"/>
  <c r="N284" i="13"/>
  <c r="M284" i="13"/>
  <c r="L284" i="13"/>
  <c r="K284" i="13"/>
  <c r="J284" i="13"/>
  <c r="I284" i="13"/>
  <c r="Q283" i="13"/>
  <c r="P283" i="13"/>
  <c r="O283" i="13"/>
  <c r="N283" i="13"/>
  <c r="M283" i="13"/>
  <c r="L283" i="13"/>
  <c r="K283" i="13"/>
  <c r="J283" i="13"/>
  <c r="I283" i="13"/>
  <c r="Q282" i="13"/>
  <c r="P282" i="13"/>
  <c r="O282" i="13"/>
  <c r="N282" i="13"/>
  <c r="M282" i="13"/>
  <c r="L282" i="13"/>
  <c r="K282" i="13"/>
  <c r="J282" i="13"/>
  <c r="I282" i="13"/>
  <c r="Q281" i="13"/>
  <c r="P281" i="13"/>
  <c r="O281" i="13"/>
  <c r="N281" i="13"/>
  <c r="M281" i="13"/>
  <c r="L281" i="13"/>
  <c r="K281" i="13"/>
  <c r="J281" i="13"/>
  <c r="I281" i="13"/>
  <c r="Q280" i="13"/>
  <c r="P280" i="13"/>
  <c r="O280" i="13"/>
  <c r="N280" i="13"/>
  <c r="M280" i="13"/>
  <c r="L280" i="13"/>
  <c r="K280" i="13"/>
  <c r="J280" i="13"/>
  <c r="I280" i="13"/>
  <c r="Q279" i="13"/>
  <c r="P279" i="13"/>
  <c r="O279" i="13"/>
  <c r="N279" i="13"/>
  <c r="M279" i="13"/>
  <c r="L279" i="13"/>
  <c r="K279" i="13"/>
  <c r="J279" i="13"/>
  <c r="I279" i="13"/>
  <c r="Q278" i="13"/>
  <c r="P278" i="13"/>
  <c r="O278" i="13"/>
  <c r="N278" i="13"/>
  <c r="M278" i="13"/>
  <c r="L278" i="13"/>
  <c r="K278" i="13"/>
  <c r="J278" i="13"/>
  <c r="I278" i="13"/>
  <c r="Q277" i="13"/>
  <c r="P277" i="13"/>
  <c r="O277" i="13"/>
  <c r="N277" i="13"/>
  <c r="M277" i="13"/>
  <c r="L277" i="13"/>
  <c r="K277" i="13"/>
  <c r="J277" i="13"/>
  <c r="I277" i="13"/>
  <c r="Q276" i="13"/>
  <c r="P276" i="13"/>
  <c r="O276" i="13"/>
  <c r="N276" i="13"/>
  <c r="M276" i="13"/>
  <c r="L276" i="13"/>
  <c r="K276" i="13"/>
  <c r="J276" i="13"/>
  <c r="I276" i="13"/>
  <c r="Q275" i="13"/>
  <c r="P275" i="13"/>
  <c r="O275" i="13"/>
  <c r="N275" i="13"/>
  <c r="M275" i="13"/>
  <c r="L275" i="13"/>
  <c r="K275" i="13"/>
  <c r="J275" i="13"/>
  <c r="I275" i="13"/>
  <c r="Q274" i="13"/>
  <c r="P274" i="13"/>
  <c r="O274" i="13"/>
  <c r="N274" i="13"/>
  <c r="M274" i="13"/>
  <c r="L274" i="13"/>
  <c r="K274" i="13"/>
  <c r="J274" i="13"/>
  <c r="I274" i="13"/>
  <c r="Q273" i="13"/>
  <c r="P273" i="13"/>
  <c r="O273" i="13"/>
  <c r="N273" i="13"/>
  <c r="M273" i="13"/>
  <c r="L273" i="13"/>
  <c r="K273" i="13"/>
  <c r="J273" i="13"/>
  <c r="I273" i="13"/>
  <c r="Q272" i="13"/>
  <c r="P272" i="13"/>
  <c r="O272" i="13"/>
  <c r="N272" i="13"/>
  <c r="M272" i="13"/>
  <c r="L272" i="13"/>
  <c r="K272" i="13"/>
  <c r="J272" i="13"/>
  <c r="I272" i="13"/>
  <c r="Q271" i="13"/>
  <c r="P271" i="13"/>
  <c r="O271" i="13"/>
  <c r="N271" i="13"/>
  <c r="M271" i="13"/>
  <c r="L271" i="13"/>
  <c r="K271" i="13"/>
  <c r="J271" i="13"/>
  <c r="I271" i="13"/>
  <c r="Q270" i="13"/>
  <c r="P270" i="13"/>
  <c r="O270" i="13"/>
  <c r="N270" i="13"/>
  <c r="M270" i="13"/>
  <c r="L270" i="13"/>
  <c r="K270" i="13"/>
  <c r="J270" i="13"/>
  <c r="I270" i="13"/>
  <c r="Q269" i="13"/>
  <c r="P269" i="13"/>
  <c r="O269" i="13"/>
  <c r="N269" i="13"/>
  <c r="M269" i="13"/>
  <c r="L269" i="13"/>
  <c r="K269" i="13"/>
  <c r="J269" i="13"/>
  <c r="I269" i="13"/>
  <c r="Q268" i="13"/>
  <c r="P268" i="13"/>
  <c r="O268" i="13"/>
  <c r="N268" i="13"/>
  <c r="M268" i="13"/>
  <c r="L268" i="13"/>
  <c r="K268" i="13"/>
  <c r="J268" i="13"/>
  <c r="I268" i="13"/>
  <c r="Q267" i="13"/>
  <c r="P267" i="13"/>
  <c r="O267" i="13"/>
  <c r="N267" i="13"/>
  <c r="M267" i="13"/>
  <c r="L267" i="13"/>
  <c r="K267" i="13"/>
  <c r="J267" i="13"/>
  <c r="I267" i="13"/>
  <c r="Q266" i="13"/>
  <c r="P266" i="13"/>
  <c r="O266" i="13"/>
  <c r="N266" i="13"/>
  <c r="M266" i="13"/>
  <c r="L266" i="13"/>
  <c r="K266" i="13"/>
  <c r="J266" i="13"/>
  <c r="I266" i="13"/>
  <c r="Q265" i="13"/>
  <c r="P265" i="13"/>
  <c r="O265" i="13"/>
  <c r="N265" i="13"/>
  <c r="M265" i="13"/>
  <c r="L265" i="13"/>
  <c r="K265" i="13"/>
  <c r="J265" i="13"/>
  <c r="I265" i="13"/>
  <c r="Q264" i="13"/>
  <c r="P264" i="13"/>
  <c r="O264" i="13"/>
  <c r="N264" i="13"/>
  <c r="M264" i="13"/>
  <c r="L264" i="13"/>
  <c r="K264" i="13"/>
  <c r="J264" i="13"/>
  <c r="I264" i="13"/>
  <c r="Q263" i="13"/>
  <c r="P263" i="13"/>
  <c r="O263" i="13"/>
  <c r="N263" i="13"/>
  <c r="M263" i="13"/>
  <c r="L263" i="13"/>
  <c r="K263" i="13"/>
  <c r="J263" i="13"/>
  <c r="I263" i="13"/>
  <c r="Q262" i="13"/>
  <c r="N262" i="13"/>
  <c r="I262" i="13"/>
  <c r="Q261" i="13"/>
  <c r="P261" i="13"/>
  <c r="O261" i="13"/>
  <c r="N261" i="13"/>
  <c r="M261" i="13"/>
  <c r="L261" i="13"/>
  <c r="K261" i="13"/>
  <c r="J261" i="13"/>
  <c r="I261" i="13"/>
  <c r="Q260" i="13"/>
  <c r="P260" i="13"/>
  <c r="O260" i="13"/>
  <c r="N260" i="13"/>
  <c r="M260" i="13"/>
  <c r="L260" i="13"/>
  <c r="K260" i="13"/>
  <c r="J260" i="13"/>
  <c r="I260" i="13"/>
  <c r="Q259" i="13"/>
  <c r="P259" i="13"/>
  <c r="O259" i="13"/>
  <c r="N259" i="13"/>
  <c r="M259" i="13"/>
  <c r="L259" i="13"/>
  <c r="K259" i="13"/>
  <c r="J259" i="13"/>
  <c r="I259" i="13"/>
  <c r="Q258" i="13"/>
  <c r="P258" i="13"/>
  <c r="O258" i="13"/>
  <c r="N258" i="13"/>
  <c r="M258" i="13"/>
  <c r="L258" i="13"/>
  <c r="K258" i="13"/>
  <c r="J258" i="13"/>
  <c r="I258" i="13"/>
  <c r="Q257" i="13"/>
  <c r="P257" i="13"/>
  <c r="O257" i="13"/>
  <c r="N257" i="13"/>
  <c r="M257" i="13"/>
  <c r="L257" i="13"/>
  <c r="K257" i="13"/>
  <c r="J257" i="13"/>
  <c r="I257" i="13"/>
  <c r="Q256" i="13"/>
  <c r="P256" i="13"/>
  <c r="O256" i="13"/>
  <c r="N256" i="13"/>
  <c r="M256" i="13"/>
  <c r="L256" i="13"/>
  <c r="K256" i="13"/>
  <c r="J256" i="13"/>
  <c r="I256" i="13"/>
  <c r="Q255" i="13"/>
  <c r="P255" i="13"/>
  <c r="O255" i="13"/>
  <c r="N255" i="13"/>
  <c r="M255" i="13"/>
  <c r="L255" i="13"/>
  <c r="K255" i="13"/>
  <c r="J255" i="13"/>
  <c r="I255" i="13"/>
  <c r="Q254" i="13"/>
  <c r="N254" i="13"/>
  <c r="I254" i="13"/>
  <c r="Q253" i="13"/>
  <c r="N253" i="13"/>
  <c r="I253" i="13"/>
  <c r="Q252" i="13"/>
  <c r="P252" i="13"/>
  <c r="O252" i="13"/>
  <c r="N252" i="13"/>
  <c r="M252" i="13"/>
  <c r="L252" i="13"/>
  <c r="K252" i="13"/>
  <c r="J252" i="13"/>
  <c r="I252" i="13"/>
  <c r="Q251" i="13"/>
  <c r="P251" i="13"/>
  <c r="O251" i="13"/>
  <c r="N251" i="13"/>
  <c r="M251" i="13"/>
  <c r="L251" i="13"/>
  <c r="K251" i="13"/>
  <c r="J251" i="13"/>
  <c r="I251" i="13"/>
  <c r="Q250" i="13"/>
  <c r="P250" i="13"/>
  <c r="O250" i="13"/>
  <c r="N250" i="13"/>
  <c r="M250" i="13"/>
  <c r="L250" i="13"/>
  <c r="K250" i="13"/>
  <c r="J250" i="13"/>
  <c r="I250" i="13"/>
  <c r="Q249" i="13"/>
  <c r="P249" i="13"/>
  <c r="O249" i="13"/>
  <c r="N249" i="13"/>
  <c r="M249" i="13"/>
  <c r="L249" i="13"/>
  <c r="K249" i="13"/>
  <c r="J249" i="13"/>
  <c r="I249" i="13"/>
  <c r="Q248" i="13"/>
  <c r="P248" i="13"/>
  <c r="O248" i="13"/>
  <c r="N248" i="13"/>
  <c r="M248" i="13"/>
  <c r="L248" i="13"/>
  <c r="K248" i="13"/>
  <c r="J248" i="13"/>
  <c r="I248" i="13"/>
  <c r="Q247" i="13"/>
  <c r="P247" i="13"/>
  <c r="O247" i="13"/>
  <c r="N247" i="13"/>
  <c r="M247" i="13"/>
  <c r="L247" i="13"/>
  <c r="K247" i="13"/>
  <c r="J247" i="13"/>
  <c r="I247" i="13"/>
  <c r="Q246" i="13"/>
  <c r="P246" i="13"/>
  <c r="O246" i="13"/>
  <c r="N246" i="13"/>
  <c r="M246" i="13"/>
  <c r="L246" i="13"/>
  <c r="K246" i="13"/>
  <c r="J246" i="13"/>
  <c r="I246" i="13"/>
  <c r="Q245" i="13"/>
  <c r="P245" i="13"/>
  <c r="O245" i="13"/>
  <c r="N245" i="13"/>
  <c r="M245" i="13"/>
  <c r="L245" i="13"/>
  <c r="K245" i="13"/>
  <c r="J245" i="13"/>
  <c r="I245" i="13"/>
  <c r="Q244" i="13"/>
  <c r="P244" i="13"/>
  <c r="O244" i="13"/>
  <c r="N244" i="13"/>
  <c r="M244" i="13"/>
  <c r="L244" i="13"/>
  <c r="K244" i="13"/>
  <c r="J244" i="13"/>
  <c r="I244" i="13"/>
  <c r="Q243" i="13"/>
  <c r="P243" i="13"/>
  <c r="O243" i="13"/>
  <c r="N243" i="13"/>
  <c r="M243" i="13"/>
  <c r="L243" i="13"/>
  <c r="K243" i="13"/>
  <c r="J243" i="13"/>
  <c r="I243" i="13"/>
  <c r="Q242" i="13"/>
  <c r="P242" i="13"/>
  <c r="O242" i="13"/>
  <c r="N242" i="13"/>
  <c r="M242" i="13"/>
  <c r="L242" i="13"/>
  <c r="K242" i="13"/>
  <c r="J242" i="13"/>
  <c r="I242" i="13"/>
  <c r="Q241" i="13"/>
  <c r="P241" i="13"/>
  <c r="O241" i="13"/>
  <c r="N241" i="13"/>
  <c r="M241" i="13"/>
  <c r="L241" i="13"/>
  <c r="K241" i="13"/>
  <c r="J241" i="13"/>
  <c r="I241" i="13"/>
  <c r="N240" i="13"/>
  <c r="I240" i="13"/>
  <c r="Q239" i="13"/>
  <c r="P239" i="13"/>
  <c r="O239" i="13"/>
  <c r="N239" i="13"/>
  <c r="M239" i="13"/>
  <c r="L239" i="13"/>
  <c r="K239" i="13"/>
  <c r="J239" i="13"/>
  <c r="I239" i="13"/>
  <c r="Q238" i="13"/>
  <c r="P238" i="13"/>
  <c r="O238" i="13"/>
  <c r="N238" i="13"/>
  <c r="M238" i="13"/>
  <c r="L238" i="13"/>
  <c r="K238" i="13"/>
  <c r="J238" i="13"/>
  <c r="I238" i="13"/>
  <c r="Q237" i="13"/>
  <c r="P237" i="13"/>
  <c r="O237" i="13"/>
  <c r="N237" i="13"/>
  <c r="M237" i="13"/>
  <c r="L237" i="13"/>
  <c r="K237" i="13"/>
  <c r="J237" i="13"/>
  <c r="I237" i="13"/>
  <c r="Q236" i="13"/>
  <c r="P236" i="13"/>
  <c r="O236" i="13"/>
  <c r="N236" i="13"/>
  <c r="M236" i="13"/>
  <c r="L236" i="13"/>
  <c r="K236" i="13"/>
  <c r="J236" i="13"/>
  <c r="I236" i="13"/>
  <c r="Q235" i="13"/>
  <c r="P235" i="13"/>
  <c r="O235" i="13"/>
  <c r="N235" i="13"/>
  <c r="M235" i="13"/>
  <c r="L235" i="13"/>
  <c r="K235" i="13"/>
  <c r="J235" i="13"/>
  <c r="I235" i="13"/>
  <c r="Q234" i="13"/>
  <c r="P234" i="13"/>
  <c r="O234" i="13"/>
  <c r="N234" i="13"/>
  <c r="M234" i="13"/>
  <c r="L234" i="13"/>
  <c r="K234" i="13"/>
  <c r="J234" i="13"/>
  <c r="I234" i="13"/>
  <c r="Q233" i="13"/>
  <c r="P233" i="13"/>
  <c r="O233" i="13"/>
  <c r="N233" i="13"/>
  <c r="M233" i="13"/>
  <c r="L233" i="13"/>
  <c r="K233" i="13"/>
  <c r="J233" i="13"/>
  <c r="I233" i="13"/>
  <c r="Q232" i="13"/>
  <c r="P232" i="13"/>
  <c r="O232" i="13"/>
  <c r="N232" i="13"/>
  <c r="M232" i="13"/>
  <c r="L232" i="13"/>
  <c r="K232" i="13"/>
  <c r="J232" i="13"/>
  <c r="I232" i="13"/>
  <c r="Q231" i="13"/>
  <c r="P231" i="13"/>
  <c r="O231" i="13"/>
  <c r="N231" i="13"/>
  <c r="M231" i="13"/>
  <c r="L231" i="13"/>
  <c r="K231" i="13"/>
  <c r="J231" i="13"/>
  <c r="I231" i="13"/>
  <c r="Q230" i="13"/>
  <c r="P230" i="13"/>
  <c r="O230" i="13"/>
  <c r="N230" i="13"/>
  <c r="M230" i="13"/>
  <c r="L230" i="13"/>
  <c r="K230" i="13"/>
  <c r="J230" i="13"/>
  <c r="I230" i="13"/>
  <c r="Q229" i="13"/>
  <c r="P229" i="13"/>
  <c r="O229" i="13"/>
  <c r="N229" i="13"/>
  <c r="M229" i="13"/>
  <c r="L229" i="13"/>
  <c r="K229" i="13"/>
  <c r="J229" i="13"/>
  <c r="I229" i="13"/>
  <c r="Q228" i="13"/>
  <c r="P228" i="13"/>
  <c r="O228" i="13"/>
  <c r="N228" i="13"/>
  <c r="M228" i="13"/>
  <c r="L228" i="13"/>
  <c r="K228" i="13"/>
  <c r="J228" i="13"/>
  <c r="I228" i="13"/>
  <c r="Q227" i="13"/>
  <c r="N227" i="13"/>
  <c r="I227" i="13"/>
  <c r="Q226" i="13"/>
  <c r="N226" i="13"/>
  <c r="I226" i="13"/>
  <c r="Q225" i="13"/>
  <c r="N225" i="13"/>
  <c r="I225" i="13"/>
  <c r="Q224" i="13"/>
  <c r="P224" i="13"/>
  <c r="O224" i="13"/>
  <c r="N224" i="13"/>
  <c r="M224" i="13"/>
  <c r="L224" i="13"/>
  <c r="K224" i="13"/>
  <c r="J224" i="13"/>
  <c r="I224" i="13"/>
  <c r="Q223" i="13"/>
  <c r="P223" i="13"/>
  <c r="O223" i="13"/>
  <c r="N223" i="13"/>
  <c r="M223" i="13"/>
  <c r="L223" i="13"/>
  <c r="K223" i="13"/>
  <c r="J223" i="13"/>
  <c r="I223" i="13"/>
  <c r="Q222" i="13"/>
  <c r="P222" i="13"/>
  <c r="O222" i="13"/>
  <c r="N222" i="13"/>
  <c r="M222" i="13"/>
  <c r="L222" i="13"/>
  <c r="K222" i="13"/>
  <c r="J222" i="13"/>
  <c r="I222" i="13"/>
  <c r="Q221" i="13"/>
  <c r="P221" i="13"/>
  <c r="O221" i="13"/>
  <c r="N221" i="13"/>
  <c r="M221" i="13"/>
  <c r="L221" i="13"/>
  <c r="K221" i="13"/>
  <c r="J221" i="13"/>
  <c r="I221" i="13"/>
  <c r="Q220" i="13"/>
  <c r="P220" i="13"/>
  <c r="O220" i="13"/>
  <c r="N220" i="13"/>
  <c r="M220" i="13"/>
  <c r="L220" i="13"/>
  <c r="K220" i="13"/>
  <c r="J220" i="13"/>
  <c r="I220" i="13"/>
  <c r="Q219" i="13"/>
  <c r="P219" i="13"/>
  <c r="O219" i="13"/>
  <c r="N219" i="13"/>
  <c r="M219" i="13"/>
  <c r="L219" i="13"/>
  <c r="K219" i="13"/>
  <c r="J219" i="13"/>
  <c r="I219" i="13"/>
  <c r="Q218" i="13"/>
  <c r="P218" i="13"/>
  <c r="O218" i="13"/>
  <c r="N218" i="13"/>
  <c r="M218" i="13"/>
  <c r="L218" i="13"/>
  <c r="K218" i="13"/>
  <c r="J218" i="13"/>
  <c r="I218" i="13"/>
  <c r="Q217" i="13"/>
  <c r="P217" i="13"/>
  <c r="O217" i="13"/>
  <c r="N217" i="13"/>
  <c r="M217" i="13"/>
  <c r="L217" i="13"/>
  <c r="K217" i="13"/>
  <c r="J217" i="13"/>
  <c r="I217" i="13"/>
  <c r="Q216" i="13"/>
  <c r="P216" i="13"/>
  <c r="O216" i="13"/>
  <c r="N216" i="13"/>
  <c r="M216" i="13"/>
  <c r="L216" i="13"/>
  <c r="K216" i="13"/>
  <c r="J216" i="13"/>
  <c r="I216" i="13"/>
  <c r="Q215" i="13"/>
  <c r="P215" i="13"/>
  <c r="O215" i="13"/>
  <c r="N215" i="13"/>
  <c r="M215" i="13"/>
  <c r="L215" i="13"/>
  <c r="K215" i="13"/>
  <c r="J215" i="13"/>
  <c r="I215" i="13"/>
  <c r="Q214" i="13"/>
  <c r="P214" i="13"/>
  <c r="O214" i="13"/>
  <c r="N214" i="13"/>
  <c r="M214" i="13"/>
  <c r="L214" i="13"/>
  <c r="K214" i="13"/>
  <c r="J214" i="13"/>
  <c r="I214" i="13"/>
  <c r="Q213" i="13"/>
  <c r="P213" i="13"/>
  <c r="O213" i="13"/>
  <c r="N213" i="13"/>
  <c r="M213" i="13"/>
  <c r="L213" i="13"/>
  <c r="K213" i="13"/>
  <c r="J213" i="13"/>
  <c r="I213" i="13"/>
  <c r="Q212" i="13"/>
  <c r="P212" i="13"/>
  <c r="O212" i="13"/>
  <c r="N212" i="13"/>
  <c r="M212" i="13"/>
  <c r="L212" i="13"/>
  <c r="K212" i="13"/>
  <c r="J212" i="13"/>
  <c r="I212" i="13"/>
  <c r="Q211" i="13"/>
  <c r="P211" i="13"/>
  <c r="O211" i="13"/>
  <c r="N211" i="13"/>
  <c r="M211" i="13"/>
  <c r="L211" i="13"/>
  <c r="K211" i="13"/>
  <c r="J211" i="13"/>
  <c r="I211" i="13"/>
  <c r="Q210" i="13"/>
  <c r="P210" i="13"/>
  <c r="O210" i="13"/>
  <c r="N210" i="13"/>
  <c r="M210" i="13"/>
  <c r="L210" i="13"/>
  <c r="K210" i="13"/>
  <c r="J210" i="13"/>
  <c r="I210" i="13"/>
  <c r="Q209" i="13"/>
  <c r="P209" i="13"/>
  <c r="O209" i="13"/>
  <c r="N209" i="13"/>
  <c r="M209" i="13"/>
  <c r="L209" i="13"/>
  <c r="K209" i="13"/>
  <c r="J209" i="13"/>
  <c r="I209" i="13"/>
  <c r="Q208" i="13"/>
  <c r="P208" i="13"/>
  <c r="O208" i="13"/>
  <c r="N208" i="13"/>
  <c r="M208" i="13"/>
  <c r="L208" i="13"/>
  <c r="K208" i="13"/>
  <c r="J208" i="13"/>
  <c r="I208" i="13"/>
  <c r="Q207" i="13"/>
  <c r="P207" i="13"/>
  <c r="O207" i="13"/>
  <c r="N207" i="13"/>
  <c r="M207" i="13"/>
  <c r="L207" i="13"/>
  <c r="K207" i="13"/>
  <c r="J207" i="13"/>
  <c r="I207" i="13"/>
  <c r="Q206" i="13"/>
  <c r="P206" i="13"/>
  <c r="O206" i="13"/>
  <c r="N206" i="13"/>
  <c r="M206" i="13"/>
  <c r="L206" i="13"/>
  <c r="K206" i="13"/>
  <c r="J206" i="13"/>
  <c r="I206" i="13"/>
  <c r="Q205" i="13"/>
  <c r="P205" i="13"/>
  <c r="O205" i="13"/>
  <c r="N205" i="13"/>
  <c r="M205" i="13"/>
  <c r="L205" i="13"/>
  <c r="K205" i="13"/>
  <c r="J205" i="13"/>
  <c r="I205" i="13"/>
  <c r="Q204" i="13"/>
  <c r="P204" i="13"/>
  <c r="O204" i="13"/>
  <c r="N204" i="13"/>
  <c r="M204" i="13"/>
  <c r="L204" i="13"/>
  <c r="K204" i="13"/>
  <c r="J204" i="13"/>
  <c r="I204" i="13"/>
  <c r="Q203" i="13"/>
  <c r="P203" i="13"/>
  <c r="O203" i="13"/>
  <c r="N203" i="13"/>
  <c r="M203" i="13"/>
  <c r="L203" i="13"/>
  <c r="K203" i="13"/>
  <c r="J203" i="13"/>
  <c r="I203" i="13"/>
  <c r="Q202" i="13"/>
  <c r="P202" i="13"/>
  <c r="O202" i="13"/>
  <c r="N202" i="13"/>
  <c r="M202" i="13"/>
  <c r="L202" i="13"/>
  <c r="K202" i="13"/>
  <c r="J202" i="13"/>
  <c r="I202" i="13"/>
  <c r="Q201" i="13"/>
  <c r="P201" i="13"/>
  <c r="O201" i="13"/>
  <c r="N201" i="13"/>
  <c r="M201" i="13"/>
  <c r="L201" i="13"/>
  <c r="K201" i="13"/>
  <c r="J201" i="13"/>
  <c r="I201" i="13"/>
  <c r="Q200" i="13"/>
  <c r="P200" i="13"/>
  <c r="O200" i="13"/>
  <c r="N200" i="13"/>
  <c r="M200" i="13"/>
  <c r="L200" i="13"/>
  <c r="K200" i="13"/>
  <c r="J200" i="13"/>
  <c r="I200" i="13"/>
  <c r="Q199" i="13"/>
  <c r="P199" i="13"/>
  <c r="O199" i="13"/>
  <c r="N199" i="13"/>
  <c r="M199" i="13"/>
  <c r="L199" i="13"/>
  <c r="K199" i="13"/>
  <c r="J199" i="13"/>
  <c r="I199" i="13"/>
  <c r="Q198" i="13"/>
  <c r="P198" i="13"/>
  <c r="O198" i="13"/>
  <c r="N198" i="13"/>
  <c r="M198" i="13"/>
  <c r="L198" i="13"/>
  <c r="K198" i="13"/>
  <c r="J198" i="13"/>
  <c r="I198" i="13"/>
  <c r="Q197" i="13"/>
  <c r="P197" i="13"/>
  <c r="O197" i="13"/>
  <c r="N197" i="13"/>
  <c r="M197" i="13"/>
  <c r="L197" i="13"/>
  <c r="K197" i="13"/>
  <c r="J197" i="13"/>
  <c r="I197" i="13"/>
  <c r="Q196" i="13"/>
  <c r="P196" i="13"/>
  <c r="O196" i="13"/>
  <c r="N196" i="13"/>
  <c r="M196" i="13"/>
  <c r="L196" i="13"/>
  <c r="K196" i="13"/>
  <c r="J196" i="13"/>
  <c r="I196" i="13"/>
  <c r="Q195" i="13"/>
  <c r="P195" i="13"/>
  <c r="O195" i="13"/>
  <c r="N195" i="13"/>
  <c r="M195" i="13"/>
  <c r="L195" i="13"/>
  <c r="K195" i="13"/>
  <c r="J195" i="13"/>
  <c r="I195" i="13"/>
  <c r="Q194" i="13"/>
  <c r="P194" i="13"/>
  <c r="O194" i="13"/>
  <c r="N194" i="13"/>
  <c r="M194" i="13"/>
  <c r="L194" i="13"/>
  <c r="K194" i="13"/>
  <c r="J194" i="13"/>
  <c r="I194" i="13"/>
  <c r="Q193" i="13"/>
  <c r="P193" i="13"/>
  <c r="O193" i="13"/>
  <c r="N193" i="13"/>
  <c r="M193" i="13"/>
  <c r="L193" i="13"/>
  <c r="K193" i="13"/>
  <c r="J193" i="13"/>
  <c r="I193" i="13"/>
  <c r="Q192" i="13"/>
  <c r="P192" i="13"/>
  <c r="O192" i="13"/>
  <c r="N192" i="13"/>
  <c r="M192" i="13"/>
  <c r="L192" i="13"/>
  <c r="K192" i="13"/>
  <c r="J192" i="13"/>
  <c r="I192" i="13"/>
  <c r="Q191" i="13"/>
  <c r="P191" i="13"/>
  <c r="O191" i="13"/>
  <c r="N191" i="13"/>
  <c r="M191" i="13"/>
  <c r="L191" i="13"/>
  <c r="K191" i="13"/>
  <c r="J191" i="13"/>
  <c r="I191" i="13"/>
  <c r="Q190" i="13"/>
  <c r="P190" i="13"/>
  <c r="O190" i="13"/>
  <c r="N190" i="13"/>
  <c r="M190" i="13"/>
  <c r="L190" i="13"/>
  <c r="K190" i="13"/>
  <c r="J190" i="13"/>
  <c r="I190" i="13"/>
  <c r="Q189" i="13"/>
  <c r="P189" i="13"/>
  <c r="O189" i="13"/>
  <c r="N189" i="13"/>
  <c r="M189" i="13"/>
  <c r="L189" i="13"/>
  <c r="K189" i="13"/>
  <c r="J189" i="13"/>
  <c r="I189" i="13"/>
  <c r="Q188" i="13"/>
  <c r="P188" i="13"/>
  <c r="O188" i="13"/>
  <c r="N188" i="13"/>
  <c r="M188" i="13"/>
  <c r="L188" i="13"/>
  <c r="K188" i="13"/>
  <c r="J188" i="13"/>
  <c r="I188" i="13"/>
  <c r="Q187" i="13"/>
  <c r="P187" i="13"/>
  <c r="O187" i="13"/>
  <c r="N187" i="13"/>
  <c r="M187" i="13"/>
  <c r="L187" i="13"/>
  <c r="K187" i="13"/>
  <c r="J187" i="13"/>
  <c r="I187" i="13"/>
  <c r="Q186" i="13"/>
  <c r="P186" i="13"/>
  <c r="O186" i="13"/>
  <c r="N186" i="13"/>
  <c r="M186" i="13"/>
  <c r="L186" i="13"/>
  <c r="K186" i="13"/>
  <c r="J186" i="13"/>
  <c r="I186" i="13"/>
  <c r="Q185" i="13"/>
  <c r="P185" i="13"/>
  <c r="O185" i="13"/>
  <c r="N185" i="13"/>
  <c r="M185" i="13"/>
  <c r="L185" i="13"/>
  <c r="K185" i="13"/>
  <c r="J185" i="13"/>
  <c r="I185" i="13"/>
  <c r="Q184" i="13"/>
  <c r="P184" i="13"/>
  <c r="O184" i="13"/>
  <c r="N184" i="13"/>
  <c r="M184" i="13"/>
  <c r="L184" i="13"/>
  <c r="K184" i="13"/>
  <c r="J184" i="13"/>
  <c r="I184" i="13"/>
  <c r="Q183" i="13"/>
  <c r="P183" i="13"/>
  <c r="O183" i="13"/>
  <c r="N183" i="13"/>
  <c r="M183" i="13"/>
  <c r="L183" i="13"/>
  <c r="K183" i="13"/>
  <c r="J183" i="13"/>
  <c r="I183" i="13"/>
  <c r="Q182" i="13"/>
  <c r="P182" i="13"/>
  <c r="O182" i="13"/>
  <c r="N182" i="13"/>
  <c r="M182" i="13"/>
  <c r="L182" i="13"/>
  <c r="K182" i="13"/>
  <c r="J182" i="13"/>
  <c r="I182" i="13"/>
  <c r="Q181" i="13"/>
  <c r="N181" i="13"/>
  <c r="Q180" i="13"/>
  <c r="P180" i="13"/>
  <c r="O180" i="13"/>
  <c r="N180" i="13"/>
  <c r="M180" i="13"/>
  <c r="L180" i="13"/>
  <c r="K180" i="13"/>
  <c r="J180" i="13"/>
  <c r="I180" i="13"/>
  <c r="Q179" i="13"/>
  <c r="P179" i="13"/>
  <c r="O179" i="13"/>
  <c r="N179" i="13"/>
  <c r="M179" i="13"/>
  <c r="L179" i="13"/>
  <c r="K179" i="13"/>
  <c r="J179" i="13"/>
  <c r="I179" i="13"/>
  <c r="Q178" i="13"/>
  <c r="N178" i="13"/>
  <c r="J178" i="13"/>
  <c r="Q177" i="13"/>
  <c r="N177" i="13"/>
  <c r="Q176" i="13"/>
  <c r="P176" i="13"/>
  <c r="O176" i="13"/>
  <c r="N176" i="13"/>
  <c r="M176" i="13"/>
  <c r="L176" i="13"/>
  <c r="K176" i="13"/>
  <c r="J176" i="13"/>
  <c r="I176" i="13"/>
  <c r="Q175" i="13"/>
  <c r="P175" i="13"/>
  <c r="O175" i="13"/>
  <c r="N175" i="13"/>
  <c r="M175" i="13"/>
  <c r="L175" i="13"/>
  <c r="K175" i="13"/>
  <c r="J175" i="13"/>
  <c r="I175" i="13"/>
  <c r="Q174" i="13"/>
  <c r="P174" i="13"/>
  <c r="O174" i="13"/>
  <c r="N174" i="13"/>
  <c r="M174" i="13"/>
  <c r="L174" i="13"/>
  <c r="K174" i="13"/>
  <c r="J174" i="13"/>
  <c r="I174" i="13"/>
  <c r="Q173" i="13"/>
  <c r="P173" i="13"/>
  <c r="O173" i="13"/>
  <c r="N173" i="13"/>
  <c r="M173" i="13"/>
  <c r="L173" i="13"/>
  <c r="K173" i="13"/>
  <c r="J173" i="13"/>
  <c r="I173" i="13"/>
  <c r="Q172" i="13"/>
  <c r="P172" i="13"/>
  <c r="O172" i="13"/>
  <c r="N172" i="13"/>
  <c r="M172" i="13"/>
  <c r="L172" i="13"/>
  <c r="K172" i="13"/>
  <c r="J172" i="13"/>
  <c r="I172" i="13"/>
  <c r="Q171" i="13"/>
  <c r="P171" i="13"/>
  <c r="O171" i="13"/>
  <c r="N171" i="13"/>
  <c r="M171" i="13"/>
  <c r="L171" i="13"/>
  <c r="K171" i="13"/>
  <c r="J171" i="13"/>
  <c r="I171" i="13"/>
  <c r="Q170" i="13"/>
  <c r="P170" i="13"/>
  <c r="O170" i="13"/>
  <c r="N170" i="13"/>
  <c r="M170" i="13"/>
  <c r="L170" i="13"/>
  <c r="K170" i="13"/>
  <c r="J170" i="13"/>
  <c r="I170" i="13"/>
  <c r="Q169" i="13"/>
  <c r="P169" i="13"/>
  <c r="O169" i="13"/>
  <c r="N169" i="13"/>
  <c r="M169" i="13"/>
  <c r="L169" i="13"/>
  <c r="K169" i="13"/>
  <c r="J169" i="13"/>
  <c r="I169" i="13"/>
  <c r="Q168" i="13"/>
  <c r="P168" i="13"/>
  <c r="O168" i="13"/>
  <c r="N168" i="13"/>
  <c r="M168" i="13"/>
  <c r="L168" i="13"/>
  <c r="K168" i="13"/>
  <c r="J168" i="13"/>
  <c r="I168" i="13"/>
  <c r="Q167" i="13"/>
  <c r="P167" i="13"/>
  <c r="O167" i="13"/>
  <c r="N167" i="13"/>
  <c r="M167" i="13"/>
  <c r="L167" i="13"/>
  <c r="K167" i="13"/>
  <c r="J167" i="13"/>
  <c r="I167" i="13"/>
  <c r="Q166" i="13"/>
  <c r="P166" i="13"/>
  <c r="O166" i="13"/>
  <c r="N166" i="13"/>
  <c r="M166" i="13"/>
  <c r="L166" i="13"/>
  <c r="K166" i="13"/>
  <c r="J166" i="13"/>
  <c r="I166" i="13"/>
  <c r="Q165" i="13"/>
  <c r="P165" i="13"/>
  <c r="O165" i="13"/>
  <c r="N165" i="13"/>
  <c r="M165" i="13"/>
  <c r="L165" i="13"/>
  <c r="K165" i="13"/>
  <c r="J165" i="13"/>
  <c r="I165" i="13"/>
  <c r="Q164" i="13"/>
  <c r="P164" i="13"/>
  <c r="O164" i="13"/>
  <c r="N164" i="13"/>
  <c r="M164" i="13"/>
  <c r="L164" i="13"/>
  <c r="K164" i="13"/>
  <c r="J164" i="13"/>
  <c r="I164" i="13"/>
  <c r="Q163" i="13"/>
  <c r="P163" i="13"/>
  <c r="O163" i="13"/>
  <c r="N163" i="13"/>
  <c r="M163" i="13"/>
  <c r="L163" i="13"/>
  <c r="K163" i="13"/>
  <c r="J163" i="13"/>
  <c r="I163" i="13"/>
  <c r="Q162" i="13"/>
  <c r="P162" i="13"/>
  <c r="O162" i="13"/>
  <c r="N162" i="13"/>
  <c r="M162" i="13"/>
  <c r="L162" i="13"/>
  <c r="K162" i="13"/>
  <c r="J162" i="13"/>
  <c r="I162" i="13"/>
  <c r="Q161" i="13"/>
  <c r="P161" i="13"/>
  <c r="O161" i="13"/>
  <c r="N161" i="13"/>
  <c r="M161" i="13"/>
  <c r="L161" i="13"/>
  <c r="K161" i="13"/>
  <c r="J161" i="13"/>
  <c r="I161" i="13"/>
  <c r="Q160" i="13"/>
  <c r="N160" i="13"/>
  <c r="Q159" i="13"/>
  <c r="N159" i="13"/>
  <c r="Q158" i="13"/>
  <c r="P158" i="13"/>
  <c r="O158" i="13"/>
  <c r="N158" i="13"/>
  <c r="M158" i="13"/>
  <c r="L158" i="13"/>
  <c r="K158" i="13"/>
  <c r="J158" i="13"/>
  <c r="I158" i="13"/>
  <c r="Q157" i="13"/>
  <c r="P157" i="13"/>
  <c r="O157" i="13"/>
  <c r="N157" i="13"/>
  <c r="M157" i="13"/>
  <c r="L157" i="13"/>
  <c r="K157" i="13"/>
  <c r="J157" i="13"/>
  <c r="I157" i="13"/>
  <c r="Q156" i="13"/>
  <c r="N156" i="13"/>
  <c r="I156" i="13"/>
  <c r="Q155" i="13"/>
  <c r="P155" i="13"/>
  <c r="O155" i="13"/>
  <c r="N155" i="13"/>
  <c r="M155" i="13"/>
  <c r="L155" i="13"/>
  <c r="K155" i="13"/>
  <c r="J155" i="13"/>
  <c r="I155" i="13"/>
  <c r="Q154" i="13"/>
  <c r="P154" i="13"/>
  <c r="O154" i="13"/>
  <c r="N154" i="13"/>
  <c r="M154" i="13"/>
  <c r="L154" i="13"/>
  <c r="K154" i="13"/>
  <c r="J154" i="13"/>
  <c r="I154" i="13"/>
  <c r="Q153" i="13"/>
  <c r="P153" i="13"/>
  <c r="O153" i="13"/>
  <c r="N153" i="13"/>
  <c r="M153" i="13"/>
  <c r="L153" i="13"/>
  <c r="K153" i="13"/>
  <c r="J153" i="13"/>
  <c r="I153" i="13"/>
  <c r="Q152" i="13"/>
  <c r="P152" i="13"/>
  <c r="O152" i="13"/>
  <c r="N152" i="13"/>
  <c r="M152" i="13"/>
  <c r="L152" i="13"/>
  <c r="K152" i="13"/>
  <c r="J152" i="13"/>
  <c r="I152" i="13"/>
  <c r="Q151" i="13"/>
  <c r="N151" i="13"/>
  <c r="Q150" i="13"/>
  <c r="N150" i="13"/>
  <c r="Q149" i="13"/>
  <c r="N149" i="13"/>
  <c r="Q148" i="13"/>
  <c r="N148" i="13"/>
  <c r="Q147" i="13"/>
  <c r="P147" i="13"/>
  <c r="O147" i="13"/>
  <c r="N147" i="13"/>
  <c r="M147" i="13"/>
  <c r="L147" i="13"/>
  <c r="K147" i="13"/>
  <c r="J147" i="13"/>
  <c r="I147" i="13"/>
  <c r="Q146" i="13"/>
  <c r="P146" i="13"/>
  <c r="O146" i="13"/>
  <c r="N146" i="13"/>
  <c r="M146" i="13"/>
  <c r="L146" i="13"/>
  <c r="K146" i="13"/>
  <c r="J146" i="13"/>
  <c r="I146" i="13"/>
  <c r="Q145" i="13"/>
  <c r="P145" i="13"/>
  <c r="O145" i="13"/>
  <c r="N145" i="13"/>
  <c r="M145" i="13"/>
  <c r="L145" i="13"/>
  <c r="K145" i="13"/>
  <c r="J145" i="13"/>
  <c r="I145" i="13"/>
  <c r="Q144" i="13"/>
  <c r="N144" i="13"/>
  <c r="I144" i="13"/>
  <c r="Q143" i="13"/>
  <c r="P143" i="13"/>
  <c r="O143" i="13"/>
  <c r="N143" i="13"/>
  <c r="M143" i="13"/>
  <c r="L143" i="13"/>
  <c r="K143" i="13"/>
  <c r="J143" i="13"/>
  <c r="I143" i="13"/>
  <c r="Q142" i="13"/>
  <c r="P142" i="13"/>
  <c r="O142" i="13"/>
  <c r="N142" i="13"/>
  <c r="M142" i="13"/>
  <c r="L142" i="13"/>
  <c r="K142" i="13"/>
  <c r="J142" i="13"/>
  <c r="I142" i="13"/>
  <c r="Q141" i="13"/>
  <c r="P141" i="13"/>
  <c r="O141" i="13"/>
  <c r="N141" i="13"/>
  <c r="M141" i="13"/>
  <c r="L141" i="13"/>
  <c r="K141" i="13"/>
  <c r="J141" i="13"/>
  <c r="I141" i="13"/>
  <c r="Q140" i="13"/>
  <c r="P140" i="13"/>
  <c r="O140" i="13"/>
  <c r="N140" i="13"/>
  <c r="M140" i="13"/>
  <c r="L140" i="13"/>
  <c r="K140" i="13"/>
  <c r="J140" i="13"/>
  <c r="I140" i="13"/>
  <c r="Q139" i="13"/>
  <c r="P139" i="13"/>
  <c r="O139" i="13"/>
  <c r="N139" i="13"/>
  <c r="M139" i="13"/>
  <c r="L139" i="13"/>
  <c r="K139" i="13"/>
  <c r="J139" i="13"/>
  <c r="I139" i="13"/>
  <c r="Q138" i="13"/>
  <c r="P138" i="13"/>
  <c r="O138" i="13"/>
  <c r="N138" i="13"/>
  <c r="M138" i="13"/>
  <c r="L138" i="13"/>
  <c r="K138" i="13"/>
  <c r="J138" i="13"/>
  <c r="I138" i="13"/>
  <c r="Q137" i="13"/>
  <c r="N137" i="13"/>
  <c r="S136" i="13"/>
  <c r="Q136" i="13"/>
  <c r="P136" i="13"/>
  <c r="Q135" i="13"/>
  <c r="P135" i="13"/>
  <c r="O135" i="13"/>
  <c r="N135" i="13"/>
  <c r="M135" i="13"/>
  <c r="L135" i="13"/>
  <c r="K135" i="13"/>
  <c r="J135" i="13"/>
  <c r="I135" i="13"/>
  <c r="Q134" i="13"/>
  <c r="P134" i="13"/>
  <c r="O134" i="13"/>
  <c r="N134" i="13"/>
  <c r="M134" i="13"/>
  <c r="L134" i="13"/>
  <c r="K134" i="13"/>
  <c r="J134" i="13"/>
  <c r="I134" i="13"/>
  <c r="Q133" i="13"/>
  <c r="P133" i="13"/>
  <c r="O133" i="13"/>
  <c r="N133" i="13"/>
  <c r="M133" i="13"/>
  <c r="L133" i="13"/>
  <c r="K133" i="13"/>
  <c r="J133" i="13"/>
  <c r="I133" i="13"/>
  <c r="Q132" i="13"/>
  <c r="N132" i="13"/>
  <c r="I132" i="13"/>
  <c r="Q131" i="13"/>
  <c r="P131" i="13"/>
  <c r="O131" i="13"/>
  <c r="N131" i="13"/>
  <c r="M131" i="13"/>
  <c r="L131" i="13"/>
  <c r="K131" i="13"/>
  <c r="J131" i="13"/>
  <c r="I131" i="13"/>
  <c r="Q130" i="13"/>
  <c r="P130" i="13"/>
  <c r="O130" i="13"/>
  <c r="N130" i="13"/>
  <c r="M130" i="13"/>
  <c r="L130" i="13"/>
  <c r="K130" i="13"/>
  <c r="J130" i="13"/>
  <c r="I130" i="13"/>
  <c r="Q129" i="13"/>
  <c r="N129" i="13"/>
  <c r="Q128" i="13"/>
  <c r="P128" i="13"/>
  <c r="O128" i="13"/>
  <c r="N128" i="13"/>
  <c r="M128" i="13"/>
  <c r="L128" i="13"/>
  <c r="K128" i="13"/>
  <c r="J128" i="13"/>
  <c r="I128" i="13"/>
  <c r="Q127" i="13"/>
  <c r="P127" i="13"/>
  <c r="O127" i="13"/>
  <c r="N127" i="13"/>
  <c r="M127" i="13"/>
  <c r="L127" i="13"/>
  <c r="K127" i="13"/>
  <c r="J127" i="13"/>
  <c r="I127" i="13"/>
  <c r="Q126" i="13"/>
  <c r="P126" i="13"/>
  <c r="O126" i="13"/>
  <c r="N126" i="13"/>
  <c r="M126" i="13"/>
  <c r="L126" i="13"/>
  <c r="K126" i="13"/>
  <c r="J126" i="13"/>
  <c r="I126" i="13"/>
  <c r="Q125" i="13"/>
  <c r="P125" i="13"/>
  <c r="O125" i="13"/>
  <c r="N125" i="13"/>
  <c r="M125" i="13"/>
  <c r="L125" i="13"/>
  <c r="K125" i="13"/>
  <c r="J125" i="13"/>
  <c r="I125" i="13"/>
  <c r="Q124" i="13"/>
  <c r="P124" i="13"/>
  <c r="O124" i="13"/>
  <c r="N124" i="13"/>
  <c r="M124" i="13"/>
  <c r="L124" i="13"/>
  <c r="K124" i="13"/>
  <c r="J124" i="13"/>
  <c r="I124" i="13"/>
  <c r="Q123" i="13"/>
  <c r="P123" i="13"/>
  <c r="O123" i="13"/>
  <c r="N123" i="13"/>
  <c r="M123" i="13"/>
  <c r="L123" i="13"/>
  <c r="K123" i="13"/>
  <c r="J123" i="13"/>
  <c r="I123" i="13"/>
  <c r="Q122" i="13"/>
  <c r="P122" i="13"/>
  <c r="O122" i="13"/>
  <c r="N122" i="13"/>
  <c r="M122" i="13"/>
  <c r="L122" i="13"/>
  <c r="K122" i="13"/>
  <c r="J122" i="13"/>
  <c r="I122" i="13"/>
  <c r="Q121" i="13"/>
  <c r="P121" i="13"/>
  <c r="O121" i="13"/>
  <c r="N121" i="13"/>
  <c r="M121" i="13"/>
  <c r="L121" i="13"/>
  <c r="K121" i="13"/>
  <c r="J121" i="13"/>
  <c r="I121" i="13"/>
  <c r="Q120" i="13"/>
  <c r="P120" i="13"/>
  <c r="O120" i="13"/>
  <c r="N120" i="13"/>
  <c r="M120" i="13"/>
  <c r="L120" i="13"/>
  <c r="K120" i="13"/>
  <c r="J120" i="13"/>
  <c r="I120" i="13"/>
  <c r="Q119" i="13"/>
  <c r="P119" i="13"/>
  <c r="O119" i="13"/>
  <c r="N119" i="13"/>
  <c r="M119" i="13"/>
  <c r="L119" i="13"/>
  <c r="K119" i="13"/>
  <c r="J119" i="13"/>
  <c r="I119" i="13"/>
  <c r="Q118" i="13"/>
  <c r="P118" i="13"/>
  <c r="O118" i="13"/>
  <c r="N118" i="13"/>
  <c r="M118" i="13"/>
  <c r="L118" i="13"/>
  <c r="K118" i="13"/>
  <c r="J118" i="13"/>
  <c r="I118" i="13"/>
  <c r="Q117" i="13"/>
  <c r="P117" i="13"/>
  <c r="O117" i="13"/>
  <c r="N117" i="13"/>
  <c r="M117" i="13"/>
  <c r="L117" i="13"/>
  <c r="K117" i="13"/>
  <c r="J117" i="13"/>
  <c r="I117" i="13"/>
  <c r="Q116" i="13"/>
  <c r="P116" i="13"/>
  <c r="O116" i="13"/>
  <c r="N116" i="13"/>
  <c r="M116" i="13"/>
  <c r="L116" i="13"/>
  <c r="K116" i="13"/>
  <c r="J116" i="13"/>
  <c r="I116" i="13"/>
  <c r="Q115" i="13"/>
  <c r="P115" i="13"/>
  <c r="O115" i="13"/>
  <c r="N115" i="13"/>
  <c r="M115" i="13"/>
  <c r="L115" i="13"/>
  <c r="K115" i="13"/>
  <c r="J115" i="13"/>
  <c r="I115" i="13"/>
  <c r="Q114" i="13"/>
  <c r="P114" i="13"/>
  <c r="O114" i="13"/>
  <c r="N114" i="13"/>
  <c r="M114" i="13"/>
  <c r="L114" i="13"/>
  <c r="K114" i="13"/>
  <c r="J114" i="13"/>
  <c r="I114" i="13"/>
  <c r="Q113" i="13"/>
  <c r="P113" i="13"/>
  <c r="O113" i="13"/>
  <c r="N113" i="13"/>
  <c r="M113" i="13"/>
  <c r="L113" i="13"/>
  <c r="K113" i="13"/>
  <c r="J113" i="13"/>
  <c r="I113" i="13"/>
  <c r="Q112" i="13"/>
  <c r="P112" i="13"/>
  <c r="O112" i="13"/>
  <c r="N112" i="13"/>
  <c r="M112" i="13"/>
  <c r="L112" i="13"/>
  <c r="K112" i="13"/>
  <c r="J112" i="13"/>
  <c r="I112" i="13"/>
  <c r="Q111" i="13"/>
  <c r="P111" i="13"/>
  <c r="O111" i="13"/>
  <c r="N111" i="13"/>
  <c r="M111" i="13"/>
  <c r="L111" i="13"/>
  <c r="K111" i="13"/>
  <c r="J111" i="13"/>
  <c r="I111" i="13"/>
  <c r="Q110" i="13"/>
  <c r="P110" i="13"/>
  <c r="O110" i="13"/>
  <c r="N110" i="13"/>
  <c r="M110" i="13"/>
  <c r="L110" i="13"/>
  <c r="K110" i="13"/>
  <c r="J110" i="13"/>
  <c r="I110" i="13"/>
  <c r="Q109" i="13"/>
  <c r="P109" i="13"/>
  <c r="O109" i="13"/>
  <c r="N109" i="13"/>
  <c r="M109" i="13"/>
  <c r="L109" i="13"/>
  <c r="K109" i="13"/>
  <c r="J109" i="13"/>
  <c r="I109" i="13"/>
  <c r="Q108" i="13"/>
  <c r="P108" i="13"/>
  <c r="O108" i="13"/>
  <c r="N108" i="13"/>
  <c r="M108" i="13"/>
  <c r="L108" i="13"/>
  <c r="K108" i="13"/>
  <c r="J108" i="13"/>
  <c r="I108" i="13"/>
  <c r="Q107" i="13"/>
  <c r="P107" i="13"/>
  <c r="O107" i="13"/>
  <c r="N107" i="13"/>
  <c r="M107" i="13"/>
  <c r="L107" i="13"/>
  <c r="K107" i="13"/>
  <c r="J107" i="13"/>
  <c r="I107" i="13"/>
  <c r="Q106" i="13"/>
  <c r="P106" i="13"/>
  <c r="O106" i="13"/>
  <c r="N106" i="13"/>
  <c r="M106" i="13"/>
  <c r="L106" i="13"/>
  <c r="K106" i="13"/>
  <c r="J106" i="13"/>
  <c r="I106" i="13"/>
  <c r="Q105" i="13"/>
  <c r="P105" i="13"/>
  <c r="O105" i="13"/>
  <c r="N105" i="13"/>
  <c r="M105" i="13"/>
  <c r="L105" i="13"/>
  <c r="K105" i="13"/>
  <c r="J105" i="13"/>
  <c r="I105" i="13"/>
  <c r="Q104" i="13"/>
  <c r="P104" i="13"/>
  <c r="O104" i="13"/>
  <c r="N104" i="13"/>
  <c r="M104" i="13"/>
  <c r="L104" i="13"/>
  <c r="K104" i="13"/>
  <c r="J104" i="13"/>
  <c r="I104" i="13"/>
  <c r="Q103" i="13"/>
  <c r="P103" i="13"/>
  <c r="O103" i="13"/>
  <c r="N103" i="13"/>
  <c r="M103" i="13"/>
  <c r="L103" i="13"/>
  <c r="K103" i="13"/>
  <c r="J103" i="13"/>
  <c r="I103" i="13"/>
  <c r="Q102" i="13"/>
  <c r="P102" i="13"/>
  <c r="O102" i="13"/>
  <c r="N102" i="13"/>
  <c r="M102" i="13"/>
  <c r="L102" i="13"/>
  <c r="K102" i="13"/>
  <c r="J102" i="13"/>
  <c r="I102" i="13"/>
  <c r="Q101" i="13"/>
  <c r="P101" i="13"/>
  <c r="O101" i="13"/>
  <c r="N101" i="13"/>
  <c r="M101" i="13"/>
  <c r="L101" i="13"/>
  <c r="K101" i="13"/>
  <c r="J101" i="13"/>
  <c r="I101" i="13"/>
  <c r="Q100" i="13"/>
  <c r="P100" i="13"/>
  <c r="O100" i="13"/>
  <c r="N100" i="13"/>
  <c r="M100" i="13"/>
  <c r="L100" i="13"/>
  <c r="K100" i="13"/>
  <c r="J100" i="13"/>
  <c r="I100" i="13"/>
  <c r="Q99" i="13"/>
  <c r="P99" i="13"/>
  <c r="O99" i="13"/>
  <c r="N99" i="13"/>
  <c r="M99" i="13"/>
  <c r="L99" i="13"/>
  <c r="K99" i="13"/>
  <c r="J99" i="13"/>
  <c r="I99" i="13"/>
  <c r="Q98" i="13"/>
  <c r="P98" i="13"/>
  <c r="O98" i="13"/>
  <c r="N98" i="13"/>
  <c r="M98" i="13"/>
  <c r="L98" i="13"/>
  <c r="K98" i="13"/>
  <c r="J98" i="13"/>
  <c r="I98" i="13"/>
  <c r="Q97" i="13"/>
  <c r="P97" i="13"/>
  <c r="O97" i="13"/>
  <c r="N97" i="13"/>
  <c r="M97" i="13"/>
  <c r="L97" i="13"/>
  <c r="K97" i="13"/>
  <c r="J97" i="13"/>
  <c r="I97" i="13"/>
  <c r="Q96" i="13"/>
  <c r="P96" i="13"/>
  <c r="O96" i="13"/>
  <c r="N96" i="13"/>
  <c r="M96" i="13"/>
  <c r="L96" i="13"/>
  <c r="K96" i="13"/>
  <c r="J96" i="13"/>
  <c r="I96" i="13"/>
  <c r="Q95" i="13"/>
  <c r="P95" i="13"/>
  <c r="O95" i="13"/>
  <c r="N95" i="13"/>
  <c r="M95" i="13"/>
  <c r="L95" i="13"/>
  <c r="K95" i="13"/>
  <c r="J95" i="13"/>
  <c r="I95" i="13"/>
  <c r="Q94" i="13"/>
  <c r="P94" i="13"/>
  <c r="O94" i="13"/>
  <c r="N94" i="13"/>
  <c r="M94" i="13"/>
  <c r="L94" i="13"/>
  <c r="K94" i="13"/>
  <c r="J94" i="13"/>
  <c r="I94" i="13"/>
  <c r="Q93" i="13"/>
  <c r="P93" i="13"/>
  <c r="O93" i="13"/>
  <c r="N93" i="13"/>
  <c r="M93" i="13"/>
  <c r="L93" i="13"/>
  <c r="K93" i="13"/>
  <c r="J93" i="13"/>
  <c r="I93" i="13"/>
  <c r="Q92" i="13"/>
  <c r="P92" i="13"/>
  <c r="O92" i="13"/>
  <c r="N92" i="13"/>
  <c r="M92" i="13"/>
  <c r="L92" i="13"/>
  <c r="K92" i="13"/>
  <c r="J92" i="13"/>
  <c r="I92" i="13"/>
  <c r="Q91" i="13"/>
  <c r="P91" i="13"/>
  <c r="O91" i="13"/>
  <c r="N91" i="13"/>
  <c r="M91" i="13"/>
  <c r="L91" i="13"/>
  <c r="K91" i="13"/>
  <c r="J91" i="13"/>
  <c r="I91" i="13"/>
  <c r="Q90" i="13"/>
  <c r="N90" i="13"/>
  <c r="Q89" i="13"/>
  <c r="P89" i="13"/>
  <c r="O89" i="13"/>
  <c r="N89" i="13"/>
  <c r="M89" i="13"/>
  <c r="L89" i="13"/>
  <c r="K89" i="13"/>
  <c r="J89" i="13"/>
  <c r="I89" i="13"/>
  <c r="Q88" i="13"/>
  <c r="P88" i="13"/>
  <c r="O88" i="13"/>
  <c r="N88" i="13"/>
  <c r="M88" i="13"/>
  <c r="L88" i="13"/>
  <c r="K88" i="13"/>
  <c r="J88" i="13"/>
  <c r="I88" i="13"/>
  <c r="Q87" i="13"/>
  <c r="P87" i="13"/>
  <c r="O87" i="13"/>
  <c r="N87" i="13"/>
  <c r="M87" i="13"/>
  <c r="L87" i="13"/>
  <c r="K87" i="13"/>
  <c r="J87" i="13"/>
  <c r="I87" i="13"/>
  <c r="Q86" i="13"/>
  <c r="P86" i="13"/>
  <c r="O86" i="13"/>
  <c r="N86" i="13"/>
  <c r="M86" i="13"/>
  <c r="L86" i="13"/>
  <c r="K86" i="13"/>
  <c r="J86" i="13"/>
  <c r="I86" i="13"/>
  <c r="Q85" i="13"/>
  <c r="P85" i="13"/>
  <c r="O85" i="13"/>
  <c r="N85" i="13"/>
  <c r="M85" i="13"/>
  <c r="L85" i="13"/>
  <c r="K85" i="13"/>
  <c r="J85" i="13"/>
  <c r="I85" i="13"/>
  <c r="Q84" i="13"/>
  <c r="P84" i="13"/>
  <c r="O84" i="13"/>
  <c r="N84" i="13"/>
  <c r="M84" i="13"/>
  <c r="L84" i="13"/>
  <c r="K84" i="13"/>
  <c r="J84" i="13"/>
  <c r="I84" i="13"/>
  <c r="Q83" i="13"/>
  <c r="P83" i="13"/>
  <c r="O83" i="13"/>
  <c r="N83" i="13"/>
  <c r="M83" i="13"/>
  <c r="L83" i="13"/>
  <c r="K83" i="13"/>
  <c r="J83" i="13"/>
  <c r="I83" i="13"/>
  <c r="Q82" i="13"/>
  <c r="P82" i="13"/>
  <c r="O82" i="13"/>
  <c r="N82" i="13"/>
  <c r="M82" i="13"/>
  <c r="L82" i="13"/>
  <c r="K82" i="13"/>
  <c r="J82" i="13"/>
  <c r="I82" i="13"/>
  <c r="Q81" i="13"/>
  <c r="P81" i="13"/>
  <c r="O81" i="13"/>
  <c r="N81" i="13"/>
  <c r="M81" i="13"/>
  <c r="L81" i="13"/>
  <c r="K81" i="13"/>
  <c r="J81" i="13"/>
  <c r="I81" i="13"/>
  <c r="Q80" i="13"/>
  <c r="P80" i="13"/>
  <c r="O80" i="13"/>
  <c r="N80" i="13"/>
  <c r="M80" i="13"/>
  <c r="L80" i="13"/>
  <c r="K80" i="13"/>
  <c r="J80" i="13"/>
  <c r="I80" i="13"/>
  <c r="Q79" i="13"/>
  <c r="P79" i="13"/>
  <c r="O79" i="13"/>
  <c r="N79" i="13"/>
  <c r="M79" i="13"/>
  <c r="L79" i="13"/>
  <c r="K79" i="13"/>
  <c r="J79" i="13"/>
  <c r="I79" i="13"/>
  <c r="Q78" i="13"/>
  <c r="P78" i="13"/>
  <c r="O78" i="13"/>
  <c r="N78" i="13"/>
  <c r="M78" i="13"/>
  <c r="L78" i="13"/>
  <c r="K78" i="13"/>
  <c r="J78" i="13"/>
  <c r="I78" i="13"/>
  <c r="Q77" i="13"/>
  <c r="P77" i="13"/>
  <c r="O77" i="13"/>
  <c r="N77" i="13"/>
  <c r="M77" i="13"/>
  <c r="L77" i="13"/>
  <c r="K77" i="13"/>
  <c r="J77" i="13"/>
  <c r="I77" i="13"/>
  <c r="Q76" i="13"/>
  <c r="P76" i="13"/>
  <c r="O76" i="13"/>
  <c r="N76" i="13"/>
  <c r="M76" i="13"/>
  <c r="L76" i="13"/>
  <c r="K76" i="13"/>
  <c r="J76" i="13"/>
  <c r="I76" i="13"/>
  <c r="Q75" i="13"/>
  <c r="P75" i="13"/>
  <c r="O75" i="13"/>
  <c r="N75" i="13"/>
  <c r="M75" i="13"/>
  <c r="L75" i="13"/>
  <c r="K75" i="13"/>
  <c r="J75" i="13"/>
  <c r="I75" i="13"/>
  <c r="Q74" i="13"/>
  <c r="P74" i="13"/>
  <c r="O74" i="13"/>
  <c r="N74" i="13"/>
  <c r="M74" i="13"/>
  <c r="L74" i="13"/>
  <c r="K74" i="13"/>
  <c r="J74" i="13"/>
  <c r="I74" i="13"/>
  <c r="Q73" i="13"/>
  <c r="P73" i="13"/>
  <c r="O73" i="13"/>
  <c r="N73" i="13"/>
  <c r="M73" i="13"/>
  <c r="L73" i="13"/>
  <c r="K73" i="13"/>
  <c r="J73" i="13"/>
  <c r="I73" i="13"/>
  <c r="Q72" i="13"/>
  <c r="P72" i="13"/>
  <c r="O72" i="13"/>
  <c r="N72" i="13"/>
  <c r="M72" i="13"/>
  <c r="L72" i="13"/>
  <c r="K72" i="13"/>
  <c r="J72" i="13"/>
  <c r="I72" i="13"/>
  <c r="Q71" i="13"/>
  <c r="P71" i="13"/>
  <c r="O71" i="13"/>
  <c r="N71" i="13"/>
  <c r="M71" i="13"/>
  <c r="L71" i="13"/>
  <c r="K71" i="13"/>
  <c r="J71" i="13"/>
  <c r="I71" i="13"/>
  <c r="Q70" i="13"/>
  <c r="N70" i="13"/>
  <c r="I70" i="13"/>
  <c r="Q69" i="13"/>
  <c r="N69" i="13"/>
  <c r="I69" i="13"/>
  <c r="Q68" i="13"/>
  <c r="N68" i="13"/>
  <c r="I68" i="13"/>
  <c r="Q67" i="13"/>
  <c r="N67" i="13"/>
  <c r="I67" i="13"/>
  <c r="Q66" i="13"/>
  <c r="N66" i="13"/>
  <c r="Q65" i="13"/>
  <c r="P65" i="13"/>
  <c r="O65" i="13"/>
  <c r="N65" i="13"/>
  <c r="M65" i="13"/>
  <c r="L65" i="13"/>
  <c r="K65" i="13"/>
  <c r="J65" i="13"/>
  <c r="I65" i="13"/>
  <c r="Q64" i="13"/>
  <c r="N64" i="13"/>
  <c r="I64" i="13"/>
  <c r="Q63" i="13"/>
  <c r="N63" i="13"/>
  <c r="I63" i="13"/>
  <c r="Q62" i="13"/>
  <c r="N62" i="13"/>
  <c r="L62" i="13"/>
  <c r="Q61" i="13"/>
  <c r="N61" i="13"/>
  <c r="L61" i="13"/>
  <c r="Q60" i="13"/>
  <c r="P60" i="13"/>
  <c r="O60" i="13"/>
  <c r="N60" i="13"/>
  <c r="M60" i="13"/>
  <c r="L60" i="13"/>
  <c r="K60" i="13"/>
  <c r="J60" i="13"/>
  <c r="I60" i="13"/>
  <c r="Q59" i="13"/>
  <c r="P59" i="13"/>
  <c r="O59" i="13"/>
  <c r="N59" i="13"/>
  <c r="M59" i="13"/>
  <c r="L59" i="13"/>
  <c r="K59" i="13"/>
  <c r="J59" i="13"/>
  <c r="I59" i="13"/>
  <c r="Q58" i="13"/>
  <c r="P58" i="13"/>
  <c r="O58" i="13"/>
  <c r="N58" i="13"/>
  <c r="M58" i="13"/>
  <c r="L58" i="13"/>
  <c r="K58" i="13"/>
  <c r="J58" i="13"/>
  <c r="I58" i="13"/>
  <c r="Q57" i="13"/>
  <c r="P57" i="13"/>
  <c r="O57" i="13"/>
  <c r="N57" i="13"/>
  <c r="M57" i="13"/>
  <c r="L57" i="13"/>
  <c r="K57" i="13"/>
  <c r="J57" i="13"/>
  <c r="I57" i="13"/>
  <c r="Q56" i="13"/>
  <c r="P56" i="13"/>
  <c r="O56" i="13"/>
  <c r="N56" i="13"/>
  <c r="M56" i="13"/>
  <c r="L56" i="13"/>
  <c r="K56" i="13"/>
  <c r="J56" i="13"/>
  <c r="I56" i="13"/>
  <c r="Q55" i="13"/>
  <c r="P55" i="13"/>
  <c r="O55" i="13"/>
  <c r="N55" i="13"/>
  <c r="M55" i="13"/>
  <c r="L55" i="13"/>
  <c r="K55" i="13"/>
  <c r="J55" i="13"/>
  <c r="I55" i="13"/>
  <c r="Q54" i="13"/>
  <c r="P54" i="13"/>
  <c r="O54" i="13"/>
  <c r="N54" i="13"/>
  <c r="M54" i="13"/>
  <c r="L54" i="13"/>
  <c r="K54" i="13"/>
  <c r="J54" i="13"/>
  <c r="I54" i="13"/>
  <c r="Q53" i="13"/>
  <c r="P53" i="13"/>
  <c r="O53" i="13"/>
  <c r="N53" i="13"/>
  <c r="M53" i="13"/>
  <c r="L53" i="13"/>
  <c r="K53" i="13"/>
  <c r="J53" i="13"/>
  <c r="I53" i="13"/>
  <c r="Q52" i="13"/>
  <c r="P52" i="13"/>
  <c r="O52" i="13"/>
  <c r="N52" i="13"/>
  <c r="M52" i="13"/>
  <c r="L52" i="13"/>
  <c r="K52" i="13"/>
  <c r="J52" i="13"/>
  <c r="I52" i="13"/>
  <c r="Q51" i="13"/>
  <c r="P51" i="13"/>
  <c r="O51" i="13"/>
  <c r="N51" i="13"/>
  <c r="M51" i="13"/>
  <c r="L51" i="13"/>
  <c r="K51" i="13"/>
  <c r="J51" i="13"/>
  <c r="I51" i="13"/>
  <c r="Q50" i="13"/>
  <c r="P50" i="13"/>
  <c r="O50" i="13"/>
  <c r="N50" i="13"/>
  <c r="M50" i="13"/>
  <c r="L50" i="13"/>
  <c r="K50" i="13"/>
  <c r="J50" i="13"/>
  <c r="I50" i="13"/>
  <c r="Q49" i="13"/>
  <c r="P49" i="13"/>
  <c r="O49" i="13"/>
  <c r="N49" i="13"/>
  <c r="M49" i="13"/>
  <c r="L49" i="13"/>
  <c r="K49" i="13"/>
  <c r="J49" i="13"/>
  <c r="I49" i="13"/>
  <c r="Q48" i="13"/>
  <c r="P48" i="13"/>
  <c r="O48" i="13"/>
  <c r="N48" i="13"/>
  <c r="M48" i="13"/>
  <c r="L48" i="13"/>
  <c r="K48" i="13"/>
  <c r="J48" i="13"/>
  <c r="I48" i="13"/>
  <c r="Q47" i="13"/>
  <c r="P47" i="13"/>
  <c r="O47" i="13"/>
  <c r="N47" i="13"/>
  <c r="M47" i="13"/>
  <c r="L47" i="13"/>
  <c r="K47" i="13"/>
  <c r="J47" i="13"/>
  <c r="I47" i="13"/>
  <c r="Q46" i="13"/>
  <c r="P46" i="13"/>
  <c r="O46" i="13"/>
  <c r="N46" i="13"/>
  <c r="M46" i="13"/>
  <c r="L46" i="13"/>
  <c r="K46" i="13"/>
  <c r="J46" i="13"/>
  <c r="I46" i="13"/>
  <c r="Q45" i="13"/>
  <c r="P45" i="13"/>
  <c r="O45" i="13"/>
  <c r="N45" i="13"/>
  <c r="M45" i="13"/>
  <c r="L45" i="13"/>
  <c r="K45" i="13"/>
  <c r="J45" i="13"/>
  <c r="I45" i="13"/>
  <c r="Q44" i="13"/>
  <c r="P44" i="13"/>
  <c r="O44" i="13"/>
  <c r="N44" i="13"/>
  <c r="M44" i="13"/>
  <c r="L44" i="13"/>
  <c r="K44" i="13"/>
  <c r="J44" i="13"/>
  <c r="I44" i="13"/>
  <c r="Q43" i="13"/>
  <c r="P43" i="13"/>
  <c r="O43" i="13"/>
  <c r="N43" i="13"/>
  <c r="M43" i="13"/>
  <c r="L43" i="13"/>
  <c r="K43" i="13"/>
  <c r="J43" i="13"/>
  <c r="I43" i="13"/>
  <c r="Q42" i="13"/>
  <c r="P42" i="13"/>
  <c r="O42" i="13"/>
  <c r="N42" i="13"/>
  <c r="M42" i="13"/>
  <c r="L42" i="13"/>
  <c r="K42" i="13"/>
  <c r="J42" i="13"/>
  <c r="I42" i="13"/>
  <c r="Q41" i="13"/>
  <c r="P41" i="13"/>
  <c r="O41" i="13"/>
  <c r="N41" i="13"/>
  <c r="M41" i="13"/>
  <c r="L41" i="13"/>
  <c r="K41" i="13"/>
  <c r="J41" i="13"/>
  <c r="I41" i="13"/>
  <c r="Q40" i="13"/>
  <c r="P40" i="13"/>
  <c r="O40" i="13"/>
  <c r="N40" i="13"/>
  <c r="M40" i="13"/>
  <c r="L40" i="13"/>
  <c r="K40" i="13"/>
  <c r="J40" i="13"/>
  <c r="I40" i="13"/>
  <c r="Q39" i="13"/>
  <c r="P39" i="13"/>
  <c r="O39" i="13"/>
  <c r="N39" i="13"/>
  <c r="M39" i="13"/>
  <c r="L39" i="13"/>
  <c r="K39" i="13"/>
  <c r="J39" i="13"/>
  <c r="I39" i="13"/>
  <c r="Q38" i="13"/>
  <c r="P38" i="13"/>
  <c r="O38" i="13"/>
  <c r="N38" i="13"/>
  <c r="M38" i="13"/>
  <c r="L38" i="13"/>
  <c r="K38" i="13"/>
  <c r="J38" i="13"/>
  <c r="I38" i="13"/>
  <c r="Q37" i="13"/>
  <c r="P37" i="13"/>
  <c r="O37" i="13"/>
  <c r="N37" i="13"/>
  <c r="M37" i="13"/>
  <c r="L37" i="13"/>
  <c r="K37" i="13"/>
  <c r="J37" i="13"/>
  <c r="I37" i="13"/>
  <c r="Q36" i="13"/>
  <c r="P36" i="13"/>
  <c r="O36" i="13"/>
  <c r="N36" i="13"/>
  <c r="M36" i="13"/>
  <c r="L36" i="13"/>
  <c r="K36" i="13"/>
  <c r="J36" i="13"/>
  <c r="I36" i="13"/>
  <c r="Q35" i="13"/>
  <c r="P35" i="13"/>
  <c r="O35" i="13"/>
  <c r="N35" i="13"/>
  <c r="M35" i="13"/>
  <c r="L35" i="13"/>
  <c r="K35" i="13"/>
  <c r="J35" i="13"/>
  <c r="I35" i="13"/>
  <c r="Q34" i="13"/>
  <c r="P34" i="13"/>
  <c r="O34" i="13"/>
  <c r="N34" i="13"/>
  <c r="M34" i="13"/>
  <c r="L34" i="13"/>
  <c r="K34" i="13"/>
  <c r="J34" i="13"/>
  <c r="I34" i="13"/>
  <c r="Q33" i="13"/>
  <c r="P33" i="13"/>
  <c r="O33" i="13"/>
  <c r="N33" i="13"/>
  <c r="M33" i="13"/>
  <c r="L33" i="13"/>
  <c r="K33" i="13"/>
  <c r="J33" i="13"/>
  <c r="I33" i="13"/>
  <c r="Q32" i="13"/>
  <c r="P32" i="13"/>
  <c r="O32" i="13"/>
  <c r="N32" i="13"/>
  <c r="M32" i="13"/>
  <c r="L32" i="13"/>
  <c r="K32" i="13"/>
  <c r="J32" i="13"/>
  <c r="I32" i="13"/>
  <c r="Q31" i="13"/>
  <c r="P31" i="13"/>
  <c r="O31" i="13"/>
  <c r="N31" i="13"/>
  <c r="M31" i="13"/>
  <c r="L31" i="13"/>
  <c r="K31" i="13"/>
  <c r="J31" i="13"/>
  <c r="I31" i="13"/>
  <c r="Q30" i="13"/>
  <c r="P30" i="13"/>
  <c r="O30" i="13"/>
  <c r="N30" i="13"/>
  <c r="M30" i="13"/>
  <c r="L30" i="13"/>
  <c r="K30" i="13"/>
  <c r="J30" i="13"/>
  <c r="I30" i="13"/>
  <c r="Q29" i="13"/>
  <c r="P29" i="13"/>
  <c r="O29" i="13"/>
  <c r="N29" i="13"/>
  <c r="M29" i="13"/>
  <c r="L29" i="13"/>
  <c r="K29" i="13"/>
  <c r="J29" i="13"/>
  <c r="I29" i="13"/>
  <c r="Q28" i="13"/>
  <c r="N28" i="13"/>
  <c r="I28" i="13"/>
  <c r="Q27" i="13"/>
  <c r="N27" i="13"/>
  <c r="I27" i="13"/>
  <c r="Q26" i="13"/>
  <c r="P26" i="13"/>
  <c r="O26" i="13"/>
  <c r="N26" i="13"/>
  <c r="M26" i="13"/>
  <c r="L26" i="13"/>
  <c r="K26" i="13"/>
  <c r="J26" i="13"/>
  <c r="I26" i="13"/>
  <c r="Q25" i="13"/>
  <c r="P25" i="13"/>
  <c r="O25" i="13"/>
  <c r="N25" i="13"/>
  <c r="M25" i="13"/>
  <c r="L25" i="13"/>
  <c r="K25" i="13"/>
  <c r="J25" i="13"/>
  <c r="I25" i="13"/>
  <c r="Q24" i="13"/>
  <c r="P24" i="13"/>
  <c r="O24" i="13"/>
  <c r="N24" i="13"/>
  <c r="M24" i="13"/>
  <c r="L24" i="13"/>
  <c r="K24" i="13"/>
  <c r="J24" i="13"/>
  <c r="I24" i="13"/>
  <c r="Q23" i="13"/>
  <c r="P23" i="13"/>
  <c r="O23" i="13"/>
  <c r="N23" i="13"/>
  <c r="M23" i="13"/>
  <c r="L23" i="13"/>
  <c r="K23" i="13"/>
  <c r="J23" i="13"/>
  <c r="I23" i="13"/>
  <c r="Q22" i="13"/>
  <c r="P22" i="13"/>
  <c r="O22" i="13"/>
  <c r="N22" i="13"/>
  <c r="M22" i="13"/>
  <c r="L22" i="13"/>
  <c r="K22" i="13"/>
  <c r="J22" i="13"/>
  <c r="I22" i="13"/>
  <c r="Q21" i="13"/>
  <c r="P21" i="13"/>
  <c r="O21" i="13"/>
  <c r="N21" i="13"/>
  <c r="M21" i="13"/>
  <c r="L21" i="13"/>
  <c r="K21" i="13"/>
  <c r="J21" i="13"/>
  <c r="I21" i="13"/>
  <c r="Q20" i="13"/>
  <c r="N20" i="13"/>
  <c r="Q19" i="13"/>
  <c r="P19" i="13"/>
  <c r="O19" i="13"/>
  <c r="N19" i="13"/>
  <c r="M19" i="13"/>
  <c r="L19" i="13"/>
  <c r="K19" i="13"/>
  <c r="J19" i="13"/>
  <c r="I19" i="13"/>
  <c r="Q18" i="13"/>
  <c r="P18" i="13"/>
  <c r="O18" i="13"/>
  <c r="N18" i="13"/>
  <c r="M18" i="13"/>
  <c r="L18" i="13"/>
  <c r="K18" i="13"/>
  <c r="J18" i="13"/>
  <c r="I18" i="13"/>
  <c r="Q17" i="13"/>
  <c r="P17" i="13"/>
  <c r="O17" i="13"/>
  <c r="N17" i="13"/>
  <c r="M17" i="13"/>
  <c r="L17" i="13"/>
  <c r="K17" i="13"/>
  <c r="J17" i="13"/>
  <c r="I17" i="13"/>
  <c r="Q16" i="13"/>
  <c r="N16" i="13"/>
  <c r="Q15" i="13"/>
  <c r="P15" i="13"/>
  <c r="O15" i="13"/>
  <c r="N15" i="13"/>
  <c r="M15" i="13"/>
  <c r="L15" i="13"/>
  <c r="K15" i="13"/>
  <c r="J15" i="13"/>
  <c r="I15" i="13"/>
  <c r="O14" i="13"/>
  <c r="N14" i="13"/>
  <c r="M14" i="13"/>
  <c r="K14" i="13"/>
  <c r="I14" i="13"/>
  <c r="N13" i="13"/>
  <c r="Q12" i="13"/>
  <c r="P12" i="13"/>
  <c r="O12" i="13"/>
  <c r="N12" i="13"/>
  <c r="M12" i="13"/>
  <c r="L12" i="13"/>
  <c r="K12" i="13"/>
  <c r="J12" i="13"/>
  <c r="I12" i="13"/>
  <c r="Q11" i="13"/>
  <c r="P11" i="13"/>
  <c r="O11" i="13"/>
  <c r="N11" i="13"/>
  <c r="M11" i="13"/>
  <c r="L11" i="13"/>
  <c r="K11" i="13"/>
  <c r="J11" i="13"/>
  <c r="I11" i="13"/>
  <c r="Q10" i="13"/>
  <c r="P10" i="13"/>
  <c r="O10" i="13"/>
  <c r="N10" i="13"/>
  <c r="M10" i="13"/>
  <c r="L10" i="13"/>
  <c r="K10" i="13"/>
  <c r="J10" i="13"/>
  <c r="I10" i="13"/>
  <c r="Q9" i="13"/>
  <c r="P9" i="13"/>
  <c r="O9" i="13"/>
  <c r="N9" i="13"/>
  <c r="M9" i="13"/>
  <c r="L9" i="13"/>
  <c r="K9" i="13"/>
  <c r="J9" i="13"/>
  <c r="I9" i="13"/>
  <c r="Q8" i="13"/>
  <c r="P8" i="13"/>
  <c r="O8" i="13"/>
  <c r="N8" i="13"/>
  <c r="M8" i="13"/>
  <c r="L8" i="13"/>
  <c r="K8" i="13"/>
  <c r="J8" i="13"/>
  <c r="I8" i="13"/>
  <c r="Q7" i="13"/>
  <c r="P7" i="13"/>
  <c r="O7" i="13"/>
  <c r="N7" i="13"/>
  <c r="M7" i="13"/>
  <c r="L7" i="13"/>
  <c r="K7" i="13"/>
  <c r="J7" i="13"/>
  <c r="I7" i="13"/>
  <c r="Q6" i="13"/>
  <c r="P6" i="13"/>
  <c r="O6" i="13"/>
  <c r="N6" i="13"/>
  <c r="M6" i="13"/>
  <c r="L6" i="13"/>
  <c r="K6" i="13"/>
  <c r="J6" i="13"/>
  <c r="I6" i="13"/>
  <c r="Q5" i="13"/>
  <c r="P5" i="13"/>
  <c r="O5" i="13"/>
  <c r="N5" i="13"/>
  <c r="M5" i="13"/>
  <c r="L5" i="13"/>
  <c r="K5" i="13"/>
  <c r="J5" i="13"/>
  <c r="I5" i="13"/>
  <c r="Q284" i="12"/>
  <c r="P284" i="12"/>
  <c r="O284" i="12"/>
  <c r="N284" i="12"/>
  <c r="M284" i="12"/>
  <c r="L284" i="12"/>
  <c r="K284" i="12"/>
  <c r="J284" i="12"/>
  <c r="I284" i="12"/>
  <c r="Q283" i="12"/>
  <c r="P283" i="12"/>
  <c r="O283" i="12"/>
  <c r="N283" i="12"/>
  <c r="M283" i="12"/>
  <c r="L283" i="12"/>
  <c r="K283" i="12"/>
  <c r="J283" i="12"/>
  <c r="I283" i="12"/>
  <c r="Q282" i="12"/>
  <c r="P282" i="12"/>
  <c r="O282" i="12"/>
  <c r="N282" i="12"/>
  <c r="M282" i="12"/>
  <c r="L282" i="12"/>
  <c r="K282" i="12"/>
  <c r="J282" i="12"/>
  <c r="I282" i="12"/>
  <c r="Q281" i="12"/>
  <c r="P281" i="12"/>
  <c r="O281" i="12"/>
  <c r="N281" i="12"/>
  <c r="M281" i="12"/>
  <c r="L281" i="12"/>
  <c r="K281" i="12"/>
  <c r="J281" i="12"/>
  <c r="I281" i="12"/>
  <c r="Q280" i="12"/>
  <c r="P280" i="12"/>
  <c r="O280" i="12"/>
  <c r="N280" i="12"/>
  <c r="M280" i="12"/>
  <c r="L280" i="12"/>
  <c r="K280" i="12"/>
  <c r="J280" i="12"/>
  <c r="I280" i="12"/>
  <c r="Q279" i="12"/>
  <c r="P279" i="12"/>
  <c r="O279" i="12"/>
  <c r="N279" i="12"/>
  <c r="M279" i="12"/>
  <c r="L279" i="12"/>
  <c r="K279" i="12"/>
  <c r="J279" i="12"/>
  <c r="I279" i="12"/>
  <c r="Q278" i="12"/>
  <c r="P278" i="12"/>
  <c r="O278" i="12"/>
  <c r="N278" i="12"/>
  <c r="M278" i="12"/>
  <c r="L278" i="12"/>
  <c r="K278" i="12"/>
  <c r="J278" i="12"/>
  <c r="I278" i="12"/>
  <c r="Q277" i="12"/>
  <c r="P277" i="12"/>
  <c r="O277" i="12"/>
  <c r="N277" i="12"/>
  <c r="M277" i="12"/>
  <c r="L277" i="12"/>
  <c r="K277" i="12"/>
  <c r="J277" i="12"/>
  <c r="I277" i="12"/>
  <c r="Q276" i="12"/>
  <c r="P276" i="12"/>
  <c r="O276" i="12"/>
  <c r="N276" i="12"/>
  <c r="M276" i="12"/>
  <c r="L276" i="12"/>
  <c r="K276" i="12"/>
  <c r="J276" i="12"/>
  <c r="I276" i="12"/>
  <c r="Q275" i="12"/>
  <c r="P275" i="12"/>
  <c r="O275" i="12"/>
  <c r="N275" i="12"/>
  <c r="M275" i="12"/>
  <c r="L275" i="12"/>
  <c r="K275" i="12"/>
  <c r="J275" i="12"/>
  <c r="I275" i="12"/>
  <c r="Q274" i="12"/>
  <c r="P274" i="12"/>
  <c r="O274" i="12"/>
  <c r="N274" i="12"/>
  <c r="M274" i="12"/>
  <c r="L274" i="12"/>
  <c r="K274" i="12"/>
  <c r="J274" i="12"/>
  <c r="I274" i="12"/>
  <c r="Q273" i="12"/>
  <c r="P273" i="12"/>
  <c r="O273" i="12"/>
  <c r="N273" i="12"/>
  <c r="M273" i="12"/>
  <c r="L273" i="12"/>
  <c r="K273" i="12"/>
  <c r="J273" i="12"/>
  <c r="I273" i="12"/>
  <c r="Q272" i="12"/>
  <c r="P272" i="12"/>
  <c r="O272" i="12"/>
  <c r="N272" i="12"/>
  <c r="M272" i="12"/>
  <c r="L272" i="12"/>
  <c r="K272" i="12"/>
  <c r="J272" i="12"/>
  <c r="I272" i="12"/>
  <c r="Q271" i="12"/>
  <c r="P271" i="12"/>
  <c r="O271" i="12"/>
  <c r="N271" i="12"/>
  <c r="M271" i="12"/>
  <c r="L271" i="12"/>
  <c r="K271" i="12"/>
  <c r="J271" i="12"/>
  <c r="I271" i="12"/>
  <c r="Q270" i="12"/>
  <c r="P270" i="12"/>
  <c r="O270" i="12"/>
  <c r="N270" i="12"/>
  <c r="M270" i="12"/>
  <c r="L270" i="12"/>
  <c r="K270" i="12"/>
  <c r="J270" i="12"/>
  <c r="I270" i="12"/>
  <c r="Q269" i="12"/>
  <c r="P269" i="12"/>
  <c r="O269" i="12"/>
  <c r="N269" i="12"/>
  <c r="M269" i="12"/>
  <c r="L269" i="12"/>
  <c r="K269" i="12"/>
  <c r="J269" i="12"/>
  <c r="I269" i="12"/>
  <c r="Q268" i="12"/>
  <c r="P268" i="12"/>
  <c r="O268" i="12"/>
  <c r="N268" i="12"/>
  <c r="M268" i="12"/>
  <c r="L268" i="12"/>
  <c r="K268" i="12"/>
  <c r="J268" i="12"/>
  <c r="I268" i="12"/>
  <c r="Q267" i="12"/>
  <c r="P267" i="12"/>
  <c r="O267" i="12"/>
  <c r="N267" i="12"/>
  <c r="M267" i="12"/>
  <c r="L267" i="12"/>
  <c r="K267" i="12"/>
  <c r="J267" i="12"/>
  <c r="I267" i="12"/>
  <c r="Q266" i="12"/>
  <c r="P266" i="12"/>
  <c r="O266" i="12"/>
  <c r="N266" i="12"/>
  <c r="M266" i="12"/>
  <c r="L266" i="12"/>
  <c r="K266" i="12"/>
  <c r="J266" i="12"/>
  <c r="I266" i="12"/>
  <c r="Q265" i="12"/>
  <c r="P265" i="12"/>
  <c r="O265" i="12"/>
  <c r="N265" i="12"/>
  <c r="M265" i="12"/>
  <c r="L265" i="12"/>
  <c r="K265" i="12"/>
  <c r="J265" i="12"/>
  <c r="I265" i="12"/>
  <c r="Q264" i="12"/>
  <c r="P264" i="12"/>
  <c r="O264" i="12"/>
  <c r="N264" i="12"/>
  <c r="M264" i="12"/>
  <c r="L264" i="12"/>
  <c r="K264" i="12"/>
  <c r="J264" i="12"/>
  <c r="I264" i="12"/>
  <c r="Q263" i="12"/>
  <c r="P263" i="12"/>
  <c r="O263" i="12"/>
  <c r="N263" i="12"/>
  <c r="M263" i="12"/>
  <c r="L263" i="12"/>
  <c r="K263" i="12"/>
  <c r="J263" i="12"/>
  <c r="I263" i="12"/>
  <c r="Q262" i="12"/>
  <c r="P262" i="12"/>
  <c r="O262" i="12"/>
  <c r="N262" i="12"/>
  <c r="M262" i="12"/>
  <c r="L262" i="12"/>
  <c r="K262" i="12"/>
  <c r="J262" i="12"/>
  <c r="I262" i="12"/>
  <c r="Q261" i="12"/>
  <c r="P261" i="12"/>
  <c r="O261" i="12"/>
  <c r="N261" i="12"/>
  <c r="M261" i="12"/>
  <c r="L261" i="12"/>
  <c r="K261" i="12"/>
  <c r="J261" i="12"/>
  <c r="I261" i="12"/>
  <c r="Q260" i="12"/>
  <c r="P260" i="12"/>
  <c r="O260" i="12"/>
  <c r="N260" i="12"/>
  <c r="M260" i="12"/>
  <c r="L260" i="12"/>
  <c r="K260" i="12"/>
  <c r="J260" i="12"/>
  <c r="I260" i="12"/>
  <c r="Q259" i="12"/>
  <c r="P259" i="12"/>
  <c r="O259" i="12"/>
  <c r="N259" i="12"/>
  <c r="M259" i="12"/>
  <c r="L259" i="12"/>
  <c r="K259" i="12"/>
  <c r="J259" i="12"/>
  <c r="I259" i="12"/>
  <c r="Q258" i="12"/>
  <c r="P258" i="12"/>
  <c r="O258" i="12"/>
  <c r="N258" i="12"/>
  <c r="M258" i="12"/>
  <c r="L258" i="12"/>
  <c r="K258" i="12"/>
  <c r="J258" i="12"/>
  <c r="I258" i="12"/>
  <c r="Q257" i="12"/>
  <c r="P257" i="12"/>
  <c r="O257" i="12"/>
  <c r="N257" i="12"/>
  <c r="M257" i="12"/>
  <c r="L257" i="12"/>
  <c r="K257" i="12"/>
  <c r="J257" i="12"/>
  <c r="I257" i="12"/>
  <c r="Q256" i="12"/>
  <c r="P256" i="12"/>
  <c r="O256" i="12"/>
  <c r="N256" i="12"/>
  <c r="M256" i="12"/>
  <c r="L256" i="12"/>
  <c r="K256" i="12"/>
  <c r="J256" i="12"/>
  <c r="I256" i="12"/>
  <c r="Q255" i="12"/>
  <c r="P255" i="12"/>
  <c r="O255" i="12"/>
  <c r="N255" i="12"/>
  <c r="M255" i="12"/>
  <c r="L255" i="12"/>
  <c r="K255" i="12"/>
  <c r="J255" i="12"/>
  <c r="I255" i="12"/>
  <c r="Q254" i="12"/>
  <c r="P254" i="12"/>
  <c r="O254" i="12"/>
  <c r="N254" i="12"/>
  <c r="M254" i="12"/>
  <c r="L254" i="12"/>
  <c r="K254" i="12"/>
  <c r="J254" i="12"/>
  <c r="I254" i="12"/>
  <c r="Q253" i="12"/>
  <c r="P253" i="12"/>
  <c r="O253" i="12"/>
  <c r="N253" i="12"/>
  <c r="M253" i="12"/>
  <c r="L253" i="12"/>
  <c r="K253" i="12"/>
  <c r="J253" i="12"/>
  <c r="I253" i="12"/>
  <c r="Q252" i="12"/>
  <c r="P252" i="12"/>
  <c r="O252" i="12"/>
  <c r="N252" i="12"/>
  <c r="M252" i="12"/>
  <c r="L252" i="12"/>
  <c r="K252" i="12"/>
  <c r="J252" i="12"/>
  <c r="I252" i="12"/>
  <c r="Q251" i="12"/>
  <c r="P251" i="12"/>
  <c r="O251" i="12"/>
  <c r="N251" i="12"/>
  <c r="M251" i="12"/>
  <c r="L251" i="12"/>
  <c r="K251" i="12"/>
  <c r="J251" i="12"/>
  <c r="I251" i="12"/>
  <c r="Q250" i="12"/>
  <c r="P250" i="12"/>
  <c r="O250" i="12"/>
  <c r="N250" i="12"/>
  <c r="M250" i="12"/>
  <c r="L250" i="12"/>
  <c r="K250" i="12"/>
  <c r="J250" i="12"/>
  <c r="I250" i="12"/>
  <c r="Q249" i="12"/>
  <c r="P249" i="12"/>
  <c r="O249" i="12"/>
  <c r="N249" i="12"/>
  <c r="M249" i="12"/>
  <c r="L249" i="12"/>
  <c r="K249" i="12"/>
  <c r="J249" i="12"/>
  <c r="I249" i="12"/>
  <c r="Q248" i="12"/>
  <c r="P248" i="12"/>
  <c r="O248" i="12"/>
  <c r="N248" i="12"/>
  <c r="M248" i="12"/>
  <c r="L248" i="12"/>
  <c r="K248" i="12"/>
  <c r="J248" i="12"/>
  <c r="I248" i="12"/>
  <c r="Q247" i="12"/>
  <c r="P247" i="12"/>
  <c r="O247" i="12"/>
  <c r="N247" i="12"/>
  <c r="M247" i="12"/>
  <c r="L247" i="12"/>
  <c r="K247" i="12"/>
  <c r="J247" i="12"/>
  <c r="I247" i="12"/>
  <c r="Q246" i="12"/>
  <c r="P246" i="12"/>
  <c r="O246" i="12"/>
  <c r="N246" i="12"/>
  <c r="M246" i="12"/>
  <c r="L246" i="12"/>
  <c r="K246" i="12"/>
  <c r="J246" i="12"/>
  <c r="I246" i="12"/>
  <c r="Q245" i="12"/>
  <c r="P245" i="12"/>
  <c r="O245" i="12"/>
  <c r="N245" i="12"/>
  <c r="M245" i="12"/>
  <c r="L245" i="12"/>
  <c r="K245" i="12"/>
  <c r="J245" i="12"/>
  <c r="I245" i="12"/>
  <c r="Q244" i="12"/>
  <c r="P244" i="12"/>
  <c r="O244" i="12"/>
  <c r="N244" i="12"/>
  <c r="M244" i="12"/>
  <c r="L244" i="12"/>
  <c r="K244" i="12"/>
  <c r="J244" i="12"/>
  <c r="I244" i="12"/>
  <c r="Q243" i="12"/>
  <c r="P243" i="12"/>
  <c r="O243" i="12"/>
  <c r="N243" i="12"/>
  <c r="M243" i="12"/>
  <c r="L243" i="12"/>
  <c r="K243" i="12"/>
  <c r="J243" i="12"/>
  <c r="I243" i="12"/>
  <c r="Q242" i="12"/>
  <c r="P242" i="12"/>
  <c r="O242" i="12"/>
  <c r="N242" i="12"/>
  <c r="M242" i="12"/>
  <c r="L242" i="12"/>
  <c r="K242" i="12"/>
  <c r="J242" i="12"/>
  <c r="I242" i="12"/>
  <c r="Q241" i="12"/>
  <c r="P241" i="12"/>
  <c r="O241" i="12"/>
  <c r="N241" i="12"/>
  <c r="M241" i="12"/>
  <c r="L241" i="12"/>
  <c r="K241" i="12"/>
  <c r="J241" i="12"/>
  <c r="I241" i="12"/>
  <c r="Q240" i="12"/>
  <c r="P240" i="12"/>
  <c r="O240" i="12"/>
  <c r="N240" i="12"/>
  <c r="M240" i="12"/>
  <c r="L240" i="12"/>
  <c r="K240" i="12"/>
  <c r="J240" i="12"/>
  <c r="I240" i="12"/>
  <c r="Q239" i="12"/>
  <c r="P239" i="12"/>
  <c r="O239" i="12"/>
  <c r="N239" i="12"/>
  <c r="M239" i="12"/>
  <c r="L239" i="12"/>
  <c r="K239" i="12"/>
  <c r="J239" i="12"/>
  <c r="I239" i="12"/>
  <c r="Q238" i="12"/>
  <c r="P238" i="12"/>
  <c r="O238" i="12"/>
  <c r="N238" i="12"/>
  <c r="M238" i="12"/>
  <c r="L238" i="12"/>
  <c r="K238" i="12"/>
  <c r="J238" i="12"/>
  <c r="I238" i="12"/>
  <c r="Q237" i="12"/>
  <c r="P237" i="12"/>
  <c r="O237" i="12"/>
  <c r="N237" i="12"/>
  <c r="M237" i="12"/>
  <c r="L237" i="12"/>
  <c r="K237" i="12"/>
  <c r="J237" i="12"/>
  <c r="I237" i="12"/>
  <c r="Q236" i="12"/>
  <c r="P236" i="12"/>
  <c r="O236" i="12"/>
  <c r="N236" i="12"/>
  <c r="M236" i="12"/>
  <c r="L236" i="12"/>
  <c r="K236" i="12"/>
  <c r="J236" i="12"/>
  <c r="I236" i="12"/>
  <c r="Q235" i="12"/>
  <c r="P235" i="12"/>
  <c r="O235" i="12"/>
  <c r="N235" i="12"/>
  <c r="M235" i="12"/>
  <c r="L235" i="12"/>
  <c r="K235" i="12"/>
  <c r="J235" i="12"/>
  <c r="I235" i="12"/>
  <c r="Q234" i="12"/>
  <c r="P234" i="12"/>
  <c r="O234" i="12"/>
  <c r="N234" i="12"/>
  <c r="M234" i="12"/>
  <c r="L234" i="12"/>
  <c r="K234" i="12"/>
  <c r="J234" i="12"/>
  <c r="I234" i="12"/>
  <c r="Q233" i="12"/>
  <c r="P233" i="12"/>
  <c r="O233" i="12"/>
  <c r="N233" i="12"/>
  <c r="M233" i="12"/>
  <c r="L233" i="12"/>
  <c r="K233" i="12"/>
  <c r="J233" i="12"/>
  <c r="I233" i="12"/>
  <c r="Q232" i="12"/>
  <c r="P232" i="12"/>
  <c r="O232" i="12"/>
  <c r="N232" i="12"/>
  <c r="M232" i="12"/>
  <c r="L232" i="12"/>
  <c r="K232" i="12"/>
  <c r="J232" i="12"/>
  <c r="I232" i="12"/>
  <c r="Q231" i="12"/>
  <c r="P231" i="12"/>
  <c r="O231" i="12"/>
  <c r="N231" i="12"/>
  <c r="M231" i="12"/>
  <c r="L231" i="12"/>
  <c r="K231" i="12"/>
  <c r="J231" i="12"/>
  <c r="I231" i="12"/>
  <c r="Q230" i="12"/>
  <c r="P230" i="12"/>
  <c r="O230" i="12"/>
  <c r="N230" i="12"/>
  <c r="M230" i="12"/>
  <c r="L230" i="12"/>
  <c r="K230" i="12"/>
  <c r="J230" i="12"/>
  <c r="I230" i="12"/>
  <c r="Q229" i="12"/>
  <c r="P229" i="12"/>
  <c r="O229" i="12"/>
  <c r="N229" i="12"/>
  <c r="M229" i="12"/>
  <c r="L229" i="12"/>
  <c r="K229" i="12"/>
  <c r="J229" i="12"/>
  <c r="I229" i="12"/>
  <c r="Q228" i="12"/>
  <c r="P228" i="12"/>
  <c r="O228" i="12"/>
  <c r="N228" i="12"/>
  <c r="M228" i="12"/>
  <c r="L228" i="12"/>
  <c r="K228" i="12"/>
  <c r="J228" i="12"/>
  <c r="I228" i="12"/>
  <c r="Q227" i="12"/>
  <c r="P227" i="12"/>
  <c r="O227" i="12"/>
  <c r="N227" i="12"/>
  <c r="M227" i="12"/>
  <c r="L227" i="12"/>
  <c r="K227" i="12"/>
  <c r="J227" i="12"/>
  <c r="I227" i="12"/>
  <c r="Q226" i="12"/>
  <c r="P226" i="12"/>
  <c r="O226" i="12"/>
  <c r="N226" i="12"/>
  <c r="M226" i="12"/>
  <c r="L226" i="12"/>
  <c r="K226" i="12"/>
  <c r="J226" i="12"/>
  <c r="I226" i="12"/>
  <c r="Q225" i="12"/>
  <c r="P225" i="12"/>
  <c r="O225" i="12"/>
  <c r="N225" i="12"/>
  <c r="M225" i="12"/>
  <c r="L225" i="12"/>
  <c r="K225" i="12"/>
  <c r="J225" i="12"/>
  <c r="I225" i="12"/>
  <c r="Q224" i="12"/>
  <c r="P224" i="12"/>
  <c r="O224" i="12"/>
  <c r="N224" i="12"/>
  <c r="M224" i="12"/>
  <c r="L224" i="12"/>
  <c r="K224" i="12"/>
  <c r="J224" i="12"/>
  <c r="I224" i="12"/>
  <c r="Q223" i="12"/>
  <c r="P223" i="12"/>
  <c r="O223" i="12"/>
  <c r="N223" i="12"/>
  <c r="M223" i="12"/>
  <c r="L223" i="12"/>
  <c r="K223" i="12"/>
  <c r="J223" i="12"/>
  <c r="I223" i="12"/>
  <c r="Q222" i="12"/>
  <c r="P222" i="12"/>
  <c r="O222" i="12"/>
  <c r="N222" i="12"/>
  <c r="M222" i="12"/>
  <c r="L222" i="12"/>
  <c r="K222" i="12"/>
  <c r="J222" i="12"/>
  <c r="I222" i="12"/>
  <c r="Q221" i="12"/>
  <c r="P221" i="12"/>
  <c r="O221" i="12"/>
  <c r="N221" i="12"/>
  <c r="M221" i="12"/>
  <c r="L221" i="12"/>
  <c r="K221" i="12"/>
  <c r="J221" i="12"/>
  <c r="I221" i="12"/>
  <c r="Q220" i="12"/>
  <c r="P220" i="12"/>
  <c r="O220" i="12"/>
  <c r="N220" i="12"/>
  <c r="M220" i="12"/>
  <c r="L220" i="12"/>
  <c r="K220" i="12"/>
  <c r="J220" i="12"/>
  <c r="I220" i="12"/>
  <c r="Q219" i="12"/>
  <c r="P219" i="12"/>
  <c r="O219" i="12"/>
  <c r="N219" i="12"/>
  <c r="M219" i="12"/>
  <c r="L219" i="12"/>
  <c r="K219" i="12"/>
  <c r="J219" i="12"/>
  <c r="I219" i="12"/>
  <c r="Q218" i="12"/>
  <c r="P218" i="12"/>
  <c r="O218" i="12"/>
  <c r="N218" i="12"/>
  <c r="M218" i="12"/>
  <c r="L218" i="12"/>
  <c r="K218" i="12"/>
  <c r="J218" i="12"/>
  <c r="I218" i="12"/>
  <c r="Q217" i="12"/>
  <c r="P217" i="12"/>
  <c r="O217" i="12"/>
  <c r="N217" i="12"/>
  <c r="M217" i="12"/>
  <c r="L217" i="12"/>
  <c r="K217" i="12"/>
  <c r="J217" i="12"/>
  <c r="I217" i="12"/>
  <c r="Q216" i="12"/>
  <c r="P216" i="12"/>
  <c r="O216" i="12"/>
  <c r="N216" i="12"/>
  <c r="M216" i="12"/>
  <c r="L216" i="12"/>
  <c r="K216" i="12"/>
  <c r="J216" i="12"/>
  <c r="I216" i="12"/>
  <c r="Q215" i="12"/>
  <c r="P215" i="12"/>
  <c r="O215" i="12"/>
  <c r="N215" i="12"/>
  <c r="M215" i="12"/>
  <c r="L215" i="12"/>
  <c r="K215" i="12"/>
  <c r="J215" i="12"/>
  <c r="I215" i="12"/>
  <c r="Q214" i="12"/>
  <c r="P214" i="12"/>
  <c r="O214" i="12"/>
  <c r="N214" i="12"/>
  <c r="M214" i="12"/>
  <c r="L214" i="12"/>
  <c r="K214" i="12"/>
  <c r="J214" i="12"/>
  <c r="I214" i="12"/>
  <c r="Q213" i="12"/>
  <c r="P213" i="12"/>
  <c r="O213" i="12"/>
  <c r="N213" i="12"/>
  <c r="M213" i="12"/>
  <c r="L213" i="12"/>
  <c r="K213" i="12"/>
  <c r="J213" i="12"/>
  <c r="I213" i="12"/>
  <c r="Q212" i="12"/>
  <c r="P212" i="12"/>
  <c r="O212" i="12"/>
  <c r="N212" i="12"/>
  <c r="M212" i="12"/>
  <c r="L212" i="12"/>
  <c r="K212" i="12"/>
  <c r="J212" i="12"/>
  <c r="I212" i="12"/>
  <c r="Q211" i="12"/>
  <c r="P211" i="12"/>
  <c r="O211" i="12"/>
  <c r="N211" i="12"/>
  <c r="M211" i="12"/>
  <c r="L211" i="12"/>
  <c r="K211" i="12"/>
  <c r="J211" i="12"/>
  <c r="I211" i="12"/>
  <c r="Q210" i="12"/>
  <c r="P210" i="12"/>
  <c r="O210" i="12"/>
  <c r="N210" i="12"/>
  <c r="M210" i="12"/>
  <c r="L210" i="12"/>
  <c r="K210" i="12"/>
  <c r="J210" i="12"/>
  <c r="I210" i="12"/>
  <c r="Q209" i="12"/>
  <c r="P209" i="12"/>
  <c r="O209" i="12"/>
  <c r="N209" i="12"/>
  <c r="M209" i="12"/>
  <c r="L209" i="12"/>
  <c r="K209" i="12"/>
  <c r="J209" i="12"/>
  <c r="I209" i="12"/>
  <c r="Q208" i="12"/>
  <c r="P208" i="12"/>
  <c r="O208" i="12"/>
  <c r="N208" i="12"/>
  <c r="M208" i="12"/>
  <c r="L208" i="12"/>
  <c r="K208" i="12"/>
  <c r="J208" i="12"/>
  <c r="I208" i="12"/>
  <c r="Q207" i="12"/>
  <c r="P207" i="12"/>
  <c r="O207" i="12"/>
  <c r="N207" i="12"/>
  <c r="M207" i="12"/>
  <c r="L207" i="12"/>
  <c r="K207" i="12"/>
  <c r="J207" i="12"/>
  <c r="I207" i="12"/>
  <c r="Q206" i="12"/>
  <c r="P206" i="12"/>
  <c r="O206" i="12"/>
  <c r="N206" i="12"/>
  <c r="M206" i="12"/>
  <c r="L206" i="12"/>
  <c r="K206" i="12"/>
  <c r="J206" i="12"/>
  <c r="I206" i="12"/>
  <c r="Q205" i="12"/>
  <c r="P205" i="12"/>
  <c r="O205" i="12"/>
  <c r="N205" i="12"/>
  <c r="M205" i="12"/>
  <c r="L205" i="12"/>
  <c r="K205" i="12"/>
  <c r="J205" i="12"/>
  <c r="I205" i="12"/>
  <c r="Q204" i="12"/>
  <c r="P204" i="12"/>
  <c r="O204" i="12"/>
  <c r="N204" i="12"/>
  <c r="M204" i="12"/>
  <c r="L204" i="12"/>
  <c r="K204" i="12"/>
  <c r="J204" i="12"/>
  <c r="I204" i="12"/>
  <c r="Q203" i="12"/>
  <c r="P203" i="12"/>
  <c r="O203" i="12"/>
  <c r="N203" i="12"/>
  <c r="M203" i="12"/>
  <c r="L203" i="12"/>
  <c r="K203" i="12"/>
  <c r="J203" i="12"/>
  <c r="I203" i="12"/>
  <c r="Q202" i="12"/>
  <c r="P202" i="12"/>
  <c r="O202" i="12"/>
  <c r="N202" i="12"/>
  <c r="M202" i="12"/>
  <c r="L202" i="12"/>
  <c r="K202" i="12"/>
  <c r="J202" i="12"/>
  <c r="I202" i="12"/>
  <c r="Q201" i="12"/>
  <c r="P201" i="12"/>
  <c r="O201" i="12"/>
  <c r="N201" i="12"/>
  <c r="M201" i="12"/>
  <c r="L201" i="12"/>
  <c r="K201" i="12"/>
  <c r="J201" i="12"/>
  <c r="I201" i="12"/>
  <c r="Q200" i="12"/>
  <c r="P200" i="12"/>
  <c r="O200" i="12"/>
  <c r="N200" i="12"/>
  <c r="M200" i="12"/>
  <c r="L200" i="12"/>
  <c r="K200" i="12"/>
  <c r="J200" i="12"/>
  <c r="I200" i="12"/>
  <c r="Q199" i="12"/>
  <c r="P199" i="12"/>
  <c r="O199" i="12"/>
  <c r="N199" i="12"/>
  <c r="M199" i="12"/>
  <c r="L199" i="12"/>
  <c r="K199" i="12"/>
  <c r="J199" i="12"/>
  <c r="I199" i="12"/>
  <c r="Q198" i="12"/>
  <c r="P198" i="12"/>
  <c r="O198" i="12"/>
  <c r="N198" i="12"/>
  <c r="M198" i="12"/>
  <c r="L198" i="12"/>
  <c r="K198" i="12"/>
  <c r="J198" i="12"/>
  <c r="I198" i="12"/>
  <c r="Q197" i="12"/>
  <c r="P197" i="12"/>
  <c r="O197" i="12"/>
  <c r="N197" i="12"/>
  <c r="M197" i="12"/>
  <c r="L197" i="12"/>
  <c r="K197" i="12"/>
  <c r="J197" i="12"/>
  <c r="I197" i="12"/>
  <c r="Q196" i="12"/>
  <c r="P196" i="12"/>
  <c r="O196" i="12"/>
  <c r="N196" i="12"/>
  <c r="M196" i="12"/>
  <c r="L196" i="12"/>
  <c r="K196" i="12"/>
  <c r="J196" i="12"/>
  <c r="I196" i="12"/>
  <c r="Q195" i="12"/>
  <c r="P195" i="12"/>
  <c r="O195" i="12"/>
  <c r="N195" i="12"/>
  <c r="M195" i="12"/>
  <c r="L195" i="12"/>
  <c r="K195" i="12"/>
  <c r="J195" i="12"/>
  <c r="I195" i="12"/>
  <c r="Q194" i="12"/>
  <c r="P194" i="12"/>
  <c r="O194" i="12"/>
  <c r="N194" i="12"/>
  <c r="M194" i="12"/>
  <c r="L194" i="12"/>
  <c r="K194" i="12"/>
  <c r="J194" i="12"/>
  <c r="I194" i="12"/>
  <c r="Q193" i="12"/>
  <c r="P193" i="12"/>
  <c r="O193" i="12"/>
  <c r="N193" i="12"/>
  <c r="M193" i="12"/>
  <c r="L193" i="12"/>
  <c r="K193" i="12"/>
  <c r="J193" i="12"/>
  <c r="I193" i="12"/>
  <c r="Q192" i="12"/>
  <c r="P192" i="12"/>
  <c r="O192" i="12"/>
  <c r="N192" i="12"/>
  <c r="M192" i="12"/>
  <c r="L192" i="12"/>
  <c r="K192" i="12"/>
  <c r="J192" i="12"/>
  <c r="I192" i="12"/>
  <c r="Q191" i="12"/>
  <c r="P191" i="12"/>
  <c r="O191" i="12"/>
  <c r="N191" i="12"/>
  <c r="M191" i="12"/>
  <c r="L191" i="12"/>
  <c r="K191" i="12"/>
  <c r="J191" i="12"/>
  <c r="I191" i="12"/>
  <c r="Q190" i="12"/>
  <c r="P190" i="12"/>
  <c r="O190" i="12"/>
  <c r="N190" i="12"/>
  <c r="M190" i="12"/>
  <c r="L190" i="12"/>
  <c r="K190" i="12"/>
  <c r="J190" i="12"/>
  <c r="I190" i="12"/>
  <c r="Q189" i="12"/>
  <c r="P189" i="12"/>
  <c r="O189" i="12"/>
  <c r="N189" i="12"/>
  <c r="M189" i="12"/>
  <c r="L189" i="12"/>
  <c r="K189" i="12"/>
  <c r="J189" i="12"/>
  <c r="I189" i="12"/>
  <c r="Q188" i="12"/>
  <c r="P188" i="12"/>
  <c r="O188" i="12"/>
  <c r="N188" i="12"/>
  <c r="M188" i="12"/>
  <c r="L188" i="12"/>
  <c r="K188" i="12"/>
  <c r="J188" i="12"/>
  <c r="I188" i="12"/>
  <c r="Q187" i="12"/>
  <c r="P187" i="12"/>
  <c r="O187" i="12"/>
  <c r="N187" i="12"/>
  <c r="M187" i="12"/>
  <c r="L187" i="12"/>
  <c r="K187" i="12"/>
  <c r="J187" i="12"/>
  <c r="I187" i="12"/>
  <c r="Q186" i="12"/>
  <c r="P186" i="12"/>
  <c r="O186" i="12"/>
  <c r="N186" i="12"/>
  <c r="M186" i="12"/>
  <c r="L186" i="12"/>
  <c r="K186" i="12"/>
  <c r="J186" i="12"/>
  <c r="I186" i="12"/>
  <c r="Q185" i="12"/>
  <c r="P185" i="12"/>
  <c r="O185" i="12"/>
  <c r="N185" i="12"/>
  <c r="M185" i="12"/>
  <c r="L185" i="12"/>
  <c r="K185" i="12"/>
  <c r="J185" i="12"/>
  <c r="I185" i="12"/>
  <c r="Q184" i="12"/>
  <c r="P184" i="12"/>
  <c r="O184" i="12"/>
  <c r="N184" i="12"/>
  <c r="M184" i="12"/>
  <c r="L184" i="12"/>
  <c r="K184" i="12"/>
  <c r="J184" i="12"/>
  <c r="I184" i="12"/>
  <c r="Q183" i="12"/>
  <c r="P183" i="12"/>
  <c r="O183" i="12"/>
  <c r="N183" i="12"/>
  <c r="M183" i="12"/>
  <c r="L183" i="12"/>
  <c r="K183" i="12"/>
  <c r="J183" i="12"/>
  <c r="I183" i="12"/>
  <c r="Q182" i="12"/>
  <c r="P182" i="12"/>
  <c r="O182" i="12"/>
  <c r="N182" i="12"/>
  <c r="M182" i="12"/>
  <c r="L182" i="12"/>
  <c r="K182" i="12"/>
  <c r="J182" i="12"/>
  <c r="I182" i="12"/>
  <c r="Q181" i="12"/>
  <c r="P181" i="12"/>
  <c r="O181" i="12"/>
  <c r="N181" i="12"/>
  <c r="M181" i="12"/>
  <c r="L181" i="12"/>
  <c r="K181" i="12"/>
  <c r="J181" i="12"/>
  <c r="I181" i="12"/>
  <c r="Q180" i="12"/>
  <c r="P180" i="12"/>
  <c r="O180" i="12"/>
  <c r="N180" i="12"/>
  <c r="M180" i="12"/>
  <c r="L180" i="12"/>
  <c r="K180" i="12"/>
  <c r="J180" i="12"/>
  <c r="I180" i="12"/>
  <c r="Q179" i="12"/>
  <c r="P179" i="12"/>
  <c r="O179" i="12"/>
  <c r="N179" i="12"/>
  <c r="M179" i="12"/>
  <c r="L179" i="12"/>
  <c r="K179" i="12"/>
  <c r="J179" i="12"/>
  <c r="I179" i="12"/>
  <c r="Q178" i="12"/>
  <c r="P178" i="12"/>
  <c r="O178" i="12"/>
  <c r="N178" i="12"/>
  <c r="M178" i="12"/>
  <c r="L178" i="12"/>
  <c r="K178" i="12"/>
  <c r="J178" i="12"/>
  <c r="I178" i="12"/>
  <c r="Q177" i="12"/>
  <c r="P177" i="12"/>
  <c r="O177" i="12"/>
  <c r="N177" i="12"/>
  <c r="M177" i="12"/>
  <c r="L177" i="12"/>
  <c r="K177" i="12"/>
  <c r="J177" i="12"/>
  <c r="I177" i="12"/>
  <c r="Q176" i="12"/>
  <c r="P176" i="12"/>
  <c r="O176" i="12"/>
  <c r="N176" i="12"/>
  <c r="M176" i="12"/>
  <c r="L176" i="12"/>
  <c r="K176" i="12"/>
  <c r="J176" i="12"/>
  <c r="I176" i="12"/>
  <c r="Q175" i="12"/>
  <c r="P175" i="12"/>
  <c r="O175" i="12"/>
  <c r="N175" i="12"/>
  <c r="M175" i="12"/>
  <c r="L175" i="12"/>
  <c r="K175" i="12"/>
  <c r="J175" i="12"/>
  <c r="I175" i="12"/>
  <c r="Q174" i="12"/>
  <c r="P174" i="12"/>
  <c r="O174" i="12"/>
  <c r="N174" i="12"/>
  <c r="M174" i="12"/>
  <c r="L174" i="12"/>
  <c r="K174" i="12"/>
  <c r="J174" i="12"/>
  <c r="I174" i="12"/>
  <c r="Q173" i="12"/>
  <c r="P173" i="12"/>
  <c r="O173" i="12"/>
  <c r="N173" i="12"/>
  <c r="M173" i="12"/>
  <c r="L173" i="12"/>
  <c r="K173" i="12"/>
  <c r="J173" i="12"/>
  <c r="I173" i="12"/>
  <c r="Q172" i="12"/>
  <c r="P172" i="12"/>
  <c r="O172" i="12"/>
  <c r="N172" i="12"/>
  <c r="M172" i="12"/>
  <c r="L172" i="12"/>
  <c r="K172" i="12"/>
  <c r="J172" i="12"/>
  <c r="I172" i="12"/>
  <c r="Q171" i="12"/>
  <c r="P171" i="12"/>
  <c r="O171" i="12"/>
  <c r="N171" i="12"/>
  <c r="M171" i="12"/>
  <c r="L171" i="12"/>
  <c r="K171" i="12"/>
  <c r="J171" i="12"/>
  <c r="I171" i="12"/>
  <c r="Q170" i="12"/>
  <c r="P170" i="12"/>
  <c r="O170" i="12"/>
  <c r="N170" i="12"/>
  <c r="M170" i="12"/>
  <c r="L170" i="12"/>
  <c r="K170" i="12"/>
  <c r="J170" i="12"/>
  <c r="I170" i="12"/>
  <c r="Q169" i="12"/>
  <c r="P169" i="12"/>
  <c r="O169" i="12"/>
  <c r="N169" i="12"/>
  <c r="M169" i="12"/>
  <c r="L169" i="12"/>
  <c r="K169" i="12"/>
  <c r="J169" i="12"/>
  <c r="I169" i="12"/>
  <c r="Q168" i="12"/>
  <c r="P168" i="12"/>
  <c r="O168" i="12"/>
  <c r="N168" i="12"/>
  <c r="M168" i="12"/>
  <c r="L168" i="12"/>
  <c r="K168" i="12"/>
  <c r="J168" i="12"/>
  <c r="I168" i="12"/>
  <c r="Q167" i="12"/>
  <c r="P167" i="12"/>
  <c r="O167" i="12"/>
  <c r="N167" i="12"/>
  <c r="M167" i="12"/>
  <c r="L167" i="12"/>
  <c r="K167" i="12"/>
  <c r="J167" i="12"/>
  <c r="I167" i="12"/>
  <c r="Q166" i="12"/>
  <c r="P166" i="12"/>
  <c r="O166" i="12"/>
  <c r="N166" i="12"/>
  <c r="M166" i="12"/>
  <c r="L166" i="12"/>
  <c r="K166" i="12"/>
  <c r="J166" i="12"/>
  <c r="I166" i="12"/>
  <c r="Q165" i="12"/>
  <c r="P165" i="12"/>
  <c r="O165" i="12"/>
  <c r="N165" i="12"/>
  <c r="M165" i="12"/>
  <c r="L165" i="12"/>
  <c r="K165" i="12"/>
  <c r="J165" i="12"/>
  <c r="I165" i="12"/>
  <c r="Q164" i="12"/>
  <c r="P164" i="12"/>
  <c r="O164" i="12"/>
  <c r="N164" i="12"/>
  <c r="M164" i="12"/>
  <c r="L164" i="12"/>
  <c r="K164" i="12"/>
  <c r="J164" i="12"/>
  <c r="I164" i="12"/>
  <c r="Q163" i="12"/>
  <c r="P163" i="12"/>
  <c r="O163" i="12"/>
  <c r="N163" i="12"/>
  <c r="M163" i="12"/>
  <c r="L163" i="12"/>
  <c r="K163" i="12"/>
  <c r="J163" i="12"/>
  <c r="I163" i="12"/>
  <c r="Q162" i="12"/>
  <c r="P162" i="12"/>
  <c r="O162" i="12"/>
  <c r="N162" i="12"/>
  <c r="M162" i="12"/>
  <c r="L162" i="12"/>
  <c r="K162" i="12"/>
  <c r="J162" i="12"/>
  <c r="I162" i="12"/>
  <c r="Q161" i="12"/>
  <c r="P161" i="12"/>
  <c r="O161" i="12"/>
  <c r="N161" i="12"/>
  <c r="M161" i="12"/>
  <c r="L161" i="12"/>
  <c r="K161" i="12"/>
  <c r="J161" i="12"/>
  <c r="I161" i="12"/>
  <c r="Q160" i="12"/>
  <c r="P160" i="12"/>
  <c r="O160" i="12"/>
  <c r="N160" i="12"/>
  <c r="M160" i="12"/>
  <c r="L160" i="12"/>
  <c r="K160" i="12"/>
  <c r="J160" i="12"/>
  <c r="I160" i="12"/>
  <c r="Q159" i="12"/>
  <c r="P159" i="12"/>
  <c r="O159" i="12"/>
  <c r="N159" i="12"/>
  <c r="M159" i="12"/>
  <c r="L159" i="12"/>
  <c r="K159" i="12"/>
  <c r="J159" i="12"/>
  <c r="I159" i="12"/>
  <c r="Q158" i="12"/>
  <c r="P158" i="12"/>
  <c r="O158" i="12"/>
  <c r="N158" i="12"/>
  <c r="M158" i="12"/>
  <c r="L158" i="12"/>
  <c r="K158" i="12"/>
  <c r="J158" i="12"/>
  <c r="I158" i="12"/>
  <c r="Q157" i="12"/>
  <c r="P157" i="12"/>
  <c r="O157" i="12"/>
  <c r="N157" i="12"/>
  <c r="M157" i="12"/>
  <c r="L157" i="12"/>
  <c r="K157" i="12"/>
  <c r="J157" i="12"/>
  <c r="I157" i="12"/>
  <c r="Q156" i="12"/>
  <c r="P156" i="12"/>
  <c r="O156" i="12"/>
  <c r="N156" i="12"/>
  <c r="M156" i="12"/>
  <c r="L156" i="12"/>
  <c r="K156" i="12"/>
  <c r="J156" i="12"/>
  <c r="I156" i="12"/>
  <c r="Q155" i="12"/>
  <c r="P155" i="12"/>
  <c r="O155" i="12"/>
  <c r="N155" i="12"/>
  <c r="M155" i="12"/>
  <c r="L155" i="12"/>
  <c r="K155" i="12"/>
  <c r="J155" i="12"/>
  <c r="I155" i="12"/>
  <c r="Q154" i="12"/>
  <c r="P154" i="12"/>
  <c r="O154" i="12"/>
  <c r="N154" i="12"/>
  <c r="M154" i="12"/>
  <c r="L154" i="12"/>
  <c r="K154" i="12"/>
  <c r="J154" i="12"/>
  <c r="I154" i="12"/>
  <c r="Q153" i="12"/>
  <c r="P153" i="12"/>
  <c r="O153" i="12"/>
  <c r="N153" i="12"/>
  <c r="M153" i="12"/>
  <c r="L153" i="12"/>
  <c r="K153" i="12"/>
  <c r="J153" i="12"/>
  <c r="I153" i="12"/>
  <c r="Q152" i="12"/>
  <c r="P152" i="12"/>
  <c r="O152" i="12"/>
  <c r="N152" i="12"/>
  <c r="M152" i="12"/>
  <c r="L152" i="12"/>
  <c r="K152" i="12"/>
  <c r="J152" i="12"/>
  <c r="I152" i="12"/>
  <c r="Q151" i="12"/>
  <c r="P151" i="12"/>
  <c r="O151" i="12"/>
  <c r="N151" i="12"/>
  <c r="M151" i="12"/>
  <c r="L151" i="12"/>
  <c r="K151" i="12"/>
  <c r="J151" i="12"/>
  <c r="I151" i="12"/>
  <c r="Q150" i="12"/>
  <c r="P150" i="12"/>
  <c r="O150" i="12"/>
  <c r="N150" i="12"/>
  <c r="M150" i="12"/>
  <c r="L150" i="12"/>
  <c r="K150" i="12"/>
  <c r="J150" i="12"/>
  <c r="I150" i="12"/>
  <c r="Q149" i="12"/>
  <c r="P149" i="12"/>
  <c r="O149" i="12"/>
  <c r="N149" i="12"/>
  <c r="M149" i="12"/>
  <c r="L149" i="12"/>
  <c r="K149" i="12"/>
  <c r="J149" i="12"/>
  <c r="I149" i="12"/>
  <c r="Q148" i="12"/>
  <c r="P148" i="12"/>
  <c r="O148" i="12"/>
  <c r="N148" i="12"/>
  <c r="M148" i="12"/>
  <c r="L148" i="12"/>
  <c r="K148" i="12"/>
  <c r="J148" i="12"/>
  <c r="I148" i="12"/>
  <c r="Q147" i="12"/>
  <c r="P147" i="12"/>
  <c r="O147" i="12"/>
  <c r="N147" i="12"/>
  <c r="M147" i="12"/>
  <c r="L147" i="12"/>
  <c r="K147" i="12"/>
  <c r="J147" i="12"/>
  <c r="I147" i="12"/>
  <c r="Q146" i="12"/>
  <c r="P146" i="12"/>
  <c r="O146" i="12"/>
  <c r="N146" i="12"/>
  <c r="M146" i="12"/>
  <c r="L146" i="12"/>
  <c r="K146" i="12"/>
  <c r="J146" i="12"/>
  <c r="I146" i="12"/>
  <c r="Q145" i="12"/>
  <c r="P145" i="12"/>
  <c r="O145" i="12"/>
  <c r="N145" i="12"/>
  <c r="M145" i="12"/>
  <c r="L145" i="12"/>
  <c r="K145" i="12"/>
  <c r="J145" i="12"/>
  <c r="I145" i="12"/>
  <c r="Q144" i="12"/>
  <c r="P144" i="12"/>
  <c r="O144" i="12"/>
  <c r="N144" i="12"/>
  <c r="M144" i="12"/>
  <c r="L144" i="12"/>
  <c r="K144" i="12"/>
  <c r="J144" i="12"/>
  <c r="I144" i="12"/>
  <c r="Q143" i="12"/>
  <c r="P143" i="12"/>
  <c r="O143" i="12"/>
  <c r="N143" i="12"/>
  <c r="M143" i="12"/>
  <c r="L143" i="12"/>
  <c r="K143" i="12"/>
  <c r="J143" i="12"/>
  <c r="I143" i="12"/>
  <c r="Q142" i="12"/>
  <c r="P142" i="12"/>
  <c r="O142" i="12"/>
  <c r="N142" i="12"/>
  <c r="M142" i="12"/>
  <c r="L142" i="12"/>
  <c r="K142" i="12"/>
  <c r="J142" i="12"/>
  <c r="I142" i="12"/>
  <c r="Q141" i="12"/>
  <c r="P141" i="12"/>
  <c r="O141" i="12"/>
  <c r="N141" i="12"/>
  <c r="M141" i="12"/>
  <c r="L141" i="12"/>
  <c r="K141" i="12"/>
  <c r="J141" i="12"/>
  <c r="I141" i="12"/>
  <c r="Q140" i="12"/>
  <c r="P140" i="12"/>
  <c r="O140" i="12"/>
  <c r="N140" i="12"/>
  <c r="M140" i="12"/>
  <c r="L140" i="12"/>
  <c r="K140" i="12"/>
  <c r="J140" i="12"/>
  <c r="I140" i="12"/>
  <c r="Q139" i="12"/>
  <c r="P139" i="12"/>
  <c r="O139" i="12"/>
  <c r="N139" i="12"/>
  <c r="M139" i="12"/>
  <c r="L139" i="12"/>
  <c r="K139" i="12"/>
  <c r="J139" i="12"/>
  <c r="I139" i="12"/>
  <c r="Q138" i="12"/>
  <c r="P138" i="12"/>
  <c r="O138" i="12"/>
  <c r="N138" i="12"/>
  <c r="M138" i="12"/>
  <c r="L138" i="12"/>
  <c r="K138" i="12"/>
  <c r="J138" i="12"/>
  <c r="I138" i="12"/>
  <c r="Q137" i="12"/>
  <c r="P137" i="12"/>
  <c r="O137" i="12"/>
  <c r="N137" i="12"/>
  <c r="M137" i="12"/>
  <c r="L137" i="12"/>
  <c r="K137" i="12"/>
  <c r="J137" i="12"/>
  <c r="I137" i="12"/>
  <c r="Q136" i="12"/>
  <c r="P136" i="12"/>
  <c r="O136" i="12"/>
  <c r="N136" i="12"/>
  <c r="M136" i="12"/>
  <c r="L136" i="12"/>
  <c r="K136" i="12"/>
  <c r="J136" i="12"/>
  <c r="I136" i="12"/>
  <c r="Q135" i="12"/>
  <c r="P135" i="12"/>
  <c r="O135" i="12"/>
  <c r="N135" i="12"/>
  <c r="M135" i="12"/>
  <c r="L135" i="12"/>
  <c r="K135" i="12"/>
  <c r="J135" i="12"/>
  <c r="I135" i="12"/>
  <c r="Q134" i="12"/>
  <c r="P134" i="12"/>
  <c r="O134" i="12"/>
  <c r="N134" i="12"/>
  <c r="M134" i="12"/>
  <c r="L134" i="12"/>
  <c r="K134" i="12"/>
  <c r="J134" i="12"/>
  <c r="I134" i="12"/>
  <c r="Q133" i="12"/>
  <c r="P133" i="12"/>
  <c r="O133" i="12"/>
  <c r="N133" i="12"/>
  <c r="M133" i="12"/>
  <c r="L133" i="12"/>
  <c r="K133" i="12"/>
  <c r="J133" i="12"/>
  <c r="I133" i="12"/>
  <c r="Q132" i="12"/>
  <c r="P132" i="12"/>
  <c r="O132" i="12"/>
  <c r="N132" i="12"/>
  <c r="M132" i="12"/>
  <c r="L132" i="12"/>
  <c r="K132" i="12"/>
  <c r="J132" i="12"/>
  <c r="I132" i="12"/>
  <c r="Q131" i="12"/>
  <c r="P131" i="12"/>
  <c r="O131" i="12"/>
  <c r="N131" i="12"/>
  <c r="M131" i="12"/>
  <c r="L131" i="12"/>
  <c r="K131" i="12"/>
  <c r="J131" i="12"/>
  <c r="I131" i="12"/>
  <c r="Q130" i="12"/>
  <c r="P130" i="12"/>
  <c r="O130" i="12"/>
  <c r="N130" i="12"/>
  <c r="M130" i="12"/>
  <c r="L130" i="12"/>
  <c r="K130" i="12"/>
  <c r="J130" i="12"/>
  <c r="I130" i="12"/>
  <c r="Q129" i="12"/>
  <c r="P129" i="12"/>
  <c r="O129" i="12"/>
  <c r="N129" i="12"/>
  <c r="M129" i="12"/>
  <c r="L129" i="12"/>
  <c r="K129" i="12"/>
  <c r="J129" i="12"/>
  <c r="I129" i="12"/>
  <c r="Q128" i="12"/>
  <c r="P128" i="12"/>
  <c r="O128" i="12"/>
  <c r="N128" i="12"/>
  <c r="M128" i="12"/>
  <c r="L128" i="12"/>
  <c r="K128" i="12"/>
  <c r="J128" i="12"/>
  <c r="I128" i="12"/>
  <c r="Q127" i="12"/>
  <c r="P127" i="12"/>
  <c r="O127" i="12"/>
  <c r="N127" i="12"/>
  <c r="M127" i="12"/>
  <c r="L127" i="12"/>
  <c r="K127" i="12"/>
  <c r="J127" i="12"/>
  <c r="I127" i="12"/>
  <c r="Q126" i="12"/>
  <c r="P126" i="12"/>
  <c r="O126" i="12"/>
  <c r="N126" i="12"/>
  <c r="M126" i="12"/>
  <c r="L126" i="12"/>
  <c r="K126" i="12"/>
  <c r="J126" i="12"/>
  <c r="I126" i="12"/>
  <c r="Q125" i="12"/>
  <c r="P125" i="12"/>
  <c r="O125" i="12"/>
  <c r="N125" i="12"/>
  <c r="M125" i="12"/>
  <c r="L125" i="12"/>
  <c r="K125" i="12"/>
  <c r="J125" i="12"/>
  <c r="I125" i="12"/>
  <c r="Q124" i="12"/>
  <c r="P124" i="12"/>
  <c r="O124" i="12"/>
  <c r="N124" i="12"/>
  <c r="M124" i="12"/>
  <c r="L124" i="12"/>
  <c r="K124" i="12"/>
  <c r="J124" i="12"/>
  <c r="I124" i="12"/>
  <c r="Q123" i="12"/>
  <c r="P123" i="12"/>
  <c r="O123" i="12"/>
  <c r="N123" i="12"/>
  <c r="M123" i="12"/>
  <c r="L123" i="12"/>
  <c r="K123" i="12"/>
  <c r="J123" i="12"/>
  <c r="I123" i="12"/>
  <c r="Q122" i="12"/>
  <c r="P122" i="12"/>
  <c r="O122" i="12"/>
  <c r="N122" i="12"/>
  <c r="M122" i="12"/>
  <c r="L122" i="12"/>
  <c r="K122" i="12"/>
  <c r="J122" i="12"/>
  <c r="I122" i="12"/>
  <c r="Q121" i="12"/>
  <c r="P121" i="12"/>
  <c r="O121" i="12"/>
  <c r="N121" i="12"/>
  <c r="M121" i="12"/>
  <c r="L121" i="12"/>
  <c r="K121" i="12"/>
  <c r="J121" i="12"/>
  <c r="I121" i="12"/>
  <c r="Q120" i="12"/>
  <c r="P120" i="12"/>
  <c r="O120" i="12"/>
  <c r="N120" i="12"/>
  <c r="M120" i="12"/>
  <c r="L120" i="12"/>
  <c r="K120" i="12"/>
  <c r="J120" i="12"/>
  <c r="I120" i="12"/>
  <c r="Q119" i="12"/>
  <c r="P119" i="12"/>
  <c r="O119" i="12"/>
  <c r="N119" i="12"/>
  <c r="M119" i="12"/>
  <c r="L119" i="12"/>
  <c r="K119" i="12"/>
  <c r="J119" i="12"/>
  <c r="I119" i="12"/>
  <c r="Q118" i="12"/>
  <c r="P118" i="12"/>
  <c r="O118" i="12"/>
  <c r="N118" i="12"/>
  <c r="M118" i="12"/>
  <c r="L118" i="12"/>
  <c r="K118" i="12"/>
  <c r="J118" i="12"/>
  <c r="I118" i="12"/>
  <c r="Q117" i="12"/>
  <c r="P117" i="12"/>
  <c r="O117" i="12"/>
  <c r="N117" i="12"/>
  <c r="M117" i="12"/>
  <c r="L117" i="12"/>
  <c r="K117" i="12"/>
  <c r="J117" i="12"/>
  <c r="I117" i="12"/>
  <c r="Q116" i="12"/>
  <c r="P116" i="12"/>
  <c r="O116" i="12"/>
  <c r="N116" i="12"/>
  <c r="M116" i="12"/>
  <c r="L116" i="12"/>
  <c r="K116" i="12"/>
  <c r="J116" i="12"/>
  <c r="I116" i="12"/>
  <c r="Q115" i="12"/>
  <c r="P115" i="12"/>
  <c r="O115" i="12"/>
  <c r="N115" i="12"/>
  <c r="M115" i="12"/>
  <c r="L115" i="12"/>
  <c r="K115" i="12"/>
  <c r="J115" i="12"/>
  <c r="I115" i="12"/>
  <c r="Q114" i="12"/>
  <c r="P114" i="12"/>
  <c r="O114" i="12"/>
  <c r="N114" i="12"/>
  <c r="M114" i="12"/>
  <c r="L114" i="12"/>
  <c r="K114" i="12"/>
  <c r="J114" i="12"/>
  <c r="I114" i="12"/>
  <c r="Q113" i="12"/>
  <c r="P113" i="12"/>
  <c r="O113" i="12"/>
  <c r="N113" i="12"/>
  <c r="M113" i="12"/>
  <c r="L113" i="12"/>
  <c r="K113" i="12"/>
  <c r="J113" i="12"/>
  <c r="I113" i="12"/>
  <c r="Q112" i="12"/>
  <c r="P112" i="12"/>
  <c r="O112" i="12"/>
  <c r="N112" i="12"/>
  <c r="M112" i="12"/>
  <c r="L112" i="12"/>
  <c r="K112" i="12"/>
  <c r="J112" i="12"/>
  <c r="I112" i="12"/>
  <c r="Q111" i="12"/>
  <c r="P111" i="12"/>
  <c r="O111" i="12"/>
  <c r="N111" i="12"/>
  <c r="M111" i="12"/>
  <c r="L111" i="12"/>
  <c r="K111" i="12"/>
  <c r="J111" i="12"/>
  <c r="I111" i="12"/>
  <c r="Q110" i="12"/>
  <c r="P110" i="12"/>
  <c r="O110" i="12"/>
  <c r="N110" i="12"/>
  <c r="M110" i="12"/>
  <c r="L110" i="12"/>
  <c r="K110" i="12"/>
  <c r="J110" i="12"/>
  <c r="I110" i="12"/>
  <c r="Q109" i="12"/>
  <c r="P109" i="12"/>
  <c r="O109" i="12"/>
  <c r="N109" i="12"/>
  <c r="M109" i="12"/>
  <c r="L109" i="12"/>
  <c r="K109" i="12"/>
  <c r="J109" i="12"/>
  <c r="I109" i="12"/>
  <c r="Q108" i="12"/>
  <c r="P108" i="12"/>
  <c r="O108" i="12"/>
  <c r="N108" i="12"/>
  <c r="M108" i="12"/>
  <c r="L108" i="12"/>
  <c r="K108" i="12"/>
  <c r="J108" i="12"/>
  <c r="I108" i="12"/>
  <c r="Q107" i="12"/>
  <c r="P107" i="12"/>
  <c r="O107" i="12"/>
  <c r="N107" i="12"/>
  <c r="M107" i="12"/>
  <c r="L107" i="12"/>
  <c r="K107" i="12"/>
  <c r="J107" i="12"/>
  <c r="I107" i="12"/>
  <c r="Q106" i="12"/>
  <c r="P106" i="12"/>
  <c r="O106" i="12"/>
  <c r="N106" i="12"/>
  <c r="M106" i="12"/>
  <c r="L106" i="12"/>
  <c r="K106" i="12"/>
  <c r="J106" i="12"/>
  <c r="I106" i="12"/>
  <c r="Q105" i="12"/>
  <c r="P105" i="12"/>
  <c r="O105" i="12"/>
  <c r="N105" i="12"/>
  <c r="M105" i="12"/>
  <c r="L105" i="12"/>
  <c r="K105" i="12"/>
  <c r="J105" i="12"/>
  <c r="I105" i="12"/>
  <c r="Q104" i="12"/>
  <c r="P104" i="12"/>
  <c r="O104" i="12"/>
  <c r="N104" i="12"/>
  <c r="M104" i="12"/>
  <c r="L104" i="12"/>
  <c r="K104" i="12"/>
  <c r="J104" i="12"/>
  <c r="I104" i="12"/>
  <c r="Q103" i="12"/>
  <c r="P103" i="12"/>
  <c r="O103" i="12"/>
  <c r="N103" i="12"/>
  <c r="M103" i="12"/>
  <c r="L103" i="12"/>
  <c r="K103" i="12"/>
  <c r="J103" i="12"/>
  <c r="I103" i="12"/>
  <c r="Q102" i="12"/>
  <c r="P102" i="12"/>
  <c r="O102" i="12"/>
  <c r="N102" i="12"/>
  <c r="M102" i="12"/>
  <c r="L102" i="12"/>
  <c r="K102" i="12"/>
  <c r="J102" i="12"/>
  <c r="I102" i="12"/>
  <c r="Q101" i="12"/>
  <c r="P101" i="12"/>
  <c r="O101" i="12"/>
  <c r="N101" i="12"/>
  <c r="M101" i="12"/>
  <c r="L101" i="12"/>
  <c r="K101" i="12"/>
  <c r="J101" i="12"/>
  <c r="I101" i="12"/>
  <c r="Q100" i="12"/>
  <c r="P100" i="12"/>
  <c r="O100" i="12"/>
  <c r="N100" i="12"/>
  <c r="M100" i="12"/>
  <c r="L100" i="12"/>
  <c r="K100" i="12"/>
  <c r="J100" i="12"/>
  <c r="I100" i="12"/>
  <c r="Q99" i="12"/>
  <c r="P99" i="12"/>
  <c r="O99" i="12"/>
  <c r="N99" i="12"/>
  <c r="M99" i="12"/>
  <c r="L99" i="12"/>
  <c r="K99" i="12"/>
  <c r="J99" i="12"/>
  <c r="I99" i="12"/>
  <c r="Q98" i="12"/>
  <c r="P98" i="12"/>
  <c r="O98" i="12"/>
  <c r="N98" i="12"/>
  <c r="M98" i="12"/>
  <c r="L98" i="12"/>
  <c r="K98" i="12"/>
  <c r="J98" i="12"/>
  <c r="I98" i="12"/>
  <c r="Q97" i="12"/>
  <c r="P97" i="12"/>
  <c r="O97" i="12"/>
  <c r="N97" i="12"/>
  <c r="M97" i="12"/>
  <c r="L97" i="12"/>
  <c r="K97" i="12"/>
  <c r="J97" i="12"/>
  <c r="I97" i="12"/>
  <c r="Q96" i="12"/>
  <c r="P96" i="12"/>
  <c r="O96" i="12"/>
  <c r="N96" i="12"/>
  <c r="M96" i="12"/>
  <c r="L96" i="12"/>
  <c r="K96" i="12"/>
  <c r="J96" i="12"/>
  <c r="I96" i="12"/>
  <c r="Q95" i="12"/>
  <c r="P95" i="12"/>
  <c r="O95" i="12"/>
  <c r="N95" i="12"/>
  <c r="M95" i="12"/>
  <c r="L95" i="12"/>
  <c r="K95" i="12"/>
  <c r="J95" i="12"/>
  <c r="I95" i="12"/>
  <c r="Q94" i="12"/>
  <c r="P94" i="12"/>
  <c r="O94" i="12"/>
  <c r="N94" i="12"/>
  <c r="M94" i="12"/>
  <c r="L94" i="12"/>
  <c r="K94" i="12"/>
  <c r="J94" i="12"/>
  <c r="I94" i="12"/>
  <c r="Q93" i="12"/>
  <c r="P93" i="12"/>
  <c r="O93" i="12"/>
  <c r="N93" i="12"/>
  <c r="M93" i="12"/>
  <c r="L93" i="12"/>
  <c r="K93" i="12"/>
  <c r="J93" i="12"/>
  <c r="I93" i="12"/>
  <c r="Q92" i="12"/>
  <c r="P92" i="12"/>
  <c r="O92" i="12"/>
  <c r="N92" i="12"/>
  <c r="M92" i="12"/>
  <c r="L92" i="12"/>
  <c r="K92" i="12"/>
  <c r="J92" i="12"/>
  <c r="I92" i="12"/>
  <c r="Q91" i="12"/>
  <c r="P91" i="12"/>
  <c r="O91" i="12"/>
  <c r="N91" i="12"/>
  <c r="M91" i="12"/>
  <c r="L91" i="12"/>
  <c r="K91" i="12"/>
  <c r="J91" i="12"/>
  <c r="I91" i="12"/>
  <c r="Q90" i="12"/>
  <c r="P90" i="12"/>
  <c r="O90" i="12"/>
  <c r="N90" i="12"/>
  <c r="M90" i="12"/>
  <c r="L90" i="12"/>
  <c r="K90" i="12"/>
  <c r="J90" i="12"/>
  <c r="I90" i="12"/>
  <c r="Q89" i="12"/>
  <c r="P89" i="12"/>
  <c r="O89" i="12"/>
  <c r="N89" i="12"/>
  <c r="M89" i="12"/>
  <c r="L89" i="12"/>
  <c r="K89" i="12"/>
  <c r="J89" i="12"/>
  <c r="I89" i="12"/>
  <c r="Q88" i="12"/>
  <c r="P88" i="12"/>
  <c r="O88" i="12"/>
  <c r="N88" i="12"/>
  <c r="M88" i="12"/>
  <c r="L88" i="12"/>
  <c r="K88" i="12"/>
  <c r="J88" i="12"/>
  <c r="I88" i="12"/>
  <c r="Q87" i="12"/>
  <c r="P87" i="12"/>
  <c r="O87" i="12"/>
  <c r="N87" i="12"/>
  <c r="M87" i="12"/>
  <c r="L87" i="12"/>
  <c r="K87" i="12"/>
  <c r="J87" i="12"/>
  <c r="I87" i="12"/>
  <c r="Q86" i="12"/>
  <c r="P86" i="12"/>
  <c r="O86" i="12"/>
  <c r="N86" i="12"/>
  <c r="M86" i="12"/>
  <c r="L86" i="12"/>
  <c r="K86" i="12"/>
  <c r="J86" i="12"/>
  <c r="I86" i="12"/>
  <c r="Q85" i="12"/>
  <c r="P85" i="12"/>
  <c r="O85" i="12"/>
  <c r="N85" i="12"/>
  <c r="M85" i="12"/>
  <c r="L85" i="12"/>
  <c r="K85" i="12"/>
  <c r="J85" i="12"/>
  <c r="I85" i="12"/>
  <c r="Q84" i="12"/>
  <c r="P84" i="12"/>
  <c r="O84" i="12"/>
  <c r="N84" i="12"/>
  <c r="M84" i="12"/>
  <c r="L84" i="12"/>
  <c r="K84" i="12"/>
  <c r="J84" i="12"/>
  <c r="I84" i="12"/>
  <c r="Q83" i="12"/>
  <c r="P83" i="12"/>
  <c r="O83" i="12"/>
  <c r="N83" i="12"/>
  <c r="M83" i="12"/>
  <c r="L83" i="12"/>
  <c r="K83" i="12"/>
  <c r="J83" i="12"/>
  <c r="I83" i="12"/>
  <c r="Q82" i="12"/>
  <c r="P82" i="12"/>
  <c r="O82" i="12"/>
  <c r="N82" i="12"/>
  <c r="M82" i="12"/>
  <c r="L82" i="12"/>
  <c r="K82" i="12"/>
  <c r="J82" i="12"/>
  <c r="I82" i="12"/>
  <c r="Q81" i="12"/>
  <c r="P81" i="12"/>
  <c r="O81" i="12"/>
  <c r="N81" i="12"/>
  <c r="M81" i="12"/>
  <c r="L81" i="12"/>
  <c r="K81" i="12"/>
  <c r="J81" i="12"/>
  <c r="I81" i="12"/>
  <c r="Q80" i="12"/>
  <c r="P80" i="12"/>
  <c r="O80" i="12"/>
  <c r="N80" i="12"/>
  <c r="M80" i="12"/>
  <c r="L80" i="12"/>
  <c r="K80" i="12"/>
  <c r="J80" i="12"/>
  <c r="I80" i="12"/>
  <c r="Q79" i="12"/>
  <c r="P79" i="12"/>
  <c r="O79" i="12"/>
  <c r="N79" i="12"/>
  <c r="M79" i="12"/>
  <c r="L79" i="12"/>
  <c r="K79" i="12"/>
  <c r="J79" i="12"/>
  <c r="I79" i="12"/>
  <c r="Q78" i="12"/>
  <c r="P78" i="12"/>
  <c r="O78" i="12"/>
  <c r="N78" i="12"/>
  <c r="M78" i="12"/>
  <c r="L78" i="12"/>
  <c r="K78" i="12"/>
  <c r="J78" i="12"/>
  <c r="I78" i="12"/>
  <c r="Q77" i="12"/>
  <c r="P77" i="12"/>
  <c r="O77" i="12"/>
  <c r="N77" i="12"/>
  <c r="M77" i="12"/>
  <c r="L77" i="12"/>
  <c r="K77" i="12"/>
  <c r="J77" i="12"/>
  <c r="I77" i="12"/>
  <c r="Q76" i="12"/>
  <c r="P76" i="12"/>
  <c r="O76" i="12"/>
  <c r="N76" i="12"/>
  <c r="M76" i="12"/>
  <c r="L76" i="12"/>
  <c r="K76" i="12"/>
  <c r="J76" i="12"/>
  <c r="I76" i="12"/>
  <c r="Q75" i="12"/>
  <c r="P75" i="12"/>
  <c r="O75" i="12"/>
  <c r="N75" i="12"/>
  <c r="M75" i="12"/>
  <c r="L75" i="12"/>
  <c r="K75" i="12"/>
  <c r="J75" i="12"/>
  <c r="I75" i="12"/>
  <c r="Q74" i="12"/>
  <c r="P74" i="12"/>
  <c r="O74" i="12"/>
  <c r="N74" i="12"/>
  <c r="M74" i="12"/>
  <c r="L74" i="12"/>
  <c r="K74" i="12"/>
  <c r="J74" i="12"/>
  <c r="I74" i="12"/>
  <c r="Q73" i="12"/>
  <c r="P73" i="12"/>
  <c r="O73" i="12"/>
  <c r="N73" i="12"/>
  <c r="M73" i="12"/>
  <c r="L73" i="12"/>
  <c r="K73" i="12"/>
  <c r="J73" i="12"/>
  <c r="I73" i="12"/>
  <c r="Q72" i="12"/>
  <c r="P72" i="12"/>
  <c r="O72" i="12"/>
  <c r="N72" i="12"/>
  <c r="M72" i="12"/>
  <c r="L72" i="12"/>
  <c r="K72" i="12"/>
  <c r="J72" i="12"/>
  <c r="I72" i="12"/>
  <c r="Q71" i="12"/>
  <c r="P71" i="12"/>
  <c r="O71" i="12"/>
  <c r="N71" i="12"/>
  <c r="M71" i="12"/>
  <c r="L71" i="12"/>
  <c r="K71" i="12"/>
  <c r="J71" i="12"/>
  <c r="I71" i="12"/>
  <c r="Q70" i="12"/>
  <c r="P70" i="12"/>
  <c r="O70" i="12"/>
  <c r="N70" i="12"/>
  <c r="M70" i="12"/>
  <c r="L70" i="12"/>
  <c r="K70" i="12"/>
  <c r="J70" i="12"/>
  <c r="I70" i="12"/>
  <c r="Q69" i="12"/>
  <c r="P69" i="12"/>
  <c r="O69" i="12"/>
  <c r="N69" i="12"/>
  <c r="M69" i="12"/>
  <c r="L69" i="12"/>
  <c r="K69" i="12"/>
  <c r="J69" i="12"/>
  <c r="I69" i="12"/>
  <c r="Q68" i="12"/>
  <c r="P68" i="12"/>
  <c r="O68" i="12"/>
  <c r="N68" i="12"/>
  <c r="M68" i="12"/>
  <c r="L68" i="12"/>
  <c r="K68" i="12"/>
  <c r="J68" i="12"/>
  <c r="I68" i="12"/>
  <c r="Q67" i="12"/>
  <c r="P67" i="12"/>
  <c r="O67" i="12"/>
  <c r="N67" i="12"/>
  <c r="M67" i="12"/>
  <c r="L67" i="12"/>
  <c r="K67" i="12"/>
  <c r="J67" i="12"/>
  <c r="I67" i="12"/>
  <c r="Q66" i="12"/>
  <c r="P66" i="12"/>
  <c r="O66" i="12"/>
  <c r="N66" i="12"/>
  <c r="M66" i="12"/>
  <c r="L66" i="12"/>
  <c r="K66" i="12"/>
  <c r="J66" i="12"/>
  <c r="I66" i="12"/>
  <c r="Q65" i="12"/>
  <c r="P65" i="12"/>
  <c r="O65" i="12"/>
  <c r="N65" i="12"/>
  <c r="M65" i="12"/>
  <c r="L65" i="12"/>
  <c r="K65" i="12"/>
  <c r="J65" i="12"/>
  <c r="I65" i="12"/>
  <c r="Q64" i="12"/>
  <c r="P64" i="12"/>
  <c r="O64" i="12"/>
  <c r="N64" i="12"/>
  <c r="M64" i="12"/>
  <c r="L64" i="12"/>
  <c r="K64" i="12"/>
  <c r="J64" i="12"/>
  <c r="I64" i="12"/>
  <c r="Q63" i="12"/>
  <c r="P63" i="12"/>
  <c r="O63" i="12"/>
  <c r="N63" i="12"/>
  <c r="M63" i="12"/>
  <c r="L63" i="12"/>
  <c r="K63" i="12"/>
  <c r="J63" i="12"/>
  <c r="I63" i="12"/>
  <c r="Q62" i="12"/>
  <c r="P62" i="12"/>
  <c r="O62" i="12"/>
  <c r="N62" i="12"/>
  <c r="M62" i="12"/>
  <c r="L62" i="12"/>
  <c r="K62" i="12"/>
  <c r="J62" i="12"/>
  <c r="I62" i="12"/>
  <c r="Q61" i="12"/>
  <c r="P61" i="12"/>
  <c r="O61" i="12"/>
  <c r="N61" i="12"/>
  <c r="M61" i="12"/>
  <c r="L61" i="12"/>
  <c r="K61" i="12"/>
  <c r="J61" i="12"/>
  <c r="I61" i="12"/>
  <c r="Q60" i="12"/>
  <c r="P60" i="12"/>
  <c r="O60" i="12"/>
  <c r="N60" i="12"/>
  <c r="M60" i="12"/>
  <c r="L60" i="12"/>
  <c r="K60" i="12"/>
  <c r="J60" i="12"/>
  <c r="I60" i="12"/>
  <c r="Q59" i="12"/>
  <c r="P59" i="12"/>
  <c r="O59" i="12"/>
  <c r="N59" i="12"/>
  <c r="M59" i="12"/>
  <c r="L59" i="12"/>
  <c r="K59" i="12"/>
  <c r="J59" i="12"/>
  <c r="I59" i="12"/>
  <c r="Q58" i="12"/>
  <c r="P58" i="12"/>
  <c r="O58" i="12"/>
  <c r="N58" i="12"/>
  <c r="M58" i="12"/>
  <c r="L58" i="12"/>
  <c r="K58" i="12"/>
  <c r="J58" i="12"/>
  <c r="I58" i="12"/>
  <c r="Q57" i="12"/>
  <c r="P57" i="12"/>
  <c r="O57" i="12"/>
  <c r="N57" i="12"/>
  <c r="M57" i="12"/>
  <c r="L57" i="12"/>
  <c r="K57" i="12"/>
  <c r="J57" i="12"/>
  <c r="I57" i="12"/>
  <c r="Q56" i="12"/>
  <c r="P56" i="12"/>
  <c r="O56" i="12"/>
  <c r="N56" i="12"/>
  <c r="M56" i="12"/>
  <c r="L56" i="12"/>
  <c r="K56" i="12"/>
  <c r="J56" i="12"/>
  <c r="I56" i="12"/>
  <c r="Q55" i="12"/>
  <c r="P55" i="12"/>
  <c r="O55" i="12"/>
  <c r="N55" i="12"/>
  <c r="M55" i="12"/>
  <c r="L55" i="12"/>
  <c r="K55" i="12"/>
  <c r="J55" i="12"/>
  <c r="I55" i="12"/>
  <c r="Q54" i="12"/>
  <c r="P54" i="12"/>
  <c r="O54" i="12"/>
  <c r="N54" i="12"/>
  <c r="M54" i="12"/>
  <c r="L54" i="12"/>
  <c r="K54" i="12"/>
  <c r="J54" i="12"/>
  <c r="I54" i="12"/>
  <c r="Q53" i="12"/>
  <c r="P53" i="12"/>
  <c r="O53" i="12"/>
  <c r="N53" i="12"/>
  <c r="M53" i="12"/>
  <c r="L53" i="12"/>
  <c r="K53" i="12"/>
  <c r="J53" i="12"/>
  <c r="I53" i="12"/>
  <c r="Q52" i="12"/>
  <c r="P52" i="12"/>
  <c r="O52" i="12"/>
  <c r="N52" i="12"/>
  <c r="M52" i="12"/>
  <c r="L52" i="12"/>
  <c r="K52" i="12"/>
  <c r="J52" i="12"/>
  <c r="I52" i="12"/>
  <c r="Q51" i="12"/>
  <c r="P51" i="12"/>
  <c r="O51" i="12"/>
  <c r="N51" i="12"/>
  <c r="M51" i="12"/>
  <c r="L51" i="12"/>
  <c r="K51" i="12"/>
  <c r="J51" i="12"/>
  <c r="I51" i="12"/>
  <c r="Q50" i="12"/>
  <c r="P50" i="12"/>
  <c r="O50" i="12"/>
  <c r="N50" i="12"/>
  <c r="M50" i="12"/>
  <c r="L50" i="12"/>
  <c r="K50" i="12"/>
  <c r="J50" i="12"/>
  <c r="I50" i="12"/>
  <c r="Q49" i="12"/>
  <c r="P49" i="12"/>
  <c r="O49" i="12"/>
  <c r="N49" i="12"/>
  <c r="M49" i="12"/>
  <c r="L49" i="12"/>
  <c r="K49" i="12"/>
  <c r="J49" i="12"/>
  <c r="I49" i="12"/>
  <c r="Q48" i="12"/>
  <c r="P48" i="12"/>
  <c r="O48" i="12"/>
  <c r="N48" i="12"/>
  <c r="M48" i="12"/>
  <c r="L48" i="12"/>
  <c r="K48" i="12"/>
  <c r="J48" i="12"/>
  <c r="I48" i="12"/>
  <c r="Q47" i="12"/>
  <c r="P47" i="12"/>
  <c r="O47" i="12"/>
  <c r="N47" i="12"/>
  <c r="M47" i="12"/>
  <c r="L47" i="12"/>
  <c r="K47" i="12"/>
  <c r="J47" i="12"/>
  <c r="I47" i="12"/>
  <c r="Q46" i="12"/>
  <c r="P46" i="12"/>
  <c r="O46" i="12"/>
  <c r="N46" i="12"/>
  <c r="M46" i="12"/>
  <c r="L46" i="12"/>
  <c r="K46" i="12"/>
  <c r="J46" i="12"/>
  <c r="I46" i="12"/>
  <c r="Q45" i="12"/>
  <c r="P45" i="12"/>
  <c r="O45" i="12"/>
  <c r="N45" i="12"/>
  <c r="M45" i="12"/>
  <c r="L45" i="12"/>
  <c r="K45" i="12"/>
  <c r="J45" i="12"/>
  <c r="I45" i="12"/>
  <c r="Q44" i="12"/>
  <c r="P44" i="12"/>
  <c r="O44" i="12"/>
  <c r="N44" i="12"/>
  <c r="M44" i="12"/>
  <c r="L44" i="12"/>
  <c r="K44" i="12"/>
  <c r="J44" i="12"/>
  <c r="Q43" i="12"/>
  <c r="P43" i="12"/>
  <c r="O43" i="12"/>
  <c r="N43" i="12"/>
  <c r="M43" i="12"/>
  <c r="L43" i="12"/>
  <c r="K43" i="12"/>
  <c r="J43" i="12"/>
  <c r="I43" i="12"/>
  <c r="Q42" i="12"/>
  <c r="P42" i="12"/>
  <c r="O42" i="12"/>
  <c r="N42" i="12"/>
  <c r="M42" i="12"/>
  <c r="L42" i="12"/>
  <c r="K42" i="12"/>
  <c r="J42" i="12"/>
  <c r="I42" i="12"/>
  <c r="Q41" i="12"/>
  <c r="P41" i="12"/>
  <c r="O41" i="12"/>
  <c r="N41" i="12"/>
  <c r="M41" i="12"/>
  <c r="L41" i="12"/>
  <c r="K41" i="12"/>
  <c r="J41" i="12"/>
  <c r="I41" i="12"/>
  <c r="Q40" i="12"/>
  <c r="P40" i="12"/>
  <c r="O40" i="12"/>
  <c r="N40" i="12"/>
  <c r="M40" i="12"/>
  <c r="L40" i="12"/>
  <c r="K40" i="12"/>
  <c r="J40" i="12"/>
  <c r="I40" i="12"/>
  <c r="Q39" i="12"/>
  <c r="P39" i="12"/>
  <c r="O39" i="12"/>
  <c r="N39" i="12"/>
  <c r="M39" i="12"/>
  <c r="L39" i="12"/>
  <c r="K39" i="12"/>
  <c r="J39" i="12"/>
  <c r="I39" i="12"/>
  <c r="Q38" i="12"/>
  <c r="P38" i="12"/>
  <c r="O38" i="12"/>
  <c r="N38" i="12"/>
  <c r="M38" i="12"/>
  <c r="L38" i="12"/>
  <c r="K38" i="12"/>
  <c r="J38" i="12"/>
  <c r="I38" i="12"/>
  <c r="Q37" i="12"/>
  <c r="P37" i="12"/>
  <c r="O37" i="12"/>
  <c r="N37" i="12"/>
  <c r="M37" i="12"/>
  <c r="L37" i="12"/>
  <c r="K37" i="12"/>
  <c r="J37" i="12"/>
  <c r="I37" i="12"/>
  <c r="Q36" i="12"/>
  <c r="P36" i="12"/>
  <c r="O36" i="12"/>
  <c r="N36" i="12"/>
  <c r="M36" i="12"/>
  <c r="L36" i="12"/>
  <c r="K36" i="12"/>
  <c r="J36" i="12"/>
  <c r="I36" i="12"/>
  <c r="Q35" i="12"/>
  <c r="P35" i="12"/>
  <c r="O35" i="12"/>
  <c r="N35" i="12"/>
  <c r="M35" i="12"/>
  <c r="L35" i="12"/>
  <c r="K35" i="12"/>
  <c r="J35" i="12"/>
  <c r="I35" i="12"/>
  <c r="Q34" i="12"/>
  <c r="P34" i="12"/>
  <c r="O34" i="12"/>
  <c r="N34" i="12"/>
  <c r="M34" i="12"/>
  <c r="L34" i="12"/>
  <c r="K34" i="12"/>
  <c r="J34" i="12"/>
  <c r="I34" i="12"/>
  <c r="Q33" i="12"/>
  <c r="P33" i="12"/>
  <c r="O33" i="12"/>
  <c r="N33" i="12"/>
  <c r="M33" i="12"/>
  <c r="L33" i="12"/>
  <c r="K33" i="12"/>
  <c r="J33" i="12"/>
  <c r="I33" i="12"/>
  <c r="Q32" i="12"/>
  <c r="P32" i="12"/>
  <c r="O32" i="12"/>
  <c r="N32" i="12"/>
  <c r="M32" i="12"/>
  <c r="L32" i="12"/>
  <c r="K32" i="12"/>
  <c r="J32" i="12"/>
  <c r="I32" i="12"/>
  <c r="Q31" i="12"/>
  <c r="P31" i="12"/>
  <c r="O31" i="12"/>
  <c r="N31" i="12"/>
  <c r="M31" i="12"/>
  <c r="L31" i="12"/>
  <c r="K31" i="12"/>
  <c r="J31" i="12"/>
  <c r="I31" i="12"/>
  <c r="Q30" i="12"/>
  <c r="P30" i="12"/>
  <c r="O30" i="12"/>
  <c r="N30" i="12"/>
  <c r="M30" i="12"/>
  <c r="L30" i="12"/>
  <c r="K30" i="12"/>
  <c r="J30" i="12"/>
  <c r="I30" i="12"/>
  <c r="Q29" i="12"/>
  <c r="P29" i="12"/>
  <c r="O29" i="12"/>
  <c r="N29" i="12"/>
  <c r="M29" i="12"/>
  <c r="L29" i="12"/>
  <c r="K29" i="12"/>
  <c r="J29" i="12"/>
  <c r="I29" i="12"/>
  <c r="Q28" i="12"/>
  <c r="P28" i="12"/>
  <c r="O28" i="12"/>
  <c r="N28" i="12"/>
  <c r="M28" i="12"/>
  <c r="L28" i="12"/>
  <c r="K28" i="12"/>
  <c r="J28" i="12"/>
  <c r="I28" i="12"/>
  <c r="Q27" i="12"/>
  <c r="P27" i="12"/>
  <c r="O27" i="12"/>
  <c r="N27" i="12"/>
  <c r="M27" i="12"/>
  <c r="L27" i="12"/>
  <c r="K27" i="12"/>
  <c r="J27" i="12"/>
  <c r="I27" i="12"/>
  <c r="Q26" i="12"/>
  <c r="P26" i="12"/>
  <c r="O26" i="12"/>
  <c r="N26" i="12"/>
  <c r="M26" i="12"/>
  <c r="L26" i="12"/>
  <c r="K26" i="12"/>
  <c r="J26" i="12"/>
  <c r="I26" i="12"/>
  <c r="Q25" i="12"/>
  <c r="P25" i="12"/>
  <c r="O25" i="12"/>
  <c r="N25" i="12"/>
  <c r="M25" i="12"/>
  <c r="L25" i="12"/>
  <c r="K25" i="12"/>
  <c r="J25" i="12"/>
  <c r="I25" i="12"/>
  <c r="Q24" i="12"/>
  <c r="P24" i="12"/>
  <c r="O24" i="12"/>
  <c r="N24" i="12"/>
  <c r="M24" i="12"/>
  <c r="L24" i="12"/>
  <c r="K24" i="12"/>
  <c r="J24" i="12"/>
  <c r="I24" i="12"/>
  <c r="Q23" i="12"/>
  <c r="P23" i="12"/>
  <c r="O23" i="12"/>
  <c r="N23" i="12"/>
  <c r="M23" i="12"/>
  <c r="L23" i="12"/>
  <c r="K23" i="12"/>
  <c r="J23" i="12"/>
  <c r="I23" i="12"/>
  <c r="Q22" i="12"/>
  <c r="P22" i="12"/>
  <c r="O22" i="12"/>
  <c r="N22" i="12"/>
  <c r="M22" i="12"/>
  <c r="L22" i="12"/>
  <c r="K22" i="12"/>
  <c r="J22" i="12"/>
  <c r="I22" i="12"/>
  <c r="Q21" i="12"/>
  <c r="P21" i="12"/>
  <c r="O21" i="12"/>
  <c r="N21" i="12"/>
  <c r="M21" i="12"/>
  <c r="L21" i="12"/>
  <c r="K21" i="12"/>
  <c r="J21" i="12"/>
  <c r="I21" i="12"/>
  <c r="Q20" i="12"/>
  <c r="P20" i="12"/>
  <c r="O20" i="12"/>
  <c r="N20" i="12"/>
  <c r="M20" i="12"/>
  <c r="L20" i="12"/>
  <c r="K20" i="12"/>
  <c r="J20" i="12"/>
  <c r="I20" i="12"/>
  <c r="Q19" i="12"/>
  <c r="P19" i="12"/>
  <c r="O19" i="12"/>
  <c r="N19" i="12"/>
  <c r="M19" i="12"/>
  <c r="L19" i="12"/>
  <c r="K19" i="12"/>
  <c r="J19" i="12"/>
  <c r="I19" i="12"/>
  <c r="Q18" i="12"/>
  <c r="P18" i="12"/>
  <c r="O18" i="12"/>
  <c r="N18" i="12"/>
  <c r="M18" i="12"/>
  <c r="L18" i="12"/>
  <c r="K18" i="12"/>
  <c r="J18" i="12"/>
  <c r="I18" i="12"/>
  <c r="Q17" i="12"/>
  <c r="P17" i="12"/>
  <c r="O17" i="12"/>
  <c r="N17" i="12"/>
  <c r="M17" i="12"/>
  <c r="L17" i="12"/>
  <c r="K17" i="12"/>
  <c r="J17" i="12"/>
  <c r="I17" i="12"/>
  <c r="Q16" i="12"/>
  <c r="P16" i="12"/>
  <c r="O16" i="12"/>
  <c r="N16" i="12"/>
  <c r="M16" i="12"/>
  <c r="L16" i="12"/>
  <c r="K16" i="12"/>
  <c r="J16" i="12"/>
  <c r="I16" i="12"/>
  <c r="Q15" i="12"/>
  <c r="P15" i="12"/>
  <c r="O15" i="12"/>
  <c r="N15" i="12"/>
  <c r="M15" i="12"/>
  <c r="L15" i="12"/>
  <c r="K15" i="12"/>
  <c r="J15" i="12"/>
  <c r="I15" i="12"/>
  <c r="Q14" i="12"/>
  <c r="P14" i="12"/>
  <c r="O14" i="12"/>
  <c r="N14" i="12"/>
  <c r="M14" i="12"/>
  <c r="L14" i="12"/>
  <c r="K14" i="12"/>
  <c r="J14" i="12"/>
  <c r="I14" i="12"/>
  <c r="Q13" i="12"/>
  <c r="P13" i="12"/>
  <c r="O13" i="12"/>
  <c r="N13" i="12"/>
  <c r="M13" i="12"/>
  <c r="L13" i="12"/>
  <c r="K13" i="12"/>
  <c r="J13" i="12"/>
  <c r="I13" i="12"/>
  <c r="Q12" i="12"/>
  <c r="P12" i="12"/>
  <c r="O12" i="12"/>
  <c r="N12" i="12"/>
  <c r="M12" i="12"/>
  <c r="L12" i="12"/>
  <c r="K12" i="12"/>
  <c r="J12" i="12"/>
  <c r="I12" i="12"/>
  <c r="Q11" i="12"/>
  <c r="P11" i="12"/>
  <c r="O11" i="12"/>
  <c r="N11" i="12"/>
  <c r="M11" i="12"/>
  <c r="L11" i="12"/>
  <c r="K11" i="12"/>
  <c r="J11" i="12"/>
  <c r="I11" i="12"/>
  <c r="Q10" i="12"/>
  <c r="P10" i="12"/>
  <c r="O10" i="12"/>
  <c r="N10" i="12"/>
  <c r="M10" i="12"/>
  <c r="L10" i="12"/>
  <c r="K10" i="12"/>
  <c r="J10" i="12"/>
  <c r="I10" i="12"/>
  <c r="Q9" i="12"/>
  <c r="P9" i="12"/>
  <c r="O9" i="12"/>
  <c r="N9" i="12"/>
  <c r="M9" i="12"/>
  <c r="L9" i="12"/>
  <c r="K9" i="12"/>
  <c r="J9" i="12"/>
  <c r="I9" i="12"/>
  <c r="Q8" i="12"/>
  <c r="P8" i="12"/>
  <c r="O8" i="12"/>
  <c r="N8" i="12"/>
  <c r="M8" i="12"/>
  <c r="L8" i="12"/>
  <c r="K8" i="12"/>
  <c r="J8" i="12"/>
  <c r="I8" i="12"/>
  <c r="Q7" i="12"/>
  <c r="P7" i="12"/>
  <c r="O7" i="12"/>
  <c r="N7" i="12"/>
  <c r="M7" i="12"/>
  <c r="L7" i="12"/>
  <c r="K7" i="12"/>
  <c r="J7" i="12"/>
  <c r="I7" i="12"/>
  <c r="Q6" i="12"/>
  <c r="P6" i="12"/>
  <c r="O6" i="12"/>
  <c r="N6" i="12"/>
  <c r="M6" i="12"/>
  <c r="L6" i="12"/>
  <c r="K6" i="12"/>
  <c r="J6" i="12"/>
  <c r="I6" i="12"/>
  <c r="Q5" i="12"/>
  <c r="P5" i="12"/>
  <c r="O5" i="12"/>
  <c r="N5" i="12"/>
  <c r="M5" i="12"/>
  <c r="L5" i="12"/>
  <c r="K5" i="12"/>
  <c r="J5" i="12"/>
  <c r="I5" i="12"/>
  <c r="Q284" i="11"/>
  <c r="P284" i="11"/>
  <c r="O284" i="11"/>
  <c r="N284" i="11"/>
  <c r="M284" i="11"/>
  <c r="L284" i="11"/>
  <c r="K284" i="11"/>
  <c r="J284" i="11"/>
  <c r="I284" i="11"/>
  <c r="Q283" i="11"/>
  <c r="P283" i="11"/>
  <c r="O283" i="11"/>
  <c r="N283" i="11"/>
  <c r="M283" i="11"/>
  <c r="L283" i="11"/>
  <c r="K283" i="11"/>
  <c r="J283" i="11"/>
  <c r="I283" i="11"/>
  <c r="Q282" i="11"/>
  <c r="P282" i="11"/>
  <c r="O282" i="11"/>
  <c r="N282" i="11"/>
  <c r="M282" i="11"/>
  <c r="L282" i="11"/>
  <c r="K282" i="11"/>
  <c r="J282" i="11"/>
  <c r="I282" i="11"/>
  <c r="Q281" i="11"/>
  <c r="P281" i="11"/>
  <c r="O281" i="11"/>
  <c r="N281" i="11"/>
  <c r="M281" i="11"/>
  <c r="L281" i="11"/>
  <c r="K281" i="11"/>
  <c r="J281" i="11"/>
  <c r="I281" i="11"/>
  <c r="Q280" i="11"/>
  <c r="P280" i="11"/>
  <c r="O280" i="11"/>
  <c r="N280" i="11"/>
  <c r="M280" i="11"/>
  <c r="L280" i="11"/>
  <c r="K280" i="11"/>
  <c r="J280" i="11"/>
  <c r="I280" i="11"/>
  <c r="Q279" i="11"/>
  <c r="P279" i="11"/>
  <c r="O279" i="11"/>
  <c r="N279" i="11"/>
  <c r="M279" i="11"/>
  <c r="L279" i="11"/>
  <c r="K279" i="11"/>
  <c r="J279" i="11"/>
  <c r="I279" i="11"/>
  <c r="Q278" i="11"/>
  <c r="P278" i="11"/>
  <c r="O278" i="11"/>
  <c r="N278" i="11"/>
  <c r="M278" i="11"/>
  <c r="L278" i="11"/>
  <c r="K278" i="11"/>
  <c r="J278" i="11"/>
  <c r="I278" i="11"/>
  <c r="Q277" i="11"/>
  <c r="P277" i="11"/>
  <c r="O277" i="11"/>
  <c r="N277" i="11"/>
  <c r="M277" i="11"/>
  <c r="L277" i="11"/>
  <c r="K277" i="11"/>
  <c r="J277" i="11"/>
  <c r="I277" i="11"/>
  <c r="Q276" i="11"/>
  <c r="P276" i="11"/>
  <c r="O276" i="11"/>
  <c r="N276" i="11"/>
  <c r="M276" i="11"/>
  <c r="L276" i="11"/>
  <c r="K276" i="11"/>
  <c r="J276" i="11"/>
  <c r="I276" i="11"/>
  <c r="Q275" i="11"/>
  <c r="P275" i="11"/>
  <c r="O275" i="11"/>
  <c r="N275" i="11"/>
  <c r="M275" i="11"/>
  <c r="L275" i="11"/>
  <c r="K275" i="11"/>
  <c r="J275" i="11"/>
  <c r="I275" i="11"/>
  <c r="Q274" i="11"/>
  <c r="P274" i="11"/>
  <c r="O274" i="11"/>
  <c r="N274" i="11"/>
  <c r="M274" i="11"/>
  <c r="L274" i="11"/>
  <c r="K274" i="11"/>
  <c r="J274" i="11"/>
  <c r="I274" i="11"/>
  <c r="Q273" i="11"/>
  <c r="P273" i="11"/>
  <c r="O273" i="11"/>
  <c r="N273" i="11"/>
  <c r="M273" i="11"/>
  <c r="L273" i="11"/>
  <c r="K273" i="11"/>
  <c r="J273" i="11"/>
  <c r="I273" i="11"/>
  <c r="Q272" i="11"/>
  <c r="P272" i="11"/>
  <c r="O272" i="11"/>
  <c r="N272" i="11"/>
  <c r="M272" i="11"/>
  <c r="L272" i="11"/>
  <c r="K272" i="11"/>
  <c r="J272" i="11"/>
  <c r="I272" i="11"/>
  <c r="Q271" i="11"/>
  <c r="P271" i="11"/>
  <c r="O271" i="11"/>
  <c r="N271" i="11"/>
  <c r="M271" i="11"/>
  <c r="L271" i="11"/>
  <c r="K271" i="11"/>
  <c r="J271" i="11"/>
  <c r="I271" i="11"/>
  <c r="Q270" i="11"/>
  <c r="P270" i="11"/>
  <c r="O270" i="11"/>
  <c r="N270" i="11"/>
  <c r="M270" i="11"/>
  <c r="L270" i="11"/>
  <c r="K270" i="11"/>
  <c r="J270" i="11"/>
  <c r="I270" i="11"/>
  <c r="Q269" i="11"/>
  <c r="P269" i="11"/>
  <c r="O269" i="11"/>
  <c r="N269" i="11"/>
  <c r="M269" i="11"/>
  <c r="L269" i="11"/>
  <c r="K269" i="11"/>
  <c r="J269" i="11"/>
  <c r="I269" i="11"/>
  <c r="Q268" i="11"/>
  <c r="P268" i="11"/>
  <c r="O268" i="11"/>
  <c r="N268" i="11"/>
  <c r="M268" i="11"/>
  <c r="L268" i="11"/>
  <c r="K268" i="11"/>
  <c r="J268" i="11"/>
  <c r="I268" i="11"/>
  <c r="Q267" i="11"/>
  <c r="P267" i="11"/>
  <c r="O267" i="11"/>
  <c r="N267" i="11"/>
  <c r="M267" i="11"/>
  <c r="L267" i="11"/>
  <c r="K267" i="11"/>
  <c r="J267" i="11"/>
  <c r="I267" i="11"/>
  <c r="Q266" i="11"/>
  <c r="P266" i="11"/>
  <c r="O266" i="11"/>
  <c r="N266" i="11"/>
  <c r="M266" i="11"/>
  <c r="L266" i="11"/>
  <c r="K266" i="11"/>
  <c r="J266" i="11"/>
  <c r="I266" i="11"/>
  <c r="Q265" i="11"/>
  <c r="P265" i="11"/>
  <c r="O265" i="11"/>
  <c r="N265" i="11"/>
  <c r="M265" i="11"/>
  <c r="L265" i="11"/>
  <c r="K265" i="11"/>
  <c r="J265" i="11"/>
  <c r="I265" i="11"/>
  <c r="Q264" i="11"/>
  <c r="P264" i="11"/>
  <c r="O264" i="11"/>
  <c r="N264" i="11"/>
  <c r="M264" i="11"/>
  <c r="L264" i="11"/>
  <c r="K264" i="11"/>
  <c r="J264" i="11"/>
  <c r="I264" i="11"/>
  <c r="Q263" i="11"/>
  <c r="P263" i="11"/>
  <c r="O263" i="11"/>
  <c r="N263" i="11"/>
  <c r="M263" i="11"/>
  <c r="L263" i="11"/>
  <c r="K263" i="11"/>
  <c r="J263" i="11"/>
  <c r="I263" i="11"/>
  <c r="Q262" i="11"/>
  <c r="P262" i="11"/>
  <c r="O262" i="11"/>
  <c r="N262" i="11"/>
  <c r="M262" i="11"/>
  <c r="L262" i="11"/>
  <c r="K262" i="11"/>
  <c r="J262" i="11"/>
  <c r="I262" i="11"/>
  <c r="Q261" i="11"/>
  <c r="P261" i="11"/>
  <c r="O261" i="11"/>
  <c r="N261" i="11"/>
  <c r="M261" i="11"/>
  <c r="L261" i="11"/>
  <c r="K261" i="11"/>
  <c r="J261" i="11"/>
  <c r="I261" i="11"/>
  <c r="Q260" i="11"/>
  <c r="P260" i="11"/>
  <c r="O260" i="11"/>
  <c r="N260" i="11"/>
  <c r="M260" i="11"/>
  <c r="L260" i="11"/>
  <c r="K260" i="11"/>
  <c r="J260" i="11"/>
  <c r="I260" i="11"/>
  <c r="Q259" i="11"/>
  <c r="P259" i="11"/>
  <c r="O259" i="11"/>
  <c r="N259" i="11"/>
  <c r="M259" i="11"/>
  <c r="L259" i="11"/>
  <c r="K259" i="11"/>
  <c r="J259" i="11"/>
  <c r="I259" i="11"/>
  <c r="Q258" i="11"/>
  <c r="P258" i="11"/>
  <c r="O258" i="11"/>
  <c r="N258" i="11"/>
  <c r="M258" i="11"/>
  <c r="L258" i="11"/>
  <c r="K258" i="11"/>
  <c r="J258" i="11"/>
  <c r="I258" i="11"/>
  <c r="Q257" i="11"/>
  <c r="P257" i="11"/>
  <c r="O257" i="11"/>
  <c r="N257" i="11"/>
  <c r="M257" i="11"/>
  <c r="L257" i="11"/>
  <c r="K257" i="11"/>
  <c r="J257" i="11"/>
  <c r="I257" i="11"/>
  <c r="Q256" i="11"/>
  <c r="P256" i="11"/>
  <c r="O256" i="11"/>
  <c r="N256" i="11"/>
  <c r="M256" i="11"/>
  <c r="L256" i="11"/>
  <c r="K256" i="11"/>
  <c r="J256" i="11"/>
  <c r="I256" i="11"/>
  <c r="Q255" i="11"/>
  <c r="P255" i="11"/>
  <c r="O255" i="11"/>
  <c r="N255" i="11"/>
  <c r="M255" i="11"/>
  <c r="L255" i="11"/>
  <c r="K255" i="11"/>
  <c r="J255" i="11"/>
  <c r="I255" i="11"/>
  <c r="Q254" i="11"/>
  <c r="P254" i="11"/>
  <c r="O254" i="11"/>
  <c r="N254" i="11"/>
  <c r="M254" i="11"/>
  <c r="L254" i="11"/>
  <c r="K254" i="11"/>
  <c r="J254" i="11"/>
  <c r="I254" i="11"/>
  <c r="Q253" i="11"/>
  <c r="P253" i="11"/>
  <c r="O253" i="11"/>
  <c r="N253" i="11"/>
  <c r="M253" i="11"/>
  <c r="L253" i="11"/>
  <c r="K253" i="11"/>
  <c r="J253" i="11"/>
  <c r="I253" i="11"/>
  <c r="Q252" i="11"/>
  <c r="P252" i="11"/>
  <c r="O252" i="11"/>
  <c r="N252" i="11"/>
  <c r="M252" i="11"/>
  <c r="L252" i="11"/>
  <c r="K252" i="11"/>
  <c r="J252" i="11"/>
  <c r="I252" i="11"/>
  <c r="Q251" i="11"/>
  <c r="P251" i="11"/>
  <c r="O251" i="11"/>
  <c r="N251" i="11"/>
  <c r="M251" i="11"/>
  <c r="L251" i="11"/>
  <c r="K251" i="11"/>
  <c r="J251" i="11"/>
  <c r="I251" i="11"/>
  <c r="Q250" i="11"/>
  <c r="P250" i="11"/>
  <c r="O250" i="11"/>
  <c r="N250" i="11"/>
  <c r="M250" i="11"/>
  <c r="L250" i="11"/>
  <c r="K250" i="11"/>
  <c r="J250" i="11"/>
  <c r="I250" i="11"/>
  <c r="Q249" i="11"/>
  <c r="P249" i="11"/>
  <c r="O249" i="11"/>
  <c r="N249" i="11"/>
  <c r="M249" i="11"/>
  <c r="L249" i="11"/>
  <c r="K249" i="11"/>
  <c r="J249" i="11"/>
  <c r="I249" i="11"/>
  <c r="Q248" i="11"/>
  <c r="P248" i="11"/>
  <c r="O248" i="11"/>
  <c r="N248" i="11"/>
  <c r="M248" i="11"/>
  <c r="L248" i="11"/>
  <c r="K248" i="11"/>
  <c r="J248" i="11"/>
  <c r="I248" i="11"/>
  <c r="Q247" i="11"/>
  <c r="P247" i="11"/>
  <c r="O247" i="11"/>
  <c r="N247" i="11"/>
  <c r="M247" i="11"/>
  <c r="L247" i="11"/>
  <c r="K247" i="11"/>
  <c r="J247" i="11"/>
  <c r="I247" i="11"/>
  <c r="Q246" i="11"/>
  <c r="P246" i="11"/>
  <c r="O246" i="11"/>
  <c r="N246" i="11"/>
  <c r="M246" i="11"/>
  <c r="L246" i="11"/>
  <c r="K246" i="11"/>
  <c r="J246" i="11"/>
  <c r="I246" i="11"/>
  <c r="Q245" i="11"/>
  <c r="P245" i="11"/>
  <c r="O245" i="11"/>
  <c r="N245" i="11"/>
  <c r="M245" i="11"/>
  <c r="L245" i="11"/>
  <c r="K245" i="11"/>
  <c r="J245" i="11"/>
  <c r="I245" i="11"/>
  <c r="Q244" i="11"/>
  <c r="P244" i="11"/>
  <c r="O244" i="11"/>
  <c r="N244" i="11"/>
  <c r="M244" i="11"/>
  <c r="L244" i="11"/>
  <c r="K244" i="11"/>
  <c r="J244" i="11"/>
  <c r="I244" i="11"/>
  <c r="Q243" i="11"/>
  <c r="P243" i="11"/>
  <c r="O243" i="11"/>
  <c r="N243" i="11"/>
  <c r="M243" i="11"/>
  <c r="L243" i="11"/>
  <c r="K243" i="11"/>
  <c r="J243" i="11"/>
  <c r="I243" i="11"/>
  <c r="Q242" i="11"/>
  <c r="P242" i="11"/>
  <c r="O242" i="11"/>
  <c r="N242" i="11"/>
  <c r="M242" i="11"/>
  <c r="L242" i="11"/>
  <c r="K242" i="11"/>
  <c r="J242" i="11"/>
  <c r="I242" i="11"/>
  <c r="Q241" i="11"/>
  <c r="P241" i="11"/>
  <c r="O241" i="11"/>
  <c r="N241" i="11"/>
  <c r="M241" i="11"/>
  <c r="L241" i="11"/>
  <c r="K241" i="11"/>
  <c r="J241" i="11"/>
  <c r="I241" i="11"/>
  <c r="Q240" i="11"/>
  <c r="P240" i="11"/>
  <c r="O240" i="11"/>
  <c r="N240" i="11"/>
  <c r="M240" i="11"/>
  <c r="L240" i="11"/>
  <c r="K240" i="11"/>
  <c r="J240" i="11"/>
  <c r="I240" i="11"/>
  <c r="Q239" i="11"/>
  <c r="P239" i="11"/>
  <c r="O239" i="11"/>
  <c r="N239" i="11"/>
  <c r="M239" i="11"/>
  <c r="L239" i="11"/>
  <c r="K239" i="11"/>
  <c r="J239" i="11"/>
  <c r="I239" i="11"/>
  <c r="Q238" i="11"/>
  <c r="P238" i="11"/>
  <c r="O238" i="11"/>
  <c r="N238" i="11"/>
  <c r="M238" i="11"/>
  <c r="L238" i="11"/>
  <c r="K238" i="11"/>
  <c r="J238" i="11"/>
  <c r="I238" i="11"/>
  <c r="Q237" i="11"/>
  <c r="P237" i="11"/>
  <c r="O237" i="11"/>
  <c r="N237" i="11"/>
  <c r="M237" i="11"/>
  <c r="L237" i="11"/>
  <c r="K237" i="11"/>
  <c r="J237" i="11"/>
  <c r="I237" i="11"/>
  <c r="Q236" i="11"/>
  <c r="P236" i="11"/>
  <c r="O236" i="11"/>
  <c r="N236" i="11"/>
  <c r="M236" i="11"/>
  <c r="L236" i="11"/>
  <c r="K236" i="11"/>
  <c r="J236" i="11"/>
  <c r="I236" i="11"/>
  <c r="Q235" i="11"/>
  <c r="P235" i="11"/>
  <c r="O235" i="11"/>
  <c r="N235" i="11"/>
  <c r="M235" i="11"/>
  <c r="L235" i="11"/>
  <c r="K235" i="11"/>
  <c r="J235" i="11"/>
  <c r="I235" i="11"/>
  <c r="Q234" i="11"/>
  <c r="P234" i="11"/>
  <c r="O234" i="11"/>
  <c r="N234" i="11"/>
  <c r="M234" i="11"/>
  <c r="L234" i="11"/>
  <c r="K234" i="11"/>
  <c r="J234" i="11"/>
  <c r="I234" i="11"/>
  <c r="Q233" i="11"/>
  <c r="P233" i="11"/>
  <c r="O233" i="11"/>
  <c r="N233" i="11"/>
  <c r="M233" i="11"/>
  <c r="L233" i="11"/>
  <c r="K233" i="11"/>
  <c r="J233" i="11"/>
  <c r="I233" i="11"/>
  <c r="Q232" i="11"/>
  <c r="P232" i="11"/>
  <c r="O232" i="11"/>
  <c r="N232" i="11"/>
  <c r="M232" i="11"/>
  <c r="L232" i="11"/>
  <c r="K232" i="11"/>
  <c r="J232" i="11"/>
  <c r="I232" i="11"/>
  <c r="Q231" i="11"/>
  <c r="P231" i="11"/>
  <c r="O231" i="11"/>
  <c r="N231" i="11"/>
  <c r="M231" i="11"/>
  <c r="L231" i="11"/>
  <c r="K231" i="11"/>
  <c r="J231" i="11"/>
  <c r="I231" i="11"/>
  <c r="Q230" i="11"/>
  <c r="P230" i="11"/>
  <c r="O230" i="11"/>
  <c r="N230" i="11"/>
  <c r="M230" i="11"/>
  <c r="L230" i="11"/>
  <c r="K230" i="11"/>
  <c r="J230" i="11"/>
  <c r="I230" i="11"/>
  <c r="Q229" i="11"/>
  <c r="P229" i="11"/>
  <c r="O229" i="11"/>
  <c r="N229" i="11"/>
  <c r="M229" i="11"/>
  <c r="L229" i="11"/>
  <c r="K229" i="11"/>
  <c r="J229" i="11"/>
  <c r="I229" i="11"/>
  <c r="Q228" i="11"/>
  <c r="P228" i="11"/>
  <c r="O228" i="11"/>
  <c r="N228" i="11"/>
  <c r="M228" i="11"/>
  <c r="L228" i="11"/>
  <c r="K228" i="11"/>
  <c r="J228" i="11"/>
  <c r="I228" i="11"/>
  <c r="Q227" i="11"/>
  <c r="P227" i="11"/>
  <c r="O227" i="11"/>
  <c r="N227" i="11"/>
  <c r="M227" i="11"/>
  <c r="L227" i="11"/>
  <c r="K227" i="11"/>
  <c r="J227" i="11"/>
  <c r="I227" i="11"/>
  <c r="Q226" i="11"/>
  <c r="P226" i="11"/>
  <c r="O226" i="11"/>
  <c r="N226" i="11"/>
  <c r="M226" i="11"/>
  <c r="L226" i="11"/>
  <c r="K226" i="11"/>
  <c r="J226" i="11"/>
  <c r="I226" i="11"/>
  <c r="Q225" i="11"/>
  <c r="P225" i="11"/>
  <c r="O225" i="11"/>
  <c r="N225" i="11"/>
  <c r="M225" i="11"/>
  <c r="L225" i="11"/>
  <c r="K225" i="11"/>
  <c r="J225" i="11"/>
  <c r="I225" i="11"/>
  <c r="Q224" i="11"/>
  <c r="P224" i="11"/>
  <c r="O224" i="11"/>
  <c r="N224" i="11"/>
  <c r="M224" i="11"/>
  <c r="L224" i="11"/>
  <c r="K224" i="11"/>
  <c r="J224" i="11"/>
  <c r="I224" i="11"/>
  <c r="Q223" i="11"/>
  <c r="P223" i="11"/>
  <c r="O223" i="11"/>
  <c r="N223" i="11"/>
  <c r="M223" i="11"/>
  <c r="L223" i="11"/>
  <c r="K223" i="11"/>
  <c r="J223" i="11"/>
  <c r="I223" i="11"/>
  <c r="Q222" i="11"/>
  <c r="P222" i="11"/>
  <c r="O222" i="11"/>
  <c r="N222" i="11"/>
  <c r="M222" i="11"/>
  <c r="L222" i="11"/>
  <c r="K222" i="11"/>
  <c r="J222" i="11"/>
  <c r="I222" i="11"/>
  <c r="Q221" i="11"/>
  <c r="P221" i="11"/>
  <c r="O221" i="11"/>
  <c r="N221" i="11"/>
  <c r="M221" i="11"/>
  <c r="L221" i="11"/>
  <c r="K221" i="11"/>
  <c r="J221" i="11"/>
  <c r="I221" i="11"/>
  <c r="Q220" i="11"/>
  <c r="P220" i="11"/>
  <c r="O220" i="11"/>
  <c r="N220" i="11"/>
  <c r="M220" i="11"/>
  <c r="L220" i="11"/>
  <c r="K220" i="11"/>
  <c r="J220" i="11"/>
  <c r="I220" i="11"/>
  <c r="Q219" i="11"/>
  <c r="P219" i="11"/>
  <c r="O219" i="11"/>
  <c r="N219" i="11"/>
  <c r="M219" i="11"/>
  <c r="L219" i="11"/>
  <c r="K219" i="11"/>
  <c r="J219" i="11"/>
  <c r="I219" i="11"/>
  <c r="Q218" i="11"/>
  <c r="P218" i="11"/>
  <c r="O218" i="11"/>
  <c r="N218" i="11"/>
  <c r="M218" i="11"/>
  <c r="L218" i="11"/>
  <c r="K218" i="11"/>
  <c r="J218" i="11"/>
  <c r="I218" i="11"/>
  <c r="Q217" i="11"/>
  <c r="P217" i="11"/>
  <c r="O217" i="11"/>
  <c r="N217" i="11"/>
  <c r="M217" i="11"/>
  <c r="L217" i="11"/>
  <c r="K217" i="11"/>
  <c r="J217" i="11"/>
  <c r="I217" i="11"/>
  <c r="Q216" i="11"/>
  <c r="P216" i="11"/>
  <c r="O216" i="11"/>
  <c r="N216" i="11"/>
  <c r="M216" i="11"/>
  <c r="L216" i="11"/>
  <c r="K216" i="11"/>
  <c r="J216" i="11"/>
  <c r="I216" i="11"/>
  <c r="Q215" i="11"/>
  <c r="P215" i="11"/>
  <c r="O215" i="11"/>
  <c r="N215" i="11"/>
  <c r="M215" i="11"/>
  <c r="L215" i="11"/>
  <c r="K215" i="11"/>
  <c r="J215" i="11"/>
  <c r="I215" i="11"/>
  <c r="Q214" i="11"/>
  <c r="P214" i="11"/>
  <c r="O214" i="11"/>
  <c r="N214" i="11"/>
  <c r="M214" i="11"/>
  <c r="L214" i="11"/>
  <c r="K214" i="11"/>
  <c r="J214" i="11"/>
  <c r="I214" i="11"/>
  <c r="Q213" i="11"/>
  <c r="P213" i="11"/>
  <c r="O213" i="11"/>
  <c r="N213" i="11"/>
  <c r="M213" i="11"/>
  <c r="L213" i="11"/>
  <c r="K213" i="11"/>
  <c r="J213" i="11"/>
  <c r="I213" i="11"/>
  <c r="Q212" i="11"/>
  <c r="P212" i="11"/>
  <c r="O212" i="11"/>
  <c r="N212" i="11"/>
  <c r="M212" i="11"/>
  <c r="L212" i="11"/>
  <c r="K212" i="11"/>
  <c r="J212" i="11"/>
  <c r="I212" i="11"/>
  <c r="Q211" i="11"/>
  <c r="P211" i="11"/>
  <c r="O211" i="11"/>
  <c r="N211" i="11"/>
  <c r="M211" i="11"/>
  <c r="L211" i="11"/>
  <c r="K211" i="11"/>
  <c r="J211" i="11"/>
  <c r="I211" i="11"/>
  <c r="Q210" i="11"/>
  <c r="P210" i="11"/>
  <c r="O210" i="11"/>
  <c r="N210" i="11"/>
  <c r="M210" i="11"/>
  <c r="L210" i="11"/>
  <c r="K210" i="11"/>
  <c r="J210" i="11"/>
  <c r="I210" i="11"/>
  <c r="Q209" i="11"/>
  <c r="P209" i="11"/>
  <c r="O209" i="11"/>
  <c r="N209" i="11"/>
  <c r="M209" i="11"/>
  <c r="L209" i="11"/>
  <c r="K209" i="11"/>
  <c r="J209" i="11"/>
  <c r="I209" i="11"/>
  <c r="Q208" i="11"/>
  <c r="P208" i="11"/>
  <c r="O208" i="11"/>
  <c r="N208" i="11"/>
  <c r="M208" i="11"/>
  <c r="L208" i="11"/>
  <c r="K208" i="11"/>
  <c r="J208" i="11"/>
  <c r="I208" i="11"/>
  <c r="Q207" i="11"/>
  <c r="P207" i="11"/>
  <c r="O207" i="11"/>
  <c r="N207" i="11"/>
  <c r="M207" i="11"/>
  <c r="L207" i="11"/>
  <c r="K207" i="11"/>
  <c r="J207" i="11"/>
  <c r="I207" i="11"/>
  <c r="Q206" i="11"/>
  <c r="P206" i="11"/>
  <c r="O206" i="11"/>
  <c r="N206" i="11"/>
  <c r="M206" i="11"/>
  <c r="L206" i="11"/>
  <c r="K206" i="11"/>
  <c r="J206" i="11"/>
  <c r="I206" i="11"/>
  <c r="Q205" i="11"/>
  <c r="P205" i="11"/>
  <c r="O205" i="11"/>
  <c r="N205" i="11"/>
  <c r="M205" i="11"/>
  <c r="L205" i="11"/>
  <c r="K205" i="11"/>
  <c r="J205" i="11"/>
  <c r="I205" i="11"/>
  <c r="Q204" i="11"/>
  <c r="P204" i="11"/>
  <c r="O204" i="11"/>
  <c r="N204" i="11"/>
  <c r="M204" i="11"/>
  <c r="L204" i="11"/>
  <c r="K204" i="11"/>
  <c r="J204" i="11"/>
  <c r="I204" i="11"/>
  <c r="Q203" i="11"/>
  <c r="P203" i="11"/>
  <c r="O203" i="11"/>
  <c r="N203" i="11"/>
  <c r="M203" i="11"/>
  <c r="L203" i="11"/>
  <c r="K203" i="11"/>
  <c r="J203" i="11"/>
  <c r="I203" i="11"/>
  <c r="Q202" i="11"/>
  <c r="P202" i="11"/>
  <c r="O202" i="11"/>
  <c r="N202" i="11"/>
  <c r="M202" i="11"/>
  <c r="L202" i="11"/>
  <c r="K202" i="11"/>
  <c r="J202" i="11"/>
  <c r="I202" i="11"/>
  <c r="Q201" i="11"/>
  <c r="P201" i="11"/>
  <c r="O201" i="11"/>
  <c r="N201" i="11"/>
  <c r="M201" i="11"/>
  <c r="L201" i="11"/>
  <c r="K201" i="11"/>
  <c r="J201" i="11"/>
  <c r="I201" i="11"/>
  <c r="Q200" i="11"/>
  <c r="P200" i="11"/>
  <c r="O200" i="11"/>
  <c r="N200" i="11"/>
  <c r="M200" i="11"/>
  <c r="L200" i="11"/>
  <c r="K200" i="11"/>
  <c r="J200" i="11"/>
  <c r="I200" i="11"/>
  <c r="Q199" i="11"/>
  <c r="P199" i="11"/>
  <c r="O199" i="11"/>
  <c r="N199" i="11"/>
  <c r="M199" i="11"/>
  <c r="L199" i="11"/>
  <c r="K199" i="11"/>
  <c r="J199" i="11"/>
  <c r="I199" i="11"/>
  <c r="Q198" i="11"/>
  <c r="P198" i="11"/>
  <c r="O198" i="11"/>
  <c r="N198" i="11"/>
  <c r="M198" i="11"/>
  <c r="L198" i="11"/>
  <c r="K198" i="11"/>
  <c r="J198" i="11"/>
  <c r="I198" i="11"/>
  <c r="Q197" i="11"/>
  <c r="P197" i="11"/>
  <c r="O197" i="11"/>
  <c r="N197" i="11"/>
  <c r="M197" i="11"/>
  <c r="L197" i="11"/>
  <c r="K197" i="11"/>
  <c r="J197" i="11"/>
  <c r="I197" i="11"/>
  <c r="Q196" i="11"/>
  <c r="P196" i="11"/>
  <c r="O196" i="11"/>
  <c r="N196" i="11"/>
  <c r="M196" i="11"/>
  <c r="L196" i="11"/>
  <c r="K196" i="11"/>
  <c r="J196" i="11"/>
  <c r="I196" i="11"/>
  <c r="Q195" i="11"/>
  <c r="P195" i="11"/>
  <c r="O195" i="11"/>
  <c r="N195" i="11"/>
  <c r="M195" i="11"/>
  <c r="L195" i="11"/>
  <c r="K195" i="11"/>
  <c r="J195" i="11"/>
  <c r="I195" i="11"/>
  <c r="Q194" i="11"/>
  <c r="P194" i="11"/>
  <c r="O194" i="11"/>
  <c r="N194" i="11"/>
  <c r="M194" i="11"/>
  <c r="L194" i="11"/>
  <c r="K194" i="11"/>
  <c r="J194" i="11"/>
  <c r="I194" i="11"/>
  <c r="Q193" i="11"/>
  <c r="P193" i="11"/>
  <c r="O193" i="11"/>
  <c r="N193" i="11"/>
  <c r="M193" i="11"/>
  <c r="L193" i="11"/>
  <c r="K193" i="11"/>
  <c r="J193" i="11"/>
  <c r="I193" i="11"/>
  <c r="Q192" i="11"/>
  <c r="P192" i="11"/>
  <c r="O192" i="11"/>
  <c r="N192" i="11"/>
  <c r="M192" i="11"/>
  <c r="L192" i="11"/>
  <c r="K192" i="11"/>
  <c r="J192" i="11"/>
  <c r="I192" i="11"/>
  <c r="Q191" i="11"/>
  <c r="P191" i="11"/>
  <c r="O191" i="11"/>
  <c r="N191" i="11"/>
  <c r="M191" i="11"/>
  <c r="L191" i="11"/>
  <c r="K191" i="11"/>
  <c r="J191" i="11"/>
  <c r="I191" i="11"/>
  <c r="Q190" i="11"/>
  <c r="P190" i="11"/>
  <c r="O190" i="11"/>
  <c r="N190" i="11"/>
  <c r="M190" i="11"/>
  <c r="L190" i="11"/>
  <c r="K190" i="11"/>
  <c r="J190" i="11"/>
  <c r="I190" i="11"/>
  <c r="Q189" i="11"/>
  <c r="P189" i="11"/>
  <c r="O189" i="11"/>
  <c r="N189" i="11"/>
  <c r="M189" i="11"/>
  <c r="L189" i="11"/>
  <c r="K189" i="11"/>
  <c r="J189" i="11"/>
  <c r="I189" i="11"/>
  <c r="Q188" i="11"/>
  <c r="P188" i="11"/>
  <c r="O188" i="11"/>
  <c r="N188" i="11"/>
  <c r="M188" i="11"/>
  <c r="L188" i="11"/>
  <c r="K188" i="11"/>
  <c r="J188" i="11"/>
  <c r="I188" i="11"/>
  <c r="Q187" i="11"/>
  <c r="P187" i="11"/>
  <c r="O187" i="11"/>
  <c r="N187" i="11"/>
  <c r="M187" i="11"/>
  <c r="L187" i="11"/>
  <c r="K187" i="11"/>
  <c r="J187" i="11"/>
  <c r="I187" i="11"/>
  <c r="Q186" i="11"/>
  <c r="P186" i="11"/>
  <c r="O186" i="11"/>
  <c r="N186" i="11"/>
  <c r="M186" i="11"/>
  <c r="L186" i="11"/>
  <c r="K186" i="11"/>
  <c r="J186" i="11"/>
  <c r="I186" i="11"/>
  <c r="Q185" i="11"/>
  <c r="P185" i="11"/>
  <c r="O185" i="11"/>
  <c r="N185" i="11"/>
  <c r="M185" i="11"/>
  <c r="L185" i="11"/>
  <c r="K185" i="11"/>
  <c r="J185" i="11"/>
  <c r="I185" i="11"/>
  <c r="Q184" i="11"/>
  <c r="P184" i="11"/>
  <c r="O184" i="11"/>
  <c r="N184" i="11"/>
  <c r="M184" i="11"/>
  <c r="L184" i="11"/>
  <c r="K184" i="11"/>
  <c r="J184" i="11"/>
  <c r="I184" i="11"/>
  <c r="Q183" i="11"/>
  <c r="P183" i="11"/>
  <c r="O183" i="11"/>
  <c r="N183" i="11"/>
  <c r="M183" i="11"/>
  <c r="L183" i="11"/>
  <c r="K183" i="11"/>
  <c r="J183" i="11"/>
  <c r="I183" i="11"/>
  <c r="Q182" i="11"/>
  <c r="P182" i="11"/>
  <c r="O182" i="11"/>
  <c r="N182" i="11"/>
  <c r="M182" i="11"/>
  <c r="L182" i="11"/>
  <c r="K182" i="11"/>
  <c r="J182" i="11"/>
  <c r="I182" i="11"/>
  <c r="Q181" i="11"/>
  <c r="P181" i="11"/>
  <c r="O181" i="11"/>
  <c r="N181" i="11"/>
  <c r="M181" i="11"/>
  <c r="L181" i="11"/>
  <c r="K181" i="11"/>
  <c r="J181" i="11"/>
  <c r="I181" i="11"/>
  <c r="Q180" i="11"/>
  <c r="P180" i="11"/>
  <c r="O180" i="11"/>
  <c r="N180" i="11"/>
  <c r="M180" i="11"/>
  <c r="L180" i="11"/>
  <c r="K180" i="11"/>
  <c r="J180" i="11"/>
  <c r="I180" i="11"/>
  <c r="Q179" i="11"/>
  <c r="P179" i="11"/>
  <c r="O179" i="11"/>
  <c r="N179" i="11"/>
  <c r="M179" i="11"/>
  <c r="L179" i="11"/>
  <c r="K179" i="11"/>
  <c r="J179" i="11"/>
  <c r="I179" i="11"/>
  <c r="Q178" i="11"/>
  <c r="P178" i="11"/>
  <c r="O178" i="11"/>
  <c r="N178" i="11"/>
  <c r="M178" i="11"/>
  <c r="L178" i="11"/>
  <c r="K178" i="11"/>
  <c r="J178" i="11"/>
  <c r="I178" i="11"/>
  <c r="Q177" i="11"/>
  <c r="P177" i="11"/>
  <c r="O177" i="11"/>
  <c r="N177" i="11"/>
  <c r="M177" i="11"/>
  <c r="L177" i="11"/>
  <c r="K177" i="11"/>
  <c r="J177" i="11"/>
  <c r="I177" i="11"/>
  <c r="Q176" i="11"/>
  <c r="P176" i="11"/>
  <c r="O176" i="11"/>
  <c r="N176" i="11"/>
  <c r="M176" i="11"/>
  <c r="L176" i="11"/>
  <c r="K176" i="11"/>
  <c r="J176" i="11"/>
  <c r="I176" i="11"/>
  <c r="Q175" i="11"/>
  <c r="P175" i="11"/>
  <c r="O175" i="11"/>
  <c r="N175" i="11"/>
  <c r="M175" i="11"/>
  <c r="L175" i="11"/>
  <c r="K175" i="11"/>
  <c r="J175" i="11"/>
  <c r="I175" i="11"/>
  <c r="Q174" i="11"/>
  <c r="P174" i="11"/>
  <c r="O174" i="11"/>
  <c r="N174" i="11"/>
  <c r="M174" i="11"/>
  <c r="L174" i="11"/>
  <c r="K174" i="11"/>
  <c r="J174" i="11"/>
  <c r="I174" i="11"/>
  <c r="Q173" i="11"/>
  <c r="P173" i="11"/>
  <c r="O173" i="11"/>
  <c r="N173" i="11"/>
  <c r="M173" i="11"/>
  <c r="L173" i="11"/>
  <c r="K173" i="11"/>
  <c r="J173" i="11"/>
  <c r="I173" i="11"/>
  <c r="Q172" i="11"/>
  <c r="P172" i="11"/>
  <c r="O172" i="11"/>
  <c r="N172" i="11"/>
  <c r="M172" i="11"/>
  <c r="L172" i="11"/>
  <c r="K172" i="11"/>
  <c r="J172" i="11"/>
  <c r="I172" i="11"/>
  <c r="Q171" i="11"/>
  <c r="P171" i="11"/>
  <c r="O171" i="11"/>
  <c r="N171" i="11"/>
  <c r="M171" i="11"/>
  <c r="L171" i="11"/>
  <c r="K171" i="11"/>
  <c r="J171" i="11"/>
  <c r="I171" i="11"/>
  <c r="Q170" i="11"/>
  <c r="P170" i="11"/>
  <c r="O170" i="11"/>
  <c r="N170" i="11"/>
  <c r="M170" i="11"/>
  <c r="L170" i="11"/>
  <c r="K170" i="11"/>
  <c r="J170" i="11"/>
  <c r="I170" i="11"/>
  <c r="Q169" i="11"/>
  <c r="P169" i="11"/>
  <c r="O169" i="11"/>
  <c r="N169" i="11"/>
  <c r="M169" i="11"/>
  <c r="L169" i="11"/>
  <c r="K169" i="11"/>
  <c r="J169" i="11"/>
  <c r="I169" i="11"/>
  <c r="Q168" i="11"/>
  <c r="P168" i="11"/>
  <c r="O168" i="11"/>
  <c r="N168" i="11"/>
  <c r="M168" i="11"/>
  <c r="L168" i="11"/>
  <c r="K168" i="11"/>
  <c r="J168" i="11"/>
  <c r="I168" i="11"/>
  <c r="Q167" i="11"/>
  <c r="P167" i="11"/>
  <c r="O167" i="11"/>
  <c r="N167" i="11"/>
  <c r="M167" i="11"/>
  <c r="L167" i="11"/>
  <c r="K167" i="11"/>
  <c r="J167" i="11"/>
  <c r="I167" i="11"/>
  <c r="Q166" i="11"/>
  <c r="P166" i="11"/>
  <c r="O166" i="11"/>
  <c r="N166" i="11"/>
  <c r="M166" i="11"/>
  <c r="L166" i="11"/>
  <c r="K166" i="11"/>
  <c r="J166" i="11"/>
  <c r="I166" i="11"/>
  <c r="Q165" i="11"/>
  <c r="P165" i="11"/>
  <c r="O165" i="11"/>
  <c r="N165" i="11"/>
  <c r="M165" i="11"/>
  <c r="L165" i="11"/>
  <c r="K165" i="11"/>
  <c r="J165" i="11"/>
  <c r="I165" i="11"/>
  <c r="Q164" i="11"/>
  <c r="P164" i="11"/>
  <c r="O164" i="11"/>
  <c r="N164" i="11"/>
  <c r="M164" i="11"/>
  <c r="L164" i="11"/>
  <c r="K164" i="11"/>
  <c r="J164" i="11"/>
  <c r="I164" i="11"/>
  <c r="Q163" i="11"/>
  <c r="P163" i="11"/>
  <c r="O163" i="11"/>
  <c r="N163" i="11"/>
  <c r="M163" i="11"/>
  <c r="L163" i="11"/>
  <c r="K163" i="11"/>
  <c r="J163" i="11"/>
  <c r="I163" i="11"/>
  <c r="Q162" i="11"/>
  <c r="P162" i="11"/>
  <c r="O162" i="11"/>
  <c r="N162" i="11"/>
  <c r="M162" i="11"/>
  <c r="L162" i="11"/>
  <c r="K162" i="11"/>
  <c r="J162" i="11"/>
  <c r="I162" i="11"/>
  <c r="Q161" i="11"/>
  <c r="P161" i="11"/>
  <c r="O161" i="11"/>
  <c r="N161" i="11"/>
  <c r="M161" i="11"/>
  <c r="L161" i="11"/>
  <c r="K161" i="11"/>
  <c r="J161" i="11"/>
  <c r="I161" i="11"/>
  <c r="Q160" i="11"/>
  <c r="P160" i="11"/>
  <c r="O160" i="11"/>
  <c r="N160" i="11"/>
  <c r="M160" i="11"/>
  <c r="L160" i="11"/>
  <c r="K160" i="11"/>
  <c r="J160" i="11"/>
  <c r="I160" i="11"/>
  <c r="Q159" i="11"/>
  <c r="P159" i="11"/>
  <c r="O159" i="11"/>
  <c r="N159" i="11"/>
  <c r="M159" i="11"/>
  <c r="L159" i="11"/>
  <c r="K159" i="11"/>
  <c r="J159" i="11"/>
  <c r="I159" i="11"/>
  <c r="Q158" i="11"/>
  <c r="P158" i="11"/>
  <c r="O158" i="11"/>
  <c r="N158" i="11"/>
  <c r="M158" i="11"/>
  <c r="L158" i="11"/>
  <c r="K158" i="11"/>
  <c r="J158" i="11"/>
  <c r="I158" i="11"/>
  <c r="Q157" i="11"/>
  <c r="P157" i="11"/>
  <c r="O157" i="11"/>
  <c r="N157" i="11"/>
  <c r="M157" i="11"/>
  <c r="L157" i="11"/>
  <c r="K157" i="11"/>
  <c r="J157" i="11"/>
  <c r="I157" i="11"/>
  <c r="Q156" i="11"/>
  <c r="P156" i="11"/>
  <c r="O156" i="11"/>
  <c r="N156" i="11"/>
  <c r="M156" i="11"/>
  <c r="L156" i="11"/>
  <c r="K156" i="11"/>
  <c r="J156" i="11"/>
  <c r="I156" i="11"/>
  <c r="Q155" i="11"/>
  <c r="P155" i="11"/>
  <c r="O155" i="11"/>
  <c r="N155" i="11"/>
  <c r="M155" i="11"/>
  <c r="L155" i="11"/>
  <c r="K155" i="11"/>
  <c r="J155" i="11"/>
  <c r="I155" i="11"/>
  <c r="Q154" i="11"/>
  <c r="P154" i="11"/>
  <c r="O154" i="11"/>
  <c r="N154" i="11"/>
  <c r="M154" i="11"/>
  <c r="L154" i="11"/>
  <c r="K154" i="11"/>
  <c r="J154" i="11"/>
  <c r="I154" i="11"/>
  <c r="Q153" i="11"/>
  <c r="P153" i="11"/>
  <c r="O153" i="11"/>
  <c r="N153" i="11"/>
  <c r="M153" i="11"/>
  <c r="L153" i="11"/>
  <c r="K153" i="11"/>
  <c r="J153" i="11"/>
  <c r="I153" i="11"/>
  <c r="Q152" i="11"/>
  <c r="P152" i="11"/>
  <c r="O152" i="11"/>
  <c r="N152" i="11"/>
  <c r="M152" i="11"/>
  <c r="L152" i="11"/>
  <c r="K152" i="11"/>
  <c r="J152" i="11"/>
  <c r="I152" i="11"/>
  <c r="Q151" i="11"/>
  <c r="P151" i="11"/>
  <c r="O151" i="11"/>
  <c r="N151" i="11"/>
  <c r="M151" i="11"/>
  <c r="L151" i="11"/>
  <c r="K151" i="11"/>
  <c r="J151" i="11"/>
  <c r="I151" i="11"/>
  <c r="Q150" i="11"/>
  <c r="P150" i="11"/>
  <c r="O150" i="11"/>
  <c r="N150" i="11"/>
  <c r="M150" i="11"/>
  <c r="L150" i="11"/>
  <c r="K150" i="11"/>
  <c r="J150" i="11"/>
  <c r="I150" i="11"/>
  <c r="Q149" i="11"/>
  <c r="P149" i="11"/>
  <c r="O149" i="11"/>
  <c r="N149" i="11"/>
  <c r="M149" i="11"/>
  <c r="L149" i="11"/>
  <c r="K149" i="11"/>
  <c r="J149" i="11"/>
  <c r="I149" i="11"/>
  <c r="Q148" i="11"/>
  <c r="P148" i="11"/>
  <c r="O148" i="11"/>
  <c r="N148" i="11"/>
  <c r="M148" i="11"/>
  <c r="L148" i="11"/>
  <c r="K148" i="11"/>
  <c r="J148" i="11"/>
  <c r="I148" i="11"/>
  <c r="Q147" i="11"/>
  <c r="P147" i="11"/>
  <c r="O147" i="11"/>
  <c r="N147" i="11"/>
  <c r="M147" i="11"/>
  <c r="L147" i="11"/>
  <c r="K147" i="11"/>
  <c r="J147" i="11"/>
  <c r="I147" i="11"/>
  <c r="Q146" i="11"/>
  <c r="P146" i="11"/>
  <c r="O146" i="11"/>
  <c r="N146" i="11"/>
  <c r="M146" i="11"/>
  <c r="L146" i="11"/>
  <c r="K146" i="11"/>
  <c r="J146" i="11"/>
  <c r="I146" i="11"/>
  <c r="Q145" i="11"/>
  <c r="P145" i="11"/>
  <c r="O145" i="11"/>
  <c r="N145" i="11"/>
  <c r="M145" i="11"/>
  <c r="L145" i="11"/>
  <c r="K145" i="11"/>
  <c r="J145" i="11"/>
  <c r="I145" i="11"/>
  <c r="Q144" i="11"/>
  <c r="P144" i="11"/>
  <c r="O144" i="11"/>
  <c r="N144" i="11"/>
  <c r="M144" i="11"/>
  <c r="L144" i="11"/>
  <c r="K144" i="11"/>
  <c r="J144" i="11"/>
  <c r="I144" i="11"/>
  <c r="Q143" i="11"/>
  <c r="P143" i="11"/>
  <c r="O143" i="11"/>
  <c r="N143" i="11"/>
  <c r="M143" i="11"/>
  <c r="L143" i="11"/>
  <c r="K143" i="11"/>
  <c r="J143" i="11"/>
  <c r="I143" i="11"/>
  <c r="Q142" i="11"/>
  <c r="P142" i="11"/>
  <c r="O142" i="11"/>
  <c r="N142" i="11"/>
  <c r="M142" i="11"/>
  <c r="L142" i="11"/>
  <c r="K142" i="11"/>
  <c r="J142" i="11"/>
  <c r="I142" i="11"/>
  <c r="Q141" i="11"/>
  <c r="P141" i="11"/>
  <c r="O141" i="11"/>
  <c r="N141" i="11"/>
  <c r="M141" i="11"/>
  <c r="L141" i="11"/>
  <c r="K141" i="11"/>
  <c r="J141" i="11"/>
  <c r="I141" i="11"/>
  <c r="Q140" i="11"/>
  <c r="P140" i="11"/>
  <c r="O140" i="11"/>
  <c r="N140" i="11"/>
  <c r="M140" i="11"/>
  <c r="L140" i="11"/>
  <c r="K140" i="11"/>
  <c r="J140" i="11"/>
  <c r="I140" i="11"/>
  <c r="Q139" i="11"/>
  <c r="P139" i="11"/>
  <c r="O139" i="11"/>
  <c r="N139" i="11"/>
  <c r="M139" i="11"/>
  <c r="L139" i="11"/>
  <c r="K139" i="11"/>
  <c r="J139" i="11"/>
  <c r="I139" i="11"/>
  <c r="Q138" i="11"/>
  <c r="P138" i="11"/>
  <c r="O138" i="11"/>
  <c r="N138" i="11"/>
  <c r="M138" i="11"/>
  <c r="L138" i="11"/>
  <c r="K138" i="11"/>
  <c r="J138" i="11"/>
  <c r="I138" i="11"/>
  <c r="Q137" i="11"/>
  <c r="P137" i="11"/>
  <c r="O137" i="11"/>
  <c r="N137" i="11"/>
  <c r="M137" i="11"/>
  <c r="L137" i="11"/>
  <c r="K137" i="11"/>
  <c r="J137" i="11"/>
  <c r="I137" i="11"/>
  <c r="Q136" i="11"/>
  <c r="P136" i="11"/>
  <c r="O136" i="11"/>
  <c r="N136" i="11"/>
  <c r="M136" i="11"/>
  <c r="L136" i="11"/>
  <c r="K136" i="11"/>
  <c r="J136" i="11"/>
  <c r="I136" i="11"/>
  <c r="Q135" i="11"/>
  <c r="P135" i="11"/>
  <c r="O135" i="11"/>
  <c r="N135" i="11"/>
  <c r="M135" i="11"/>
  <c r="L135" i="11"/>
  <c r="K135" i="11"/>
  <c r="J135" i="11"/>
  <c r="I135" i="11"/>
  <c r="Q134" i="11"/>
  <c r="P134" i="11"/>
  <c r="O134" i="11"/>
  <c r="N134" i="11"/>
  <c r="M134" i="11"/>
  <c r="L134" i="11"/>
  <c r="K134" i="11"/>
  <c r="J134" i="11"/>
  <c r="I134" i="11"/>
  <c r="Q133" i="11"/>
  <c r="P133" i="11"/>
  <c r="O133" i="11"/>
  <c r="N133" i="11"/>
  <c r="M133" i="11"/>
  <c r="L133" i="11"/>
  <c r="K133" i="11"/>
  <c r="J133" i="11"/>
  <c r="I133" i="11"/>
  <c r="Q132" i="11"/>
  <c r="P132" i="11"/>
  <c r="O132" i="11"/>
  <c r="N132" i="11"/>
  <c r="M132" i="11"/>
  <c r="L132" i="11"/>
  <c r="K132" i="11"/>
  <c r="J132" i="11"/>
  <c r="I132" i="11"/>
  <c r="Q131" i="11"/>
  <c r="P131" i="11"/>
  <c r="O131" i="11"/>
  <c r="N131" i="11"/>
  <c r="M131" i="11"/>
  <c r="L131" i="11"/>
  <c r="K131" i="11"/>
  <c r="J131" i="11"/>
  <c r="I131" i="11"/>
  <c r="Q130" i="11"/>
  <c r="P130" i="11"/>
  <c r="O130" i="11"/>
  <c r="N130" i="11"/>
  <c r="M130" i="11"/>
  <c r="L130" i="11"/>
  <c r="K130" i="11"/>
  <c r="J130" i="11"/>
  <c r="I130" i="11"/>
  <c r="Q129" i="11"/>
  <c r="P129" i="11"/>
  <c r="O129" i="11"/>
  <c r="N129" i="11"/>
  <c r="M129" i="11"/>
  <c r="L129" i="11"/>
  <c r="K129" i="11"/>
  <c r="J129" i="11"/>
  <c r="I129" i="11"/>
  <c r="Q128" i="11"/>
  <c r="P128" i="11"/>
  <c r="O128" i="11"/>
  <c r="N128" i="11"/>
  <c r="M128" i="11"/>
  <c r="L128" i="11"/>
  <c r="K128" i="11"/>
  <c r="J128" i="11"/>
  <c r="I128" i="11"/>
  <c r="Q127" i="11"/>
  <c r="P127" i="11"/>
  <c r="O127" i="11"/>
  <c r="N127" i="11"/>
  <c r="M127" i="11"/>
  <c r="L127" i="11"/>
  <c r="K127" i="11"/>
  <c r="J127" i="11"/>
  <c r="I127" i="11"/>
  <c r="Q126" i="11"/>
  <c r="P126" i="11"/>
  <c r="O126" i="11"/>
  <c r="N126" i="11"/>
  <c r="M126" i="11"/>
  <c r="L126" i="11"/>
  <c r="K126" i="11"/>
  <c r="J126" i="11"/>
  <c r="I126" i="11"/>
  <c r="Q125" i="11"/>
  <c r="P125" i="11"/>
  <c r="O125" i="11"/>
  <c r="N125" i="11"/>
  <c r="M125" i="11"/>
  <c r="L125" i="11"/>
  <c r="K125" i="11"/>
  <c r="J125" i="11"/>
  <c r="I125" i="11"/>
  <c r="Q124" i="11"/>
  <c r="P124" i="11"/>
  <c r="O124" i="11"/>
  <c r="N124" i="11"/>
  <c r="M124" i="11"/>
  <c r="L124" i="11"/>
  <c r="K124" i="11"/>
  <c r="J124" i="11"/>
  <c r="I124" i="11"/>
  <c r="Q123" i="11"/>
  <c r="P123" i="11"/>
  <c r="O123" i="11"/>
  <c r="N123" i="11"/>
  <c r="M123" i="11"/>
  <c r="L123" i="11"/>
  <c r="K123" i="11"/>
  <c r="J123" i="11"/>
  <c r="I123" i="11"/>
  <c r="Q122" i="11"/>
  <c r="P122" i="11"/>
  <c r="O122" i="11"/>
  <c r="N122" i="11"/>
  <c r="M122" i="11"/>
  <c r="L122" i="11"/>
  <c r="K122" i="11"/>
  <c r="J122" i="11"/>
  <c r="I122" i="11"/>
  <c r="Q121" i="11"/>
  <c r="P121" i="11"/>
  <c r="O121" i="11"/>
  <c r="N121" i="11"/>
  <c r="M121" i="11"/>
  <c r="L121" i="11"/>
  <c r="K121" i="11"/>
  <c r="J121" i="11"/>
  <c r="I121" i="11"/>
  <c r="Q120" i="11"/>
  <c r="P120" i="11"/>
  <c r="O120" i="11"/>
  <c r="N120" i="11"/>
  <c r="M120" i="11"/>
  <c r="L120" i="11"/>
  <c r="K120" i="11"/>
  <c r="J120" i="11"/>
  <c r="I120" i="11"/>
  <c r="Q119" i="11"/>
  <c r="P119" i="11"/>
  <c r="O119" i="11"/>
  <c r="N119" i="11"/>
  <c r="M119" i="11"/>
  <c r="L119" i="11"/>
  <c r="K119" i="11"/>
  <c r="J119" i="11"/>
  <c r="I119" i="11"/>
  <c r="Q118" i="11"/>
  <c r="P118" i="11"/>
  <c r="O118" i="11"/>
  <c r="N118" i="11"/>
  <c r="M118" i="11"/>
  <c r="L118" i="11"/>
  <c r="K118" i="11"/>
  <c r="J118" i="11"/>
  <c r="I118" i="11"/>
  <c r="Q117" i="11"/>
  <c r="P117" i="11"/>
  <c r="O117" i="11"/>
  <c r="N117" i="11"/>
  <c r="M117" i="11"/>
  <c r="L117" i="11"/>
  <c r="K117" i="11"/>
  <c r="J117" i="11"/>
  <c r="I117" i="11"/>
  <c r="Q116" i="11"/>
  <c r="P116" i="11"/>
  <c r="O116" i="11"/>
  <c r="N116" i="11"/>
  <c r="M116" i="11"/>
  <c r="L116" i="11"/>
  <c r="K116" i="11"/>
  <c r="J116" i="11"/>
  <c r="I116" i="11"/>
  <c r="Q115" i="11"/>
  <c r="P115" i="11"/>
  <c r="O115" i="11"/>
  <c r="N115" i="11"/>
  <c r="M115" i="11"/>
  <c r="L115" i="11"/>
  <c r="K115" i="11"/>
  <c r="J115" i="11"/>
  <c r="I115" i="11"/>
  <c r="Q114" i="11"/>
  <c r="P114" i="11"/>
  <c r="O114" i="11"/>
  <c r="N114" i="11"/>
  <c r="M114" i="11"/>
  <c r="L114" i="11"/>
  <c r="K114" i="11"/>
  <c r="J114" i="11"/>
  <c r="I114" i="11"/>
  <c r="Q113" i="11"/>
  <c r="P113" i="11"/>
  <c r="O113" i="11"/>
  <c r="N113" i="11"/>
  <c r="M113" i="11"/>
  <c r="L113" i="11"/>
  <c r="K113" i="11"/>
  <c r="J113" i="11"/>
  <c r="I113" i="11"/>
  <c r="Q112" i="11"/>
  <c r="P112" i="11"/>
  <c r="O112" i="11"/>
  <c r="N112" i="11"/>
  <c r="M112" i="11"/>
  <c r="L112" i="11"/>
  <c r="K112" i="11"/>
  <c r="J112" i="11"/>
  <c r="I112" i="11"/>
  <c r="Q111" i="11"/>
  <c r="P111" i="11"/>
  <c r="O111" i="11"/>
  <c r="N111" i="11"/>
  <c r="M111" i="11"/>
  <c r="L111" i="11"/>
  <c r="K111" i="11"/>
  <c r="J111" i="11"/>
  <c r="I111" i="11"/>
  <c r="Q110" i="11"/>
  <c r="P110" i="11"/>
  <c r="O110" i="11"/>
  <c r="N110" i="11"/>
  <c r="M110" i="11"/>
  <c r="L110" i="11"/>
  <c r="K110" i="11"/>
  <c r="J110" i="11"/>
  <c r="I110" i="11"/>
  <c r="Q109" i="11"/>
  <c r="P109" i="11"/>
  <c r="O109" i="11"/>
  <c r="N109" i="11"/>
  <c r="M109" i="11"/>
  <c r="L109" i="11"/>
  <c r="K109" i="11"/>
  <c r="J109" i="11"/>
  <c r="I109" i="11"/>
  <c r="Q108" i="11"/>
  <c r="P108" i="11"/>
  <c r="O108" i="11"/>
  <c r="N108" i="11"/>
  <c r="M108" i="11"/>
  <c r="L108" i="11"/>
  <c r="K108" i="11"/>
  <c r="J108" i="11"/>
  <c r="I108" i="11"/>
  <c r="Q107" i="11"/>
  <c r="P107" i="11"/>
  <c r="O107" i="11"/>
  <c r="N107" i="11"/>
  <c r="M107" i="11"/>
  <c r="L107" i="11"/>
  <c r="K107" i="11"/>
  <c r="J107" i="11"/>
  <c r="I107" i="11"/>
  <c r="Q106" i="11"/>
  <c r="P106" i="11"/>
  <c r="O106" i="11"/>
  <c r="N106" i="11"/>
  <c r="M106" i="11"/>
  <c r="L106" i="11"/>
  <c r="K106" i="11"/>
  <c r="J106" i="11"/>
  <c r="I106" i="11"/>
  <c r="Q105" i="11"/>
  <c r="P105" i="11"/>
  <c r="O105" i="11"/>
  <c r="N105" i="11"/>
  <c r="M105" i="11"/>
  <c r="L105" i="11"/>
  <c r="K105" i="11"/>
  <c r="J105" i="11"/>
  <c r="I105" i="11"/>
  <c r="Q104" i="11"/>
  <c r="P104" i="11"/>
  <c r="O104" i="11"/>
  <c r="N104" i="11"/>
  <c r="M104" i="11"/>
  <c r="L104" i="11"/>
  <c r="K104" i="11"/>
  <c r="J104" i="11"/>
  <c r="I104" i="11"/>
  <c r="Q103" i="11"/>
  <c r="P103" i="11"/>
  <c r="O103" i="11"/>
  <c r="N103" i="11"/>
  <c r="M103" i="11"/>
  <c r="L103" i="11"/>
  <c r="K103" i="11"/>
  <c r="J103" i="11"/>
  <c r="I103" i="11"/>
  <c r="Q102" i="11"/>
  <c r="P102" i="11"/>
  <c r="O102" i="11"/>
  <c r="N102" i="11"/>
  <c r="M102" i="11"/>
  <c r="L102" i="11"/>
  <c r="K102" i="11"/>
  <c r="J102" i="11"/>
  <c r="I102" i="11"/>
  <c r="Q101" i="11"/>
  <c r="P101" i="11"/>
  <c r="O101" i="11"/>
  <c r="N101" i="11"/>
  <c r="M101" i="11"/>
  <c r="L101" i="11"/>
  <c r="K101" i="11"/>
  <c r="J101" i="11"/>
  <c r="I101" i="11"/>
  <c r="Q100" i="11"/>
  <c r="P100" i="11"/>
  <c r="O100" i="11"/>
  <c r="N100" i="11"/>
  <c r="M100" i="11"/>
  <c r="L100" i="11"/>
  <c r="K100" i="11"/>
  <c r="J100" i="11"/>
  <c r="I100" i="11"/>
  <c r="Q99" i="11"/>
  <c r="P99" i="11"/>
  <c r="O99" i="11"/>
  <c r="N99" i="11"/>
  <c r="M99" i="11"/>
  <c r="L99" i="11"/>
  <c r="K99" i="11"/>
  <c r="J99" i="11"/>
  <c r="I99" i="11"/>
  <c r="Q98" i="11"/>
  <c r="P98" i="11"/>
  <c r="O98" i="11"/>
  <c r="N98" i="11"/>
  <c r="M98" i="11"/>
  <c r="L98" i="11"/>
  <c r="K98" i="11"/>
  <c r="J98" i="11"/>
  <c r="I98" i="11"/>
  <c r="Q97" i="11"/>
  <c r="P97" i="11"/>
  <c r="O97" i="11"/>
  <c r="N97" i="11"/>
  <c r="M97" i="11"/>
  <c r="L97" i="11"/>
  <c r="K97" i="11"/>
  <c r="J97" i="11"/>
  <c r="I97" i="11"/>
  <c r="Q96" i="11"/>
  <c r="P96" i="11"/>
  <c r="O96" i="11"/>
  <c r="N96" i="11"/>
  <c r="M96" i="11"/>
  <c r="L96" i="11"/>
  <c r="K96" i="11"/>
  <c r="J96" i="11"/>
  <c r="I96" i="11"/>
  <c r="Q95" i="11"/>
  <c r="P95" i="11"/>
  <c r="O95" i="11"/>
  <c r="N95" i="11"/>
  <c r="M95" i="11"/>
  <c r="L95" i="11"/>
  <c r="K95" i="11"/>
  <c r="J95" i="11"/>
  <c r="I95" i="11"/>
  <c r="Q94" i="11"/>
  <c r="P94" i="11"/>
  <c r="O94" i="11"/>
  <c r="N94" i="11"/>
  <c r="M94" i="11"/>
  <c r="L94" i="11"/>
  <c r="K94" i="11"/>
  <c r="J94" i="11"/>
  <c r="I94" i="11"/>
  <c r="Q93" i="11"/>
  <c r="P93" i="11"/>
  <c r="O93" i="11"/>
  <c r="N93" i="11"/>
  <c r="M93" i="11"/>
  <c r="L93" i="11"/>
  <c r="K93" i="11"/>
  <c r="J93" i="11"/>
  <c r="I93" i="11"/>
  <c r="Q92" i="11"/>
  <c r="P92" i="11"/>
  <c r="O92" i="11"/>
  <c r="N92" i="11"/>
  <c r="M92" i="11"/>
  <c r="L92" i="11"/>
  <c r="K92" i="11"/>
  <c r="J92" i="11"/>
  <c r="I92" i="11"/>
  <c r="Q91" i="11"/>
  <c r="P91" i="11"/>
  <c r="O91" i="11"/>
  <c r="N91" i="11"/>
  <c r="M91" i="11"/>
  <c r="L91" i="11"/>
  <c r="K91" i="11"/>
  <c r="J91" i="11"/>
  <c r="I91" i="11"/>
  <c r="Q90" i="11"/>
  <c r="P90" i="11"/>
  <c r="O90" i="11"/>
  <c r="N90" i="11"/>
  <c r="M90" i="11"/>
  <c r="L90" i="11"/>
  <c r="K90" i="11"/>
  <c r="J90" i="11"/>
  <c r="I90" i="11"/>
  <c r="Q89" i="11"/>
  <c r="P89" i="11"/>
  <c r="O89" i="11"/>
  <c r="N89" i="11"/>
  <c r="M89" i="11"/>
  <c r="L89" i="11"/>
  <c r="K89" i="11"/>
  <c r="J89" i="11"/>
  <c r="I89" i="11"/>
  <c r="Q88" i="11"/>
  <c r="P88" i="11"/>
  <c r="O88" i="11"/>
  <c r="N88" i="11"/>
  <c r="M88" i="11"/>
  <c r="L88" i="11"/>
  <c r="K88" i="11"/>
  <c r="J88" i="11"/>
  <c r="I88" i="11"/>
  <c r="Q87" i="11"/>
  <c r="P87" i="11"/>
  <c r="O87" i="11"/>
  <c r="N87" i="11"/>
  <c r="M87" i="11"/>
  <c r="L87" i="11"/>
  <c r="K87" i="11"/>
  <c r="J87" i="11"/>
  <c r="I87" i="11"/>
  <c r="Q86" i="11"/>
  <c r="P86" i="11"/>
  <c r="O86" i="11"/>
  <c r="N86" i="11"/>
  <c r="M86" i="11"/>
  <c r="L86" i="11"/>
  <c r="K86" i="11"/>
  <c r="J86" i="11"/>
  <c r="I86" i="11"/>
  <c r="Q85" i="11"/>
  <c r="P85" i="11"/>
  <c r="O85" i="11"/>
  <c r="N85" i="11"/>
  <c r="M85" i="11"/>
  <c r="L85" i="11"/>
  <c r="K85" i="11"/>
  <c r="J85" i="11"/>
  <c r="I85" i="11"/>
  <c r="Q84" i="11"/>
  <c r="P84" i="11"/>
  <c r="O84" i="11"/>
  <c r="N84" i="11"/>
  <c r="M84" i="11"/>
  <c r="L84" i="11"/>
  <c r="K84" i="11"/>
  <c r="J84" i="11"/>
  <c r="I84" i="11"/>
  <c r="Q83" i="11"/>
  <c r="P83" i="11"/>
  <c r="O83" i="11"/>
  <c r="N83" i="11"/>
  <c r="M83" i="11"/>
  <c r="L83" i="11"/>
  <c r="K83" i="11"/>
  <c r="J83" i="11"/>
  <c r="I83" i="11"/>
  <c r="Q82" i="11"/>
  <c r="P82" i="11"/>
  <c r="O82" i="11"/>
  <c r="N82" i="11"/>
  <c r="M82" i="11"/>
  <c r="L82" i="11"/>
  <c r="K82" i="11"/>
  <c r="J82" i="11"/>
  <c r="I82" i="11"/>
  <c r="Q81" i="11"/>
  <c r="P81" i="11"/>
  <c r="O81" i="11"/>
  <c r="N81" i="11"/>
  <c r="M81" i="11"/>
  <c r="L81" i="11"/>
  <c r="K81" i="11"/>
  <c r="J81" i="11"/>
  <c r="I81" i="11"/>
  <c r="Q80" i="11"/>
  <c r="P80" i="11"/>
  <c r="O80" i="11"/>
  <c r="N80" i="11"/>
  <c r="M80" i="11"/>
  <c r="L80" i="11"/>
  <c r="K80" i="11"/>
  <c r="J80" i="11"/>
  <c r="I80" i="11"/>
  <c r="Q79" i="11"/>
  <c r="P79" i="11"/>
  <c r="O79" i="11"/>
  <c r="N79" i="11"/>
  <c r="M79" i="11"/>
  <c r="L79" i="11"/>
  <c r="K79" i="11"/>
  <c r="J79" i="11"/>
  <c r="I79" i="11"/>
  <c r="Q78" i="11"/>
  <c r="P78" i="11"/>
  <c r="O78" i="11"/>
  <c r="N78" i="11"/>
  <c r="M78" i="11"/>
  <c r="L78" i="11"/>
  <c r="K78" i="11"/>
  <c r="J78" i="11"/>
  <c r="I78" i="11"/>
  <c r="Q77" i="11"/>
  <c r="P77" i="11"/>
  <c r="O77" i="11"/>
  <c r="N77" i="11"/>
  <c r="M77" i="11"/>
  <c r="L77" i="11"/>
  <c r="K77" i="11"/>
  <c r="J77" i="11"/>
  <c r="I77" i="11"/>
  <c r="Q76" i="11"/>
  <c r="P76" i="11"/>
  <c r="O76" i="11"/>
  <c r="N76" i="11"/>
  <c r="M76" i="11"/>
  <c r="L76" i="11"/>
  <c r="K76" i="11"/>
  <c r="J76" i="11"/>
  <c r="I76" i="11"/>
  <c r="Q75" i="11"/>
  <c r="P75" i="11"/>
  <c r="O75" i="11"/>
  <c r="N75" i="11"/>
  <c r="M75" i="11"/>
  <c r="L75" i="11"/>
  <c r="K75" i="11"/>
  <c r="J75" i="11"/>
  <c r="I75" i="11"/>
  <c r="Q74" i="11"/>
  <c r="P74" i="11"/>
  <c r="O74" i="11"/>
  <c r="N74" i="11"/>
  <c r="M74" i="11"/>
  <c r="L74" i="11"/>
  <c r="K74" i="11"/>
  <c r="J74" i="11"/>
  <c r="I74" i="11"/>
  <c r="Q73" i="11"/>
  <c r="P73" i="11"/>
  <c r="O73" i="11"/>
  <c r="N73" i="11"/>
  <c r="M73" i="11"/>
  <c r="L73" i="11"/>
  <c r="K73" i="11"/>
  <c r="J73" i="11"/>
  <c r="I73" i="11"/>
  <c r="Q72" i="11"/>
  <c r="P72" i="11"/>
  <c r="O72" i="11"/>
  <c r="N72" i="11"/>
  <c r="M72" i="11"/>
  <c r="L72" i="11"/>
  <c r="K72" i="11"/>
  <c r="J72" i="11"/>
  <c r="I72" i="11"/>
  <c r="Q71" i="11"/>
  <c r="P71" i="11"/>
  <c r="O71" i="11"/>
  <c r="N71" i="11"/>
  <c r="M71" i="11"/>
  <c r="L71" i="11"/>
  <c r="K71" i="11"/>
  <c r="J71" i="11"/>
  <c r="I71" i="11"/>
  <c r="Q70" i="11"/>
  <c r="P70" i="11"/>
  <c r="O70" i="11"/>
  <c r="N70" i="11"/>
  <c r="M70" i="11"/>
  <c r="L70" i="11"/>
  <c r="K70" i="11"/>
  <c r="J70" i="11"/>
  <c r="I70" i="11"/>
  <c r="Q69" i="11"/>
  <c r="P69" i="11"/>
  <c r="O69" i="11"/>
  <c r="N69" i="11"/>
  <c r="M69" i="11"/>
  <c r="L69" i="11"/>
  <c r="K69" i="11"/>
  <c r="J69" i="11"/>
  <c r="I69" i="11"/>
  <c r="Q68" i="11"/>
  <c r="P68" i="11"/>
  <c r="O68" i="11"/>
  <c r="N68" i="11"/>
  <c r="M68" i="11"/>
  <c r="L68" i="11"/>
  <c r="K68" i="11"/>
  <c r="J68" i="11"/>
  <c r="I68" i="11"/>
  <c r="Q67" i="11"/>
  <c r="P67" i="11"/>
  <c r="O67" i="11"/>
  <c r="N67" i="11"/>
  <c r="M67" i="11"/>
  <c r="L67" i="11"/>
  <c r="K67" i="11"/>
  <c r="J67" i="11"/>
  <c r="I67" i="11"/>
  <c r="Q66" i="11"/>
  <c r="P66" i="11"/>
  <c r="O66" i="11"/>
  <c r="N66" i="11"/>
  <c r="M66" i="11"/>
  <c r="L66" i="11"/>
  <c r="K66" i="11"/>
  <c r="J66" i="11"/>
  <c r="I66" i="11"/>
  <c r="Q65" i="11"/>
  <c r="P65" i="11"/>
  <c r="O65" i="11"/>
  <c r="N65" i="11"/>
  <c r="M65" i="11"/>
  <c r="L65" i="11"/>
  <c r="K65" i="11"/>
  <c r="J65" i="11"/>
  <c r="I65" i="11"/>
  <c r="Q64" i="11"/>
  <c r="P64" i="11"/>
  <c r="O64" i="11"/>
  <c r="N64" i="11"/>
  <c r="M64" i="11"/>
  <c r="L64" i="11"/>
  <c r="K64" i="11"/>
  <c r="J64" i="11"/>
  <c r="I64" i="11"/>
  <c r="Q63" i="11"/>
  <c r="P63" i="11"/>
  <c r="O63" i="11"/>
  <c r="N63" i="11"/>
  <c r="M63" i="11"/>
  <c r="L63" i="11"/>
  <c r="K63" i="11"/>
  <c r="J63" i="11"/>
  <c r="I63" i="11"/>
  <c r="Q62" i="11"/>
  <c r="P62" i="11"/>
  <c r="O62" i="11"/>
  <c r="N62" i="11"/>
  <c r="M62" i="11"/>
  <c r="L62" i="11"/>
  <c r="K62" i="11"/>
  <c r="J62" i="11"/>
  <c r="I62" i="11"/>
  <c r="Q61" i="11"/>
  <c r="O61" i="11"/>
  <c r="N61" i="11"/>
  <c r="I61" i="11"/>
  <c r="Q60" i="11"/>
  <c r="P60" i="11"/>
  <c r="O60" i="11"/>
  <c r="N60" i="11"/>
  <c r="M60" i="11"/>
  <c r="L60" i="11"/>
  <c r="K60" i="11"/>
  <c r="J60" i="11"/>
  <c r="I60" i="11"/>
  <c r="Q59" i="11"/>
  <c r="P59" i="11"/>
  <c r="O59" i="11"/>
  <c r="N59" i="11"/>
  <c r="M59" i="11"/>
  <c r="L59" i="11"/>
  <c r="K59" i="11"/>
  <c r="J59" i="11"/>
  <c r="I59" i="11"/>
  <c r="Q58" i="11"/>
  <c r="P58" i="11"/>
  <c r="O58" i="11"/>
  <c r="N58" i="11"/>
  <c r="M58" i="11"/>
  <c r="L58" i="11"/>
  <c r="K58" i="11"/>
  <c r="J58" i="11"/>
  <c r="I58" i="11"/>
  <c r="Q57" i="11"/>
  <c r="P57" i="11"/>
  <c r="O57" i="11"/>
  <c r="N57" i="11"/>
  <c r="M57" i="11"/>
  <c r="L57" i="11"/>
  <c r="K57" i="11"/>
  <c r="J57" i="11"/>
  <c r="I57" i="11"/>
  <c r="Q56" i="11"/>
  <c r="P56" i="11"/>
  <c r="O56" i="11"/>
  <c r="N56" i="11"/>
  <c r="M56" i="11"/>
  <c r="L56" i="11"/>
  <c r="K56" i="11"/>
  <c r="J56" i="11"/>
  <c r="I56" i="11"/>
  <c r="Q55" i="11"/>
  <c r="P55" i="11"/>
  <c r="O55" i="11"/>
  <c r="N55" i="11"/>
  <c r="M55" i="11"/>
  <c r="L55" i="11"/>
  <c r="K55" i="11"/>
  <c r="J55" i="11"/>
  <c r="I55" i="11"/>
  <c r="Q54" i="11"/>
  <c r="P54" i="11"/>
  <c r="O54" i="11"/>
  <c r="N54" i="11"/>
  <c r="M54" i="11"/>
  <c r="L54" i="11"/>
  <c r="K54" i="11"/>
  <c r="J54" i="11"/>
  <c r="I54" i="11"/>
  <c r="Q53" i="11"/>
  <c r="P53" i="11"/>
  <c r="O53" i="11"/>
  <c r="N53" i="11"/>
  <c r="M53" i="11"/>
  <c r="L53" i="11"/>
  <c r="K53" i="11"/>
  <c r="J53" i="11"/>
  <c r="I53" i="11"/>
  <c r="Q52" i="11"/>
  <c r="P52" i="11"/>
  <c r="O52" i="11"/>
  <c r="N52" i="11"/>
  <c r="M52" i="11"/>
  <c r="L52" i="11"/>
  <c r="K52" i="11"/>
  <c r="J52" i="11"/>
  <c r="I52" i="11"/>
  <c r="Q51" i="11"/>
  <c r="P51" i="11"/>
  <c r="O51" i="11"/>
  <c r="N51" i="11"/>
  <c r="M51" i="11"/>
  <c r="L51" i="11"/>
  <c r="K51" i="11"/>
  <c r="J51" i="11"/>
  <c r="I51" i="11"/>
  <c r="Q50" i="11"/>
  <c r="P50" i="11"/>
  <c r="O50" i="11"/>
  <c r="N50" i="11"/>
  <c r="M50" i="11"/>
  <c r="L50" i="11"/>
  <c r="K50" i="11"/>
  <c r="J50" i="11"/>
  <c r="I50" i="11"/>
  <c r="Q49" i="11"/>
  <c r="P49" i="11"/>
  <c r="O49" i="11"/>
  <c r="N49" i="11"/>
  <c r="M49" i="11"/>
  <c r="L49" i="11"/>
  <c r="K49" i="11"/>
  <c r="J49" i="11"/>
  <c r="I49" i="11"/>
  <c r="Q48" i="11"/>
  <c r="P48" i="11"/>
  <c r="O48" i="11"/>
  <c r="N48" i="11"/>
  <c r="M48" i="11"/>
  <c r="L48" i="11"/>
  <c r="K48" i="11"/>
  <c r="J48" i="11"/>
  <c r="I48" i="11"/>
  <c r="Q47" i="11"/>
  <c r="P47" i="11"/>
  <c r="O47" i="11"/>
  <c r="N47" i="11"/>
  <c r="M47" i="11"/>
  <c r="L47" i="11"/>
  <c r="K47" i="11"/>
  <c r="J47" i="11"/>
  <c r="I47" i="11"/>
  <c r="Q46" i="11"/>
  <c r="P46" i="11"/>
  <c r="O46" i="11"/>
  <c r="N46" i="11"/>
  <c r="M46" i="11"/>
  <c r="L46" i="11"/>
  <c r="K46" i="11"/>
  <c r="J46" i="11"/>
  <c r="I46" i="11"/>
  <c r="Q45" i="11"/>
  <c r="P45" i="11"/>
  <c r="O45" i="11"/>
  <c r="N45" i="11"/>
  <c r="M45" i="11"/>
  <c r="L45" i="11"/>
  <c r="K45" i="11"/>
  <c r="J45" i="11"/>
  <c r="I45" i="11"/>
  <c r="Q44" i="11"/>
  <c r="P44" i="11"/>
  <c r="O44" i="11"/>
  <c r="N44" i="11"/>
  <c r="M44" i="11"/>
  <c r="L44" i="11"/>
  <c r="K44" i="11"/>
  <c r="J44" i="11"/>
  <c r="I44" i="11"/>
  <c r="Q43" i="11"/>
  <c r="P43" i="11"/>
  <c r="O43" i="11"/>
  <c r="N43" i="11"/>
  <c r="M43" i="11"/>
  <c r="L43" i="11"/>
  <c r="K43" i="11"/>
  <c r="J43" i="11"/>
  <c r="I43" i="11"/>
  <c r="Q42" i="11"/>
  <c r="P42" i="11"/>
  <c r="O42" i="11"/>
  <c r="N42" i="11"/>
  <c r="M42" i="11"/>
  <c r="L42" i="11"/>
  <c r="K42" i="11"/>
  <c r="J42" i="11"/>
  <c r="I42" i="11"/>
  <c r="Q41" i="11"/>
  <c r="P41" i="11"/>
  <c r="O41" i="11"/>
  <c r="N41" i="11"/>
  <c r="M41" i="11"/>
  <c r="L41" i="11"/>
  <c r="K41" i="11"/>
  <c r="J41" i="11"/>
  <c r="I41" i="11"/>
  <c r="Q40" i="11"/>
  <c r="P40" i="11"/>
  <c r="O40" i="11"/>
  <c r="N40" i="11"/>
  <c r="M40" i="11"/>
  <c r="L40" i="11"/>
  <c r="K40" i="11"/>
  <c r="J40" i="11"/>
  <c r="I40" i="11"/>
  <c r="Q39" i="11"/>
  <c r="P39" i="11"/>
  <c r="O39" i="11"/>
  <c r="N39" i="11"/>
  <c r="M39" i="11"/>
  <c r="L39" i="11"/>
  <c r="K39" i="11"/>
  <c r="J39" i="11"/>
  <c r="I39" i="11"/>
  <c r="Q38" i="11"/>
  <c r="P38" i="11"/>
  <c r="O38" i="11"/>
  <c r="N38" i="11"/>
  <c r="M38" i="11"/>
  <c r="L38" i="11"/>
  <c r="K38" i="11"/>
  <c r="J38" i="11"/>
  <c r="I38" i="11"/>
  <c r="Q37" i="11"/>
  <c r="P37" i="11"/>
  <c r="O37" i="11"/>
  <c r="N37" i="11"/>
  <c r="M37" i="11"/>
  <c r="L37" i="11"/>
  <c r="K37" i="11"/>
  <c r="J37" i="11"/>
  <c r="I37" i="11"/>
  <c r="Q36" i="11"/>
  <c r="P36" i="11"/>
  <c r="O36" i="11"/>
  <c r="N36" i="11"/>
  <c r="M36" i="11"/>
  <c r="L36" i="11"/>
  <c r="K36" i="11"/>
  <c r="J36" i="11"/>
  <c r="I36" i="11"/>
  <c r="Q35" i="11"/>
  <c r="P35" i="11"/>
  <c r="O35" i="11"/>
  <c r="N35" i="11"/>
  <c r="M35" i="11"/>
  <c r="L35" i="11"/>
  <c r="K35" i="11"/>
  <c r="J35" i="11"/>
  <c r="I35" i="11"/>
  <c r="Q34" i="11"/>
  <c r="P34" i="11"/>
  <c r="O34" i="11"/>
  <c r="N34" i="11"/>
  <c r="M34" i="11"/>
  <c r="L34" i="11"/>
  <c r="K34" i="11"/>
  <c r="J34" i="11"/>
  <c r="I34" i="11"/>
  <c r="Q33" i="11"/>
  <c r="P33" i="11"/>
  <c r="O33" i="11"/>
  <c r="N33" i="11"/>
  <c r="M33" i="11"/>
  <c r="L33" i="11"/>
  <c r="K33" i="11"/>
  <c r="J33" i="11"/>
  <c r="I33" i="11"/>
  <c r="Q32" i="11"/>
  <c r="P32" i="11"/>
  <c r="O32" i="11"/>
  <c r="N32" i="11"/>
  <c r="M32" i="11"/>
  <c r="L32" i="11"/>
  <c r="K32" i="11"/>
  <c r="J32" i="11"/>
  <c r="I32" i="11"/>
  <c r="Q31" i="11"/>
  <c r="P31" i="11"/>
  <c r="O31" i="11"/>
  <c r="N31" i="11"/>
  <c r="M31" i="11"/>
  <c r="L31" i="11"/>
  <c r="K31" i="11"/>
  <c r="J31" i="11"/>
  <c r="I31" i="11"/>
  <c r="Q30" i="11"/>
  <c r="P30" i="11"/>
  <c r="O30" i="11"/>
  <c r="N30" i="11"/>
  <c r="M30" i="11"/>
  <c r="L30" i="11"/>
  <c r="K30" i="11"/>
  <c r="J30" i="11"/>
  <c r="I30" i="11"/>
  <c r="Q29" i="11"/>
  <c r="P29" i="11"/>
  <c r="O29" i="11"/>
  <c r="N29" i="11"/>
  <c r="M29" i="11"/>
  <c r="L29" i="11"/>
  <c r="K29" i="11"/>
  <c r="J29" i="11"/>
  <c r="I29" i="11"/>
  <c r="Q27" i="11"/>
  <c r="P27" i="11"/>
  <c r="O27" i="11"/>
  <c r="N27" i="11"/>
  <c r="M27" i="11"/>
  <c r="L27" i="11"/>
  <c r="K27" i="11"/>
  <c r="J27" i="11"/>
  <c r="I27" i="11"/>
  <c r="Q26" i="11"/>
  <c r="P26" i="11"/>
  <c r="O26" i="11"/>
  <c r="N26" i="11"/>
  <c r="M26" i="11"/>
  <c r="L26" i="11"/>
  <c r="K26" i="11"/>
  <c r="J26" i="11"/>
  <c r="I26" i="11"/>
  <c r="Q25" i="11"/>
  <c r="P25" i="11"/>
  <c r="O25" i="11"/>
  <c r="N25" i="11"/>
  <c r="M25" i="11"/>
  <c r="L25" i="11"/>
  <c r="K25" i="11"/>
  <c r="J25" i="11"/>
  <c r="I25" i="11"/>
  <c r="Q24" i="11"/>
  <c r="P24" i="11"/>
  <c r="O24" i="11"/>
  <c r="N24" i="11"/>
  <c r="M24" i="11"/>
  <c r="L24" i="11"/>
  <c r="K24" i="11"/>
  <c r="J24" i="11"/>
  <c r="I24" i="11"/>
  <c r="Q23" i="11"/>
  <c r="P23" i="11"/>
  <c r="O23" i="11"/>
  <c r="N23" i="11"/>
  <c r="M23" i="11"/>
  <c r="L23" i="11"/>
  <c r="K23" i="11"/>
  <c r="J23" i="11"/>
  <c r="I23" i="11"/>
  <c r="Q22" i="11"/>
  <c r="P22" i="11"/>
  <c r="O22" i="11"/>
  <c r="N22" i="11"/>
  <c r="M22" i="11"/>
  <c r="L22" i="11"/>
  <c r="K22" i="11"/>
  <c r="J22" i="11"/>
  <c r="I22" i="11"/>
  <c r="Q21" i="11"/>
  <c r="P21" i="11"/>
  <c r="O21" i="11"/>
  <c r="N21" i="11"/>
  <c r="M21" i="11"/>
  <c r="L21" i="11"/>
  <c r="K21" i="11"/>
  <c r="J21" i="11"/>
  <c r="I21" i="11"/>
  <c r="Q20" i="11"/>
  <c r="P20" i="11"/>
  <c r="O20" i="11"/>
  <c r="N20" i="11"/>
  <c r="M20" i="11"/>
  <c r="L20" i="11"/>
  <c r="K20" i="11"/>
  <c r="J20" i="11"/>
  <c r="I20" i="11"/>
  <c r="Q19" i="11"/>
  <c r="P19" i="11"/>
  <c r="O19" i="11"/>
  <c r="N19" i="11"/>
  <c r="M19" i="11"/>
  <c r="L19" i="11"/>
  <c r="K19" i="11"/>
  <c r="J19" i="11"/>
  <c r="I19" i="11"/>
  <c r="Q18" i="11"/>
  <c r="P18" i="11"/>
  <c r="O18" i="11"/>
  <c r="N18" i="11"/>
  <c r="M18" i="11"/>
  <c r="L18" i="11"/>
  <c r="K18" i="11"/>
  <c r="J18" i="11"/>
  <c r="I18" i="11"/>
  <c r="Q17" i="11"/>
  <c r="P17" i="11"/>
  <c r="O17" i="11"/>
  <c r="N17" i="11"/>
  <c r="M17" i="11"/>
  <c r="L17" i="11"/>
  <c r="K17" i="11"/>
  <c r="J17" i="11"/>
  <c r="I17" i="11"/>
  <c r="Q16" i="11"/>
  <c r="P16" i="11"/>
  <c r="O16" i="11"/>
  <c r="N16" i="11"/>
  <c r="M16" i="11"/>
  <c r="L16" i="11"/>
  <c r="K16" i="11"/>
  <c r="J16" i="11"/>
  <c r="I16" i="11"/>
  <c r="Q15" i="11"/>
  <c r="P15" i="11"/>
  <c r="O15" i="11"/>
  <c r="N15" i="11"/>
  <c r="M15" i="11"/>
  <c r="L15" i="11"/>
  <c r="K15" i="11"/>
  <c r="J15" i="11"/>
  <c r="I15" i="11"/>
  <c r="Q14" i="11"/>
  <c r="P14" i="11"/>
  <c r="O14" i="11"/>
  <c r="N14" i="11"/>
  <c r="M14" i="11"/>
  <c r="L14" i="11"/>
  <c r="K14" i="11"/>
  <c r="J14" i="11"/>
  <c r="I14" i="11"/>
  <c r="Q13" i="11"/>
  <c r="P13" i="11"/>
  <c r="O13" i="11"/>
  <c r="N13" i="11"/>
  <c r="M13" i="11"/>
  <c r="L13" i="11"/>
  <c r="K13" i="11"/>
  <c r="J13" i="11"/>
  <c r="I13" i="11"/>
  <c r="Q12" i="11"/>
  <c r="P12" i="11"/>
  <c r="O12" i="11"/>
  <c r="N12" i="11"/>
  <c r="M12" i="11"/>
  <c r="L12" i="11"/>
  <c r="K12" i="11"/>
  <c r="J12" i="11"/>
  <c r="I12" i="11"/>
  <c r="Q11" i="11"/>
  <c r="P11" i="11"/>
  <c r="O11" i="11"/>
  <c r="N11" i="11"/>
  <c r="M11" i="11"/>
  <c r="L11" i="11"/>
  <c r="K11" i="11"/>
  <c r="J11" i="11"/>
  <c r="I11" i="11"/>
  <c r="Q10" i="11"/>
  <c r="P10" i="11"/>
  <c r="O10" i="11"/>
  <c r="N10" i="11"/>
  <c r="M10" i="11"/>
  <c r="L10" i="11"/>
  <c r="K10" i="11"/>
  <c r="J10" i="11"/>
  <c r="I10" i="11"/>
  <c r="Q9" i="11"/>
  <c r="P9" i="11"/>
  <c r="O9" i="11"/>
  <c r="N9" i="11"/>
  <c r="M9" i="11"/>
  <c r="L9" i="11"/>
  <c r="K9" i="11"/>
  <c r="J9" i="11"/>
  <c r="I9" i="11"/>
  <c r="Q8" i="11"/>
  <c r="P8" i="11"/>
  <c r="O8" i="11"/>
  <c r="N8" i="11"/>
  <c r="M8" i="11"/>
  <c r="L8" i="11"/>
  <c r="K8" i="11"/>
  <c r="J8" i="11"/>
  <c r="I8" i="11"/>
  <c r="Q7" i="11"/>
  <c r="P7" i="11"/>
  <c r="O7" i="11"/>
  <c r="N7" i="11"/>
  <c r="M7" i="11"/>
  <c r="L7" i="11"/>
  <c r="K7" i="11"/>
  <c r="J7" i="11"/>
  <c r="I7" i="11"/>
  <c r="Q6" i="11"/>
  <c r="P6" i="11"/>
  <c r="O6" i="11"/>
  <c r="N6" i="11"/>
  <c r="M6" i="11"/>
  <c r="L6" i="11"/>
  <c r="K6" i="11"/>
  <c r="J6" i="11"/>
  <c r="I6" i="11"/>
  <c r="Q5" i="11"/>
  <c r="P5" i="11"/>
  <c r="O5" i="11"/>
  <c r="N5" i="11"/>
  <c r="M5" i="11"/>
  <c r="L5" i="11"/>
  <c r="K5" i="11"/>
  <c r="J5" i="11"/>
  <c r="I5" i="11"/>
  <c r="Q283" i="10"/>
  <c r="O283" i="10"/>
  <c r="N283" i="10"/>
  <c r="M283" i="10"/>
  <c r="Q282" i="10"/>
  <c r="O282" i="10"/>
  <c r="N282" i="10"/>
  <c r="M282" i="10"/>
  <c r="I282" i="10"/>
  <c r="Q281" i="10"/>
  <c r="N281" i="10"/>
  <c r="J281" i="10"/>
  <c r="Q280" i="10"/>
  <c r="N280" i="10"/>
  <c r="J280" i="10"/>
  <c r="Q279" i="10"/>
  <c r="N279" i="10"/>
  <c r="I279" i="10"/>
  <c r="Q278" i="10"/>
  <c r="N278" i="10"/>
  <c r="I278" i="10"/>
  <c r="Q277" i="10"/>
  <c r="N277" i="10"/>
  <c r="I277" i="10"/>
  <c r="Q276" i="10"/>
  <c r="N276" i="10"/>
  <c r="I276" i="10"/>
  <c r="Q275" i="10"/>
  <c r="N275" i="10"/>
  <c r="I275" i="10"/>
  <c r="Q274" i="10"/>
  <c r="N274" i="10"/>
  <c r="I274" i="10"/>
  <c r="S273" i="10"/>
  <c r="Q273" i="10"/>
  <c r="Q272" i="10"/>
  <c r="N272" i="10"/>
  <c r="I272" i="10"/>
  <c r="Q271" i="10"/>
  <c r="N271" i="10"/>
  <c r="J271" i="10"/>
  <c r="Q270" i="10"/>
  <c r="N270" i="10"/>
  <c r="J270" i="10"/>
  <c r="I270" i="10"/>
  <c r="S269" i="10"/>
  <c r="Q269" i="10"/>
  <c r="P269" i="10"/>
  <c r="Q268" i="10"/>
  <c r="P268" i="10"/>
  <c r="O268" i="10"/>
  <c r="N268" i="10"/>
  <c r="M268" i="10"/>
  <c r="L268" i="10"/>
  <c r="K268" i="10"/>
  <c r="J268" i="10"/>
  <c r="I268" i="10"/>
  <c r="S267" i="10"/>
  <c r="Q266" i="10"/>
  <c r="N266" i="10"/>
  <c r="I266" i="10"/>
  <c r="Q265" i="10"/>
  <c r="N265" i="10"/>
  <c r="Q264" i="10"/>
  <c r="N264" i="10"/>
  <c r="I264" i="10"/>
  <c r="S263" i="10"/>
  <c r="Q263" i="10"/>
  <c r="Q262" i="10"/>
  <c r="P262" i="10"/>
  <c r="O262" i="10"/>
  <c r="N262" i="10"/>
  <c r="M262" i="10"/>
  <c r="L262" i="10"/>
  <c r="K262" i="10"/>
  <c r="J262" i="10"/>
  <c r="I262" i="10"/>
  <c r="Q261" i="10"/>
  <c r="N261" i="10"/>
  <c r="Q260" i="10"/>
  <c r="P260" i="10"/>
  <c r="O260" i="10"/>
  <c r="N260" i="10"/>
  <c r="M260" i="10"/>
  <c r="L260" i="10"/>
  <c r="K260" i="10"/>
  <c r="I260" i="10"/>
  <c r="Q259" i="10"/>
  <c r="P259" i="10"/>
  <c r="O259" i="10"/>
  <c r="N259" i="10"/>
  <c r="M259" i="10"/>
  <c r="L259" i="10"/>
  <c r="K259" i="10"/>
  <c r="I259" i="10"/>
  <c r="Q258" i="10"/>
  <c r="N258" i="10"/>
  <c r="I258" i="10"/>
  <c r="Q257" i="10"/>
  <c r="N257" i="10"/>
  <c r="J257" i="10"/>
  <c r="Q256" i="10"/>
  <c r="N256" i="10"/>
  <c r="I256" i="10"/>
  <c r="Q255" i="10"/>
  <c r="P255" i="10"/>
  <c r="O255" i="10"/>
  <c r="N255" i="10"/>
  <c r="M255" i="10"/>
  <c r="L255" i="10"/>
  <c r="K255" i="10"/>
  <c r="J255" i="10"/>
  <c r="I255" i="10"/>
  <c r="Q254" i="10"/>
  <c r="P254" i="10"/>
  <c r="O254" i="10"/>
  <c r="N254" i="10"/>
  <c r="M254" i="10"/>
  <c r="L254" i="10"/>
  <c r="K254" i="10"/>
  <c r="J254" i="10"/>
  <c r="I254" i="10"/>
  <c r="Q253" i="10"/>
  <c r="P253" i="10"/>
  <c r="O253" i="10"/>
  <c r="N253" i="10"/>
  <c r="M253" i="10"/>
  <c r="L253" i="10"/>
  <c r="K253" i="10"/>
  <c r="J253" i="10"/>
  <c r="I253" i="10"/>
  <c r="Q252" i="10"/>
  <c r="N252" i="10"/>
  <c r="J252" i="10"/>
  <c r="Q251" i="10"/>
  <c r="N251" i="10"/>
  <c r="J251" i="10"/>
  <c r="Q250" i="10"/>
  <c r="P250" i="10"/>
  <c r="O250" i="10"/>
  <c r="N250" i="10"/>
  <c r="M250" i="10"/>
  <c r="L250" i="10"/>
  <c r="K250" i="10"/>
  <c r="J250" i="10"/>
  <c r="I250" i="10"/>
  <c r="Q249" i="10"/>
  <c r="N249" i="10"/>
  <c r="J249" i="10"/>
  <c r="Q248" i="10"/>
  <c r="P248" i="10"/>
  <c r="O248" i="10"/>
  <c r="N248" i="10"/>
  <c r="M248" i="10"/>
  <c r="L248" i="10"/>
  <c r="K248" i="10"/>
  <c r="J248" i="10"/>
  <c r="I248" i="10"/>
  <c r="Q247" i="10"/>
  <c r="N247" i="10"/>
  <c r="J247" i="10"/>
  <c r="Q246" i="10"/>
  <c r="P246" i="10"/>
  <c r="O246" i="10"/>
  <c r="N246" i="10"/>
  <c r="M246" i="10"/>
  <c r="L246" i="10"/>
  <c r="K246" i="10"/>
  <c r="J246" i="10"/>
  <c r="I246" i="10"/>
  <c r="Q245" i="10"/>
  <c r="N245" i="10"/>
  <c r="J245" i="10"/>
  <c r="Q244" i="10"/>
  <c r="N244" i="10"/>
  <c r="J244" i="10"/>
  <c r="S243" i="10"/>
  <c r="Q242" i="10"/>
  <c r="N242" i="10"/>
  <c r="Q241" i="10"/>
  <c r="P241" i="10"/>
  <c r="O241" i="10"/>
  <c r="N241" i="10"/>
  <c r="M241" i="10"/>
  <c r="L241" i="10"/>
  <c r="K241" i="10"/>
  <c r="J241" i="10"/>
  <c r="I241" i="10"/>
  <c r="Q240" i="10"/>
  <c r="N240" i="10"/>
  <c r="J240" i="10"/>
  <c r="S239" i="10"/>
  <c r="Q239" i="10"/>
  <c r="P239" i="10"/>
  <c r="N239" i="10"/>
  <c r="Q238" i="10"/>
  <c r="P238" i="10"/>
  <c r="O238" i="10"/>
  <c r="N238" i="10"/>
  <c r="M238" i="10"/>
  <c r="L238" i="10"/>
  <c r="K238" i="10"/>
  <c r="J238" i="10"/>
  <c r="I238" i="10"/>
  <c r="N237" i="10"/>
  <c r="I237" i="10"/>
  <c r="N236" i="10"/>
  <c r="I236" i="10"/>
  <c r="Q235" i="10"/>
  <c r="N235" i="10"/>
  <c r="I235" i="10"/>
  <c r="Q234" i="10"/>
  <c r="P234" i="10"/>
  <c r="O234" i="10"/>
  <c r="N234" i="10"/>
  <c r="M234" i="10"/>
  <c r="L234" i="10"/>
  <c r="K234" i="10"/>
  <c r="J234" i="10"/>
  <c r="I234" i="10"/>
  <c r="Q233" i="10"/>
  <c r="P233" i="10"/>
  <c r="O233" i="10"/>
  <c r="N233" i="10"/>
  <c r="M233" i="10"/>
  <c r="L233" i="10"/>
  <c r="K233" i="10"/>
  <c r="J233" i="10"/>
  <c r="I233" i="10"/>
  <c r="Q232" i="10"/>
  <c r="P232" i="10"/>
  <c r="O232" i="10"/>
  <c r="N232" i="10"/>
  <c r="M232" i="10"/>
  <c r="L232" i="10"/>
  <c r="K232" i="10"/>
  <c r="J232" i="10"/>
  <c r="I232" i="10"/>
  <c r="Q231" i="10"/>
  <c r="N231" i="10"/>
  <c r="J231" i="10"/>
  <c r="Q230" i="10"/>
  <c r="N230" i="10"/>
  <c r="J230" i="10"/>
  <c r="Q229" i="10"/>
  <c r="N229" i="10"/>
  <c r="I229" i="10"/>
  <c r="S228" i="10"/>
  <c r="Q228" i="10"/>
  <c r="N227" i="10"/>
  <c r="J227" i="10"/>
  <c r="Q226" i="10"/>
  <c r="P226" i="10"/>
  <c r="O226" i="10"/>
  <c r="N226" i="10"/>
  <c r="M226" i="10"/>
  <c r="L226" i="10"/>
  <c r="K226" i="10"/>
  <c r="J226" i="10"/>
  <c r="I226" i="10"/>
  <c r="Q225" i="10"/>
  <c r="N225" i="10"/>
  <c r="I225" i="10"/>
  <c r="Q224" i="10"/>
  <c r="N224" i="10"/>
  <c r="I224" i="10"/>
  <c r="Q223" i="10"/>
  <c r="P223" i="10"/>
  <c r="O223" i="10"/>
  <c r="N223" i="10"/>
  <c r="M223" i="10"/>
  <c r="L223" i="10"/>
  <c r="K223" i="10"/>
  <c r="J223" i="10"/>
  <c r="I223" i="10"/>
  <c r="Q222" i="10"/>
  <c r="N222" i="10"/>
  <c r="J222" i="10"/>
  <c r="Q221" i="10"/>
  <c r="P221" i="10"/>
  <c r="O221" i="10"/>
  <c r="N221" i="10"/>
  <c r="M221" i="10"/>
  <c r="L221" i="10"/>
  <c r="K221" i="10"/>
  <c r="I221" i="10"/>
  <c r="S220" i="10"/>
  <c r="Q220" i="10"/>
  <c r="P220" i="10"/>
  <c r="Q219" i="10"/>
  <c r="N219" i="10"/>
  <c r="J219" i="10"/>
  <c r="N218" i="10"/>
  <c r="I218" i="10"/>
  <c r="Q217" i="10"/>
  <c r="P217" i="10"/>
  <c r="O217" i="10"/>
  <c r="N217" i="10"/>
  <c r="M217" i="10"/>
  <c r="L217" i="10"/>
  <c r="K217" i="10"/>
  <c r="J217" i="10"/>
  <c r="I217" i="10"/>
  <c r="Q216" i="10"/>
  <c r="N216" i="10"/>
  <c r="Q215" i="10"/>
  <c r="N215" i="10"/>
  <c r="I215" i="10"/>
  <c r="Q214" i="10"/>
  <c r="N214" i="10"/>
  <c r="I214" i="10"/>
  <c r="Q213" i="10"/>
  <c r="Q212" i="10"/>
  <c r="N212" i="10"/>
  <c r="I212" i="10"/>
  <c r="Q211" i="10"/>
  <c r="N211" i="10"/>
  <c r="I211" i="10"/>
  <c r="Q210" i="10"/>
  <c r="P210" i="10"/>
  <c r="O210" i="10"/>
  <c r="N210" i="10"/>
  <c r="M210" i="10"/>
  <c r="L210" i="10"/>
  <c r="K210" i="10"/>
  <c r="J210" i="10"/>
  <c r="I210" i="10"/>
  <c r="Q209" i="10"/>
  <c r="P209" i="10"/>
  <c r="O209" i="10"/>
  <c r="N209" i="10"/>
  <c r="M209" i="10"/>
  <c r="L209" i="10"/>
  <c r="K209" i="10"/>
  <c r="I209" i="10"/>
  <c r="Q208" i="10"/>
  <c r="N208" i="10"/>
  <c r="I208" i="10"/>
  <c r="Q207" i="10"/>
  <c r="N207" i="10"/>
  <c r="I207" i="10"/>
  <c r="S206" i="10"/>
  <c r="Q206" i="10"/>
  <c r="P206" i="10"/>
  <c r="Q205" i="10"/>
  <c r="N205" i="10"/>
  <c r="J205" i="10"/>
  <c r="I205" i="10"/>
  <c r="Q204" i="10"/>
  <c r="N204" i="10"/>
  <c r="Q203" i="10"/>
  <c r="N203" i="10"/>
  <c r="I203" i="10"/>
  <c r="Q202" i="10"/>
  <c r="P202" i="10"/>
  <c r="O202" i="10"/>
  <c r="N202" i="10"/>
  <c r="M202" i="10"/>
  <c r="L202" i="10"/>
  <c r="K202" i="10"/>
  <c r="J202" i="10"/>
  <c r="I202" i="10"/>
  <c r="S201" i="10"/>
  <c r="S200" i="10"/>
  <c r="Q200" i="10"/>
  <c r="P200" i="10"/>
  <c r="Q199" i="10"/>
  <c r="P199" i="10"/>
  <c r="O199" i="10"/>
  <c r="N199" i="10"/>
  <c r="M199" i="10"/>
  <c r="L199" i="10"/>
  <c r="K199" i="10"/>
  <c r="J199" i="10"/>
  <c r="I199" i="10"/>
  <c r="Q198" i="10"/>
  <c r="P198" i="10"/>
  <c r="O198" i="10"/>
  <c r="N198" i="10"/>
  <c r="M198" i="10"/>
  <c r="L198" i="10"/>
  <c r="K198" i="10"/>
  <c r="J198" i="10"/>
  <c r="I198" i="10"/>
  <c r="Q197" i="10"/>
  <c r="P197" i="10"/>
  <c r="O197" i="10"/>
  <c r="N197" i="10"/>
  <c r="M197" i="10"/>
  <c r="L197" i="10"/>
  <c r="K197" i="10"/>
  <c r="J197" i="10"/>
  <c r="I197" i="10"/>
  <c r="Q196" i="10"/>
  <c r="N196" i="10"/>
  <c r="J196" i="10"/>
  <c r="S195" i="10"/>
  <c r="Q195" i="10"/>
  <c r="P195" i="10"/>
  <c r="Q194" i="10"/>
  <c r="N194" i="10"/>
  <c r="J194" i="10"/>
  <c r="Q193" i="10"/>
  <c r="P193" i="10"/>
  <c r="O193" i="10"/>
  <c r="N193" i="10"/>
  <c r="M193" i="10"/>
  <c r="L193" i="10"/>
  <c r="K193" i="10"/>
  <c r="J193" i="10"/>
  <c r="I193" i="10"/>
  <c r="Q192" i="10"/>
  <c r="N192" i="10"/>
  <c r="I192" i="10"/>
  <c r="Q191" i="10"/>
  <c r="N191" i="10"/>
  <c r="Q190" i="10"/>
  <c r="N190" i="10"/>
  <c r="Q189" i="10"/>
  <c r="N189" i="10"/>
  <c r="Q188" i="10"/>
  <c r="P188" i="10"/>
  <c r="O188" i="10"/>
  <c r="N188" i="10"/>
  <c r="M188" i="10"/>
  <c r="L188" i="10"/>
  <c r="K188" i="10"/>
  <c r="J188" i="10"/>
  <c r="I188" i="10"/>
  <c r="Q187" i="10"/>
  <c r="P187" i="10"/>
  <c r="O187" i="10"/>
  <c r="N187" i="10"/>
  <c r="M187" i="10"/>
  <c r="L187" i="10"/>
  <c r="K187" i="10"/>
  <c r="J187" i="10"/>
  <c r="I187" i="10"/>
  <c r="Q186" i="10"/>
  <c r="N186" i="10"/>
  <c r="I186" i="10"/>
  <c r="Q185" i="10"/>
  <c r="N185" i="10"/>
  <c r="I185" i="10"/>
  <c r="N184" i="10"/>
  <c r="N183" i="10"/>
  <c r="Q182" i="10"/>
  <c r="P182" i="10"/>
  <c r="O182" i="10"/>
  <c r="N182" i="10"/>
  <c r="M182" i="10"/>
  <c r="L182" i="10"/>
  <c r="K182" i="10"/>
  <c r="J182" i="10"/>
  <c r="I182" i="10"/>
  <c r="S181" i="10"/>
  <c r="Q181" i="10"/>
  <c r="P181" i="10"/>
  <c r="Q180" i="10"/>
  <c r="N180" i="10"/>
  <c r="I180" i="10"/>
  <c r="Q179" i="10"/>
  <c r="N179" i="10"/>
  <c r="J179" i="10"/>
  <c r="Q178" i="10"/>
  <c r="P178" i="10"/>
  <c r="O178" i="10"/>
  <c r="N178" i="10"/>
  <c r="M178" i="10"/>
  <c r="L178" i="10"/>
  <c r="K178" i="10"/>
  <c r="J178" i="10"/>
  <c r="I178" i="10"/>
  <c r="S177" i="10"/>
  <c r="Q176" i="10"/>
  <c r="O176" i="10"/>
  <c r="N176" i="10"/>
  <c r="M176" i="10"/>
  <c r="I176" i="10"/>
  <c r="S175" i="10"/>
  <c r="Q174" i="10"/>
  <c r="N174" i="10"/>
  <c r="I174" i="10"/>
  <c r="Q173" i="10"/>
  <c r="N173" i="10"/>
  <c r="J173" i="10"/>
  <c r="Q172" i="10"/>
  <c r="O172" i="10"/>
  <c r="N172" i="10"/>
  <c r="J172" i="10"/>
  <c r="N171" i="10"/>
  <c r="I171" i="10"/>
  <c r="N170" i="10"/>
  <c r="I170" i="10"/>
  <c r="Q169" i="10"/>
  <c r="P169" i="10"/>
  <c r="O169" i="10"/>
  <c r="N169" i="10"/>
  <c r="M169" i="10"/>
  <c r="L169" i="10"/>
  <c r="K169" i="10"/>
  <c r="J169" i="10"/>
  <c r="I169" i="10"/>
  <c r="Q168" i="10"/>
  <c r="N168" i="10"/>
  <c r="J168" i="10"/>
  <c r="Q167" i="10"/>
  <c r="N167" i="10"/>
  <c r="J167" i="10"/>
  <c r="Q166" i="10"/>
  <c r="N166" i="10"/>
  <c r="J166" i="10"/>
  <c r="Q165" i="10"/>
  <c r="N165" i="10"/>
  <c r="N164" i="10"/>
  <c r="J164" i="10"/>
  <c r="Q163" i="10"/>
  <c r="N163" i="10"/>
  <c r="J163" i="10"/>
  <c r="Q162" i="10"/>
  <c r="N162" i="10"/>
  <c r="J162" i="10"/>
  <c r="Q161" i="10"/>
  <c r="P161" i="10"/>
  <c r="O161" i="10"/>
  <c r="N161" i="10"/>
  <c r="M161" i="10"/>
  <c r="L161" i="10"/>
  <c r="K161" i="10"/>
  <c r="J161" i="10"/>
  <c r="I161" i="10"/>
  <c r="Q160" i="10"/>
  <c r="P160" i="10"/>
  <c r="O160" i="10"/>
  <c r="N160" i="10"/>
  <c r="M160" i="10"/>
  <c r="L160" i="10"/>
  <c r="K160" i="10"/>
  <c r="J160" i="10"/>
  <c r="I160" i="10"/>
  <c r="Q159" i="10"/>
  <c r="P159" i="10"/>
  <c r="O159" i="10"/>
  <c r="N159" i="10"/>
  <c r="M159" i="10"/>
  <c r="L159" i="10"/>
  <c r="K159" i="10"/>
  <c r="J159" i="10"/>
  <c r="I159" i="10"/>
  <c r="Q158" i="10"/>
  <c r="N158" i="10"/>
  <c r="J158" i="10"/>
  <c r="Q157" i="10"/>
  <c r="N157" i="10"/>
  <c r="Q156" i="10"/>
  <c r="N156" i="10"/>
  <c r="J156" i="10"/>
  <c r="Q155" i="10"/>
  <c r="N155" i="10"/>
  <c r="I155" i="10"/>
  <c r="Q154" i="10"/>
  <c r="N154" i="10"/>
  <c r="I154" i="10"/>
  <c r="Q153" i="10"/>
  <c r="P153" i="10"/>
  <c r="O153" i="10"/>
  <c r="N153" i="10"/>
  <c r="M153" i="10"/>
  <c r="L153" i="10"/>
  <c r="K153" i="10"/>
  <c r="J153" i="10"/>
  <c r="I153" i="10"/>
  <c r="Q152" i="10"/>
  <c r="P152" i="10"/>
  <c r="O152" i="10"/>
  <c r="N152" i="10"/>
  <c r="M152" i="10"/>
  <c r="L152" i="10"/>
  <c r="K152" i="10"/>
  <c r="J152" i="10"/>
  <c r="I152" i="10"/>
  <c r="Q151" i="10"/>
  <c r="P151" i="10"/>
  <c r="O151" i="10"/>
  <c r="N151" i="10"/>
  <c r="M151" i="10"/>
  <c r="L151" i="10"/>
  <c r="K151" i="10"/>
  <c r="J151" i="10"/>
  <c r="I151" i="10"/>
  <c r="Q150" i="10"/>
  <c r="P150" i="10"/>
  <c r="O150" i="10"/>
  <c r="N150" i="10"/>
  <c r="M150" i="10"/>
  <c r="L150" i="10"/>
  <c r="K150" i="10"/>
  <c r="J150" i="10"/>
  <c r="I150" i="10"/>
  <c r="Q149" i="10"/>
  <c r="P149" i="10"/>
  <c r="O149" i="10"/>
  <c r="N149" i="10"/>
  <c r="M149" i="10"/>
  <c r="L149" i="10"/>
  <c r="K149" i="10"/>
  <c r="J149" i="10"/>
  <c r="I149" i="10"/>
  <c r="Q148" i="10"/>
  <c r="P148" i="10"/>
  <c r="O148" i="10"/>
  <c r="N148" i="10"/>
  <c r="M148" i="10"/>
  <c r="L148" i="10"/>
  <c r="K148" i="10"/>
  <c r="J148" i="10"/>
  <c r="I148" i="10"/>
  <c r="Q147" i="10"/>
  <c r="N147" i="10"/>
  <c r="Q146" i="10"/>
  <c r="P146" i="10"/>
  <c r="O146" i="10"/>
  <c r="N146" i="10"/>
  <c r="M146" i="10"/>
  <c r="L146" i="10"/>
  <c r="K146" i="10"/>
  <c r="J146" i="10"/>
  <c r="I146" i="10"/>
  <c r="Q145" i="10"/>
  <c r="P145" i="10"/>
  <c r="O145" i="10"/>
  <c r="N145" i="10"/>
  <c r="M145" i="10"/>
  <c r="L145" i="10"/>
  <c r="K145" i="10"/>
  <c r="J145" i="10"/>
  <c r="I145" i="10"/>
  <c r="Q144" i="10"/>
  <c r="P144" i="10"/>
  <c r="O144" i="10"/>
  <c r="N144" i="10"/>
  <c r="M144" i="10"/>
  <c r="L144" i="10"/>
  <c r="K144" i="10"/>
  <c r="J144" i="10"/>
  <c r="I144" i="10"/>
  <c r="Q143" i="10"/>
  <c r="N143" i="10"/>
  <c r="J143" i="10"/>
  <c r="Q142" i="10"/>
  <c r="N142" i="10"/>
  <c r="J142" i="10"/>
  <c r="Q141" i="10"/>
  <c r="N141" i="10"/>
  <c r="I141" i="10"/>
  <c r="Q140" i="10"/>
  <c r="N140" i="10"/>
  <c r="I140" i="10"/>
  <c r="Q139" i="10"/>
  <c r="P139" i="10"/>
  <c r="O139" i="10"/>
  <c r="N139" i="10"/>
  <c r="M139" i="10"/>
  <c r="L139" i="10"/>
  <c r="K139" i="10"/>
  <c r="J139" i="10"/>
  <c r="I139" i="10"/>
  <c r="Q138" i="10"/>
  <c r="P138" i="10"/>
  <c r="O138" i="10"/>
  <c r="N138" i="10"/>
  <c r="M138" i="10"/>
  <c r="L138" i="10"/>
  <c r="K138" i="10"/>
  <c r="J138" i="10"/>
  <c r="I138" i="10"/>
  <c r="Q137" i="10"/>
  <c r="P137" i="10"/>
  <c r="O137" i="10"/>
  <c r="N137" i="10"/>
  <c r="M137" i="10"/>
  <c r="L137" i="10"/>
  <c r="K137" i="10"/>
  <c r="J137" i="10"/>
  <c r="I137" i="10"/>
  <c r="Q136" i="10"/>
  <c r="P136" i="10"/>
  <c r="O136" i="10"/>
  <c r="N136" i="10"/>
  <c r="M136" i="10"/>
  <c r="L136" i="10"/>
  <c r="K136" i="10"/>
  <c r="J136" i="10"/>
  <c r="I136" i="10"/>
  <c r="Q135" i="10"/>
  <c r="N135" i="10"/>
  <c r="I135" i="10"/>
  <c r="Q134" i="10"/>
  <c r="P134" i="10"/>
  <c r="N134" i="10"/>
  <c r="Q133" i="10"/>
  <c r="N133" i="10"/>
  <c r="J133" i="10"/>
  <c r="S132" i="10"/>
  <c r="Q131" i="10"/>
  <c r="N131" i="10"/>
  <c r="I131" i="10"/>
  <c r="Q130" i="10"/>
  <c r="P130" i="10"/>
  <c r="O130" i="10"/>
  <c r="N130" i="10"/>
  <c r="M130" i="10"/>
  <c r="L130" i="10"/>
  <c r="K130" i="10"/>
  <c r="J130" i="10"/>
  <c r="I130" i="10"/>
  <c r="Q129" i="10"/>
  <c r="P129" i="10"/>
  <c r="O129" i="10"/>
  <c r="N129" i="10"/>
  <c r="M129" i="10"/>
  <c r="L129" i="10"/>
  <c r="K129" i="10"/>
  <c r="J129" i="10"/>
  <c r="I129" i="10"/>
  <c r="Q128" i="10"/>
  <c r="N128" i="10"/>
  <c r="J128" i="10"/>
  <c r="Q127" i="10"/>
  <c r="N127" i="10"/>
  <c r="I127" i="10"/>
  <c r="Q126" i="10"/>
  <c r="N126" i="10"/>
  <c r="I126" i="10"/>
  <c r="Q125" i="10"/>
  <c r="N125" i="10"/>
  <c r="I125" i="10"/>
  <c r="Q124" i="10"/>
  <c r="N124" i="10"/>
  <c r="Q123" i="10"/>
  <c r="N123" i="10"/>
  <c r="Q122" i="10"/>
  <c r="N122" i="10"/>
  <c r="S121" i="10"/>
  <c r="Q121" i="10"/>
  <c r="Q120" i="10"/>
  <c r="P120" i="10"/>
  <c r="O120" i="10"/>
  <c r="N120" i="10"/>
  <c r="M120" i="10"/>
  <c r="L120" i="10"/>
  <c r="K120" i="10"/>
  <c r="J120" i="10"/>
  <c r="I120" i="10"/>
  <c r="Q119" i="10"/>
  <c r="N119" i="10"/>
  <c r="I119" i="10"/>
  <c r="Q118" i="10"/>
  <c r="N118" i="10"/>
  <c r="I118" i="10"/>
  <c r="Q117" i="10"/>
  <c r="N117" i="10"/>
  <c r="I117" i="10"/>
  <c r="Q116" i="10"/>
  <c r="P116" i="10"/>
  <c r="O116" i="10"/>
  <c r="N116" i="10"/>
  <c r="M116" i="10"/>
  <c r="L116" i="10"/>
  <c r="K116" i="10"/>
  <c r="J116" i="10"/>
  <c r="I116" i="10"/>
  <c r="Q115" i="10"/>
  <c r="N115" i="10"/>
  <c r="I115" i="10"/>
  <c r="S114" i="10"/>
  <c r="Q113" i="10"/>
  <c r="P113" i="10"/>
  <c r="O113" i="10"/>
  <c r="N113" i="10"/>
  <c r="M113" i="10"/>
  <c r="L113" i="10"/>
  <c r="K113" i="10"/>
  <c r="J113" i="10"/>
  <c r="I113" i="10"/>
  <c r="Q112" i="10"/>
  <c r="N112" i="10"/>
  <c r="I112" i="10"/>
  <c r="Q111" i="10"/>
  <c r="P111" i="10"/>
  <c r="O111" i="10"/>
  <c r="N111" i="10"/>
  <c r="M111" i="10"/>
  <c r="L111" i="10"/>
  <c r="K111" i="10"/>
  <c r="J111" i="10"/>
  <c r="I111" i="10"/>
  <c r="Q110" i="10"/>
  <c r="N110" i="10"/>
  <c r="I110" i="10"/>
  <c r="Q109" i="10"/>
  <c r="N109" i="10"/>
  <c r="I109" i="10"/>
  <c r="S108" i="10"/>
  <c r="Q108" i="10"/>
  <c r="Q107" i="10"/>
  <c r="N107" i="10"/>
  <c r="I107" i="10"/>
  <c r="Q106" i="10"/>
  <c r="N106" i="10"/>
  <c r="I106" i="10"/>
  <c r="Q105" i="10"/>
  <c r="N105" i="10"/>
  <c r="I105" i="10"/>
  <c r="S104" i="10"/>
  <c r="Q104" i="10"/>
  <c r="P104" i="10"/>
  <c r="Q103" i="10"/>
  <c r="P103" i="10"/>
  <c r="O103" i="10"/>
  <c r="N103" i="10"/>
  <c r="M103" i="10"/>
  <c r="L103" i="10"/>
  <c r="K103" i="10"/>
  <c r="J103" i="10"/>
  <c r="I103" i="10"/>
  <c r="Q102" i="10"/>
  <c r="P102" i="10"/>
  <c r="O102" i="10"/>
  <c r="N102" i="10"/>
  <c r="M102" i="10"/>
  <c r="L102" i="10"/>
  <c r="K102" i="10"/>
  <c r="J102" i="10"/>
  <c r="I102" i="10"/>
  <c r="Q101" i="10"/>
  <c r="P101" i="10"/>
  <c r="O101" i="10"/>
  <c r="N101" i="10"/>
  <c r="M101" i="10"/>
  <c r="L101" i="10"/>
  <c r="K101" i="10"/>
  <c r="J101" i="10"/>
  <c r="I101" i="10"/>
  <c r="Q100" i="10"/>
  <c r="N100" i="10"/>
  <c r="I100" i="10"/>
  <c r="Q99" i="10"/>
  <c r="N99" i="10"/>
  <c r="I99" i="10"/>
  <c r="Q98" i="10"/>
  <c r="N98" i="10"/>
  <c r="J98" i="10"/>
  <c r="Q97" i="10"/>
  <c r="N97" i="10"/>
  <c r="Q96" i="10"/>
  <c r="N96" i="10"/>
  <c r="J96" i="10"/>
  <c r="Q95" i="10"/>
  <c r="N95" i="10"/>
  <c r="I95" i="10"/>
  <c r="Q94" i="10"/>
  <c r="N94" i="10"/>
  <c r="Q93" i="10"/>
  <c r="N93" i="10"/>
  <c r="N92" i="10"/>
  <c r="Q91" i="10"/>
  <c r="N91" i="10"/>
  <c r="J91" i="10"/>
  <c r="Q90" i="10"/>
  <c r="P90" i="10"/>
  <c r="O90" i="10"/>
  <c r="N90" i="10"/>
  <c r="M90" i="10"/>
  <c r="L90" i="10"/>
  <c r="K90" i="10"/>
  <c r="J90" i="10"/>
  <c r="I90" i="10"/>
  <c r="Q89" i="10"/>
  <c r="N89" i="10"/>
  <c r="J89" i="10"/>
  <c r="Q88" i="10"/>
  <c r="N88" i="10"/>
  <c r="J88" i="10"/>
  <c r="Q87" i="10"/>
  <c r="N87" i="10"/>
  <c r="Q86" i="10"/>
  <c r="N86" i="10"/>
  <c r="I86" i="10"/>
  <c r="Q85" i="10"/>
  <c r="N85" i="10"/>
  <c r="I85" i="10"/>
  <c r="Q84" i="10"/>
  <c r="P84" i="10"/>
  <c r="O84" i="10"/>
  <c r="N84" i="10"/>
  <c r="M84" i="10"/>
  <c r="L84" i="10"/>
  <c r="K84" i="10"/>
  <c r="J84" i="10"/>
  <c r="I84" i="10"/>
  <c r="Q83" i="10"/>
  <c r="N83" i="10"/>
  <c r="J83" i="10"/>
  <c r="Q82" i="10"/>
  <c r="N82" i="10"/>
  <c r="J82" i="10"/>
  <c r="Q81" i="10"/>
  <c r="N81" i="10"/>
  <c r="I81" i="10"/>
  <c r="Q80" i="10"/>
  <c r="N80" i="10"/>
  <c r="Q79" i="10"/>
  <c r="P79" i="10"/>
  <c r="O79" i="10"/>
  <c r="N79" i="10"/>
  <c r="M79" i="10"/>
  <c r="L79" i="10"/>
  <c r="K79" i="10"/>
  <c r="J79" i="10"/>
  <c r="I79" i="10"/>
  <c r="Q78" i="10"/>
  <c r="N78" i="10"/>
  <c r="I78" i="10"/>
  <c r="Q77" i="10"/>
  <c r="P77" i="10"/>
  <c r="O77" i="10"/>
  <c r="N77" i="10"/>
  <c r="M77" i="10"/>
  <c r="L77" i="10"/>
  <c r="K77" i="10"/>
  <c r="J77" i="10"/>
  <c r="I77" i="10"/>
  <c r="Q76" i="10"/>
  <c r="N76" i="10"/>
  <c r="I76" i="10"/>
  <c r="Q75" i="10"/>
  <c r="P75" i="10"/>
  <c r="O75" i="10"/>
  <c r="N75" i="10"/>
  <c r="M75" i="10"/>
  <c r="L75" i="10"/>
  <c r="K75" i="10"/>
  <c r="J75" i="10"/>
  <c r="I75" i="10"/>
  <c r="Q74" i="10"/>
  <c r="P74" i="10"/>
  <c r="O74" i="10"/>
  <c r="N74" i="10"/>
  <c r="M74" i="10"/>
  <c r="L74" i="10"/>
  <c r="K74" i="10"/>
  <c r="Q73" i="10"/>
  <c r="P73" i="10"/>
  <c r="O73" i="10"/>
  <c r="N73" i="10"/>
  <c r="M73" i="10"/>
  <c r="L73" i="10"/>
  <c r="K73" i="10"/>
  <c r="I73" i="10"/>
  <c r="Q72" i="10"/>
  <c r="N72" i="10"/>
  <c r="J72" i="10"/>
  <c r="Q71" i="10"/>
  <c r="N71" i="10"/>
  <c r="Q70" i="10"/>
  <c r="N70" i="10"/>
  <c r="J70" i="10"/>
  <c r="Q69" i="10"/>
  <c r="P69" i="10"/>
  <c r="O69" i="10"/>
  <c r="N69" i="10"/>
  <c r="M69" i="10"/>
  <c r="L69" i="10"/>
  <c r="K69" i="10"/>
  <c r="J69" i="10"/>
  <c r="I69" i="10"/>
  <c r="Q68" i="10"/>
  <c r="P68" i="10"/>
  <c r="O68" i="10"/>
  <c r="N68" i="10"/>
  <c r="M68" i="10"/>
  <c r="L68" i="10"/>
  <c r="K68" i="10"/>
  <c r="J68" i="10"/>
  <c r="I68" i="10"/>
  <c r="S67" i="10"/>
  <c r="Q67" i="10"/>
  <c r="S66" i="10"/>
  <c r="Q65" i="10"/>
  <c r="N65" i="10"/>
  <c r="J65" i="10"/>
  <c r="Q64" i="10"/>
  <c r="N64" i="10"/>
  <c r="I64" i="10"/>
  <c r="Q63" i="10"/>
  <c r="N63" i="10"/>
  <c r="I63" i="10"/>
  <c r="Q62" i="10"/>
  <c r="N62" i="10"/>
  <c r="Q61" i="10"/>
  <c r="N61" i="10"/>
  <c r="Q60" i="10"/>
  <c r="O60" i="10"/>
  <c r="N60" i="10"/>
  <c r="S59" i="10"/>
  <c r="Q58" i="10"/>
  <c r="P58" i="10"/>
  <c r="O58" i="10"/>
  <c r="N58" i="10"/>
  <c r="M58" i="10"/>
  <c r="L58" i="10"/>
  <c r="K58" i="10"/>
  <c r="J58" i="10"/>
  <c r="I58" i="10"/>
  <c r="Q57" i="10"/>
  <c r="N57" i="10"/>
  <c r="J57" i="10"/>
  <c r="Q56" i="10"/>
  <c r="N56" i="10"/>
  <c r="I56" i="10"/>
  <c r="Q55" i="10"/>
  <c r="P55" i="10"/>
  <c r="O55" i="10"/>
  <c r="N55" i="10"/>
  <c r="M55" i="10"/>
  <c r="L55" i="10"/>
  <c r="K55" i="10"/>
  <c r="J55" i="10"/>
  <c r="I55" i="10"/>
  <c r="Q54" i="10"/>
  <c r="N54" i="10"/>
  <c r="I54" i="10"/>
  <c r="Q53" i="10"/>
  <c r="N53" i="10"/>
  <c r="I53" i="10"/>
  <c r="Q52" i="10"/>
  <c r="P52" i="10"/>
  <c r="N52" i="10"/>
  <c r="Q51" i="10"/>
  <c r="N51" i="10"/>
  <c r="I51" i="10"/>
  <c r="Q50" i="10"/>
  <c r="N50" i="10"/>
  <c r="J50" i="10"/>
  <c r="N49" i="10"/>
  <c r="Q48" i="10"/>
  <c r="N48" i="10"/>
  <c r="J48" i="10"/>
  <c r="Q47" i="10"/>
  <c r="N47" i="10"/>
  <c r="J47" i="10"/>
  <c r="Q46" i="10"/>
  <c r="N46" i="10"/>
  <c r="I46" i="10"/>
  <c r="Q45" i="10"/>
  <c r="N45" i="10"/>
  <c r="J45" i="10"/>
  <c r="Q44" i="10"/>
  <c r="N44" i="10"/>
  <c r="Q43" i="10"/>
  <c r="P43" i="10"/>
  <c r="O43" i="10"/>
  <c r="N43" i="10"/>
  <c r="M43" i="10"/>
  <c r="L43" i="10"/>
  <c r="K43" i="10"/>
  <c r="J43" i="10"/>
  <c r="I43" i="10"/>
  <c r="Q42" i="10"/>
  <c r="N42" i="10"/>
  <c r="I42" i="10"/>
  <c r="Q41" i="10"/>
  <c r="N41" i="10"/>
  <c r="I41" i="10"/>
  <c r="Q40" i="10"/>
  <c r="N40" i="10"/>
  <c r="I40" i="10"/>
  <c r="Q39" i="10"/>
  <c r="P39" i="10"/>
  <c r="N39" i="10"/>
  <c r="I39" i="10"/>
  <c r="Q38" i="10"/>
  <c r="P38" i="10"/>
  <c r="N38" i="10"/>
  <c r="I38" i="10"/>
  <c r="Q37" i="10"/>
  <c r="N37" i="10"/>
  <c r="I37" i="10"/>
  <c r="S36" i="10"/>
  <c r="Q35" i="10"/>
  <c r="P35" i="10"/>
  <c r="O35" i="10"/>
  <c r="N35" i="10"/>
  <c r="M35" i="10"/>
  <c r="L35" i="10"/>
  <c r="K35" i="10"/>
  <c r="J35" i="10"/>
  <c r="I35" i="10"/>
  <c r="Q34" i="10"/>
  <c r="N34" i="10"/>
  <c r="Q33" i="10"/>
  <c r="N33" i="10"/>
  <c r="I33" i="10"/>
  <c r="Q32" i="10"/>
  <c r="N32" i="10"/>
  <c r="J32" i="10"/>
  <c r="Q31" i="10"/>
  <c r="P31" i="10"/>
  <c r="O31" i="10"/>
  <c r="N31" i="10"/>
  <c r="M31" i="10"/>
  <c r="L31" i="10"/>
  <c r="K31" i="10"/>
  <c r="J31" i="10"/>
  <c r="I31" i="10"/>
  <c r="Q30" i="10"/>
  <c r="P30" i="10"/>
  <c r="O30" i="10"/>
  <c r="N30" i="10"/>
  <c r="M30" i="10"/>
  <c r="L30" i="10"/>
  <c r="K30" i="10"/>
  <c r="J30" i="10"/>
  <c r="I30" i="10"/>
  <c r="Q29" i="10"/>
  <c r="P29" i="10"/>
  <c r="O29" i="10"/>
  <c r="N29" i="10"/>
  <c r="M29" i="10"/>
  <c r="L29" i="10"/>
  <c r="K29" i="10"/>
  <c r="J29" i="10"/>
  <c r="I29" i="10"/>
  <c r="Q28" i="10"/>
  <c r="N28" i="10"/>
  <c r="I28" i="10"/>
  <c r="Q27" i="10"/>
  <c r="N27" i="10"/>
  <c r="I27" i="10"/>
  <c r="Q26" i="10"/>
  <c r="N26" i="10"/>
  <c r="I26" i="10"/>
  <c r="N24" i="10"/>
  <c r="I24" i="10"/>
  <c r="Q23" i="10"/>
  <c r="N23" i="10"/>
  <c r="J23" i="10"/>
  <c r="Q22" i="10"/>
  <c r="N22" i="10"/>
  <c r="J22" i="10"/>
  <c r="S21" i="10"/>
  <c r="S20" i="10"/>
  <c r="S19" i="10"/>
  <c r="Q18" i="10"/>
  <c r="N18" i="10"/>
  <c r="I18" i="10"/>
  <c r="Q17" i="10"/>
  <c r="O17" i="10"/>
  <c r="N17" i="10"/>
  <c r="M17" i="10"/>
  <c r="J17" i="10"/>
  <c r="I17" i="10"/>
  <c r="Q16" i="10"/>
  <c r="P16" i="10"/>
  <c r="O16" i="10"/>
  <c r="N16" i="10"/>
  <c r="M16" i="10"/>
  <c r="L16" i="10"/>
  <c r="K16" i="10"/>
  <c r="I16" i="10"/>
  <c r="Q15" i="10"/>
  <c r="N15" i="10"/>
  <c r="J15" i="10"/>
  <c r="Q14" i="10"/>
  <c r="P14" i="10"/>
  <c r="O14" i="10"/>
  <c r="N14" i="10"/>
  <c r="M14" i="10"/>
  <c r="L14" i="10"/>
  <c r="K14" i="10"/>
  <c r="J14" i="10"/>
  <c r="I14" i="10"/>
  <c r="N13" i="10"/>
  <c r="Q12" i="10"/>
  <c r="P12" i="10"/>
  <c r="N12" i="10"/>
  <c r="J12" i="10"/>
  <c r="Q11" i="10"/>
  <c r="N11" i="10"/>
  <c r="Q10" i="10"/>
  <c r="N10" i="10"/>
  <c r="I10" i="10"/>
  <c r="Q9" i="10"/>
  <c r="N9" i="10"/>
  <c r="I9" i="10"/>
  <c r="Q8" i="10"/>
  <c r="N8" i="10"/>
  <c r="I8" i="10"/>
  <c r="O7" i="10"/>
  <c r="N7" i="10"/>
  <c r="Q6" i="10"/>
  <c r="N6" i="10"/>
  <c r="I6" i="10"/>
  <c r="Q5" i="10"/>
  <c r="N5" i="10"/>
  <c r="I5" i="10"/>
  <c r="Q285" i="9"/>
  <c r="P285" i="9"/>
  <c r="O285" i="9"/>
  <c r="N285" i="9"/>
  <c r="M285" i="9"/>
  <c r="L285" i="9"/>
  <c r="K285" i="9"/>
  <c r="J285" i="9"/>
  <c r="I285" i="9"/>
  <c r="Q284" i="9"/>
  <c r="O284" i="9"/>
  <c r="N284" i="9"/>
  <c r="M284" i="9"/>
  <c r="Q283" i="9"/>
  <c r="P283" i="9"/>
  <c r="O283" i="9"/>
  <c r="N283" i="9"/>
  <c r="M283" i="9"/>
  <c r="L283" i="9"/>
  <c r="K283" i="9"/>
  <c r="J283" i="9"/>
  <c r="I283" i="9"/>
  <c r="Q282" i="9"/>
  <c r="P282" i="9"/>
  <c r="O282" i="9"/>
  <c r="N282" i="9"/>
  <c r="M282" i="9"/>
  <c r="L282" i="9"/>
  <c r="K282" i="9"/>
  <c r="J282" i="9"/>
  <c r="I282" i="9"/>
  <c r="Q281" i="9"/>
  <c r="P281" i="9"/>
  <c r="O281" i="9"/>
  <c r="N281" i="9"/>
  <c r="M281" i="9"/>
  <c r="L281" i="9"/>
  <c r="K281" i="9"/>
  <c r="J281" i="9"/>
  <c r="I281" i="9"/>
  <c r="Q280" i="9"/>
  <c r="P280" i="9"/>
  <c r="O280" i="9"/>
  <c r="N280" i="9"/>
  <c r="M280" i="9"/>
  <c r="L280" i="9"/>
  <c r="K280" i="9"/>
  <c r="J280" i="9"/>
  <c r="I280" i="9"/>
  <c r="Q279" i="9"/>
  <c r="P279" i="9"/>
  <c r="O279" i="9"/>
  <c r="N279" i="9"/>
  <c r="M279" i="9"/>
  <c r="L279" i="9"/>
  <c r="K279" i="9"/>
  <c r="J279" i="9"/>
  <c r="I279" i="9"/>
  <c r="Q278" i="9"/>
  <c r="P278" i="9"/>
  <c r="O278" i="9"/>
  <c r="N278" i="9"/>
  <c r="M278" i="9"/>
  <c r="L278" i="9"/>
  <c r="K278" i="9"/>
  <c r="J278" i="9"/>
  <c r="I278" i="9"/>
  <c r="Q277" i="9"/>
  <c r="N277" i="9"/>
  <c r="Q276" i="9"/>
  <c r="P276" i="9"/>
  <c r="O276" i="9"/>
  <c r="N276" i="9"/>
  <c r="M276" i="9"/>
  <c r="L276" i="9"/>
  <c r="K276" i="9"/>
  <c r="J276" i="9"/>
  <c r="I276" i="9"/>
  <c r="Q275" i="9"/>
  <c r="P275" i="9"/>
  <c r="O275" i="9"/>
  <c r="N275" i="9"/>
  <c r="M275" i="9"/>
  <c r="L275" i="9"/>
  <c r="K275" i="9"/>
  <c r="J275" i="9"/>
  <c r="I275" i="9"/>
  <c r="Q274" i="9"/>
  <c r="P274" i="9"/>
  <c r="O274" i="9"/>
  <c r="N274" i="9"/>
  <c r="M274" i="9"/>
  <c r="L274" i="9"/>
  <c r="K274" i="9"/>
  <c r="J274" i="9"/>
  <c r="I274" i="9"/>
  <c r="Q273" i="9"/>
  <c r="P273" i="9"/>
  <c r="O273" i="9"/>
  <c r="N273" i="9"/>
  <c r="M273" i="9"/>
  <c r="L273" i="9"/>
  <c r="K273" i="9"/>
  <c r="J273" i="9"/>
  <c r="I273" i="9"/>
  <c r="Q272" i="9"/>
  <c r="P272" i="9"/>
  <c r="O272" i="9"/>
  <c r="N272" i="9"/>
  <c r="M272" i="9"/>
  <c r="L272" i="9"/>
  <c r="K272" i="9"/>
  <c r="J272" i="9"/>
  <c r="I272" i="9"/>
  <c r="Q271" i="9"/>
  <c r="P271" i="9"/>
  <c r="O271" i="9"/>
  <c r="N271" i="9"/>
  <c r="M271" i="9"/>
  <c r="L271" i="9"/>
  <c r="K271" i="9"/>
  <c r="J271" i="9"/>
  <c r="I271" i="9"/>
  <c r="Q270" i="9"/>
  <c r="P270" i="9"/>
  <c r="O270" i="9"/>
  <c r="N270" i="9"/>
  <c r="M270" i="9"/>
  <c r="L270" i="9"/>
  <c r="K270" i="9"/>
  <c r="J270" i="9"/>
  <c r="I270" i="9"/>
  <c r="Q269" i="9"/>
  <c r="P269" i="9"/>
  <c r="O269" i="9"/>
  <c r="N269" i="9"/>
  <c r="M269" i="9"/>
  <c r="L269" i="9"/>
  <c r="K269" i="9"/>
  <c r="J269" i="9"/>
  <c r="I269" i="9"/>
  <c r="Q268" i="9"/>
  <c r="P268" i="9"/>
  <c r="O268" i="9"/>
  <c r="N268" i="9"/>
  <c r="M268" i="9"/>
  <c r="L268" i="9"/>
  <c r="K268" i="9"/>
  <c r="J268" i="9"/>
  <c r="I268" i="9"/>
  <c r="Q267" i="9"/>
  <c r="P267" i="9"/>
  <c r="O267" i="9"/>
  <c r="N267" i="9"/>
  <c r="M267" i="9"/>
  <c r="L267" i="9"/>
  <c r="K267" i="9"/>
  <c r="J267" i="9"/>
  <c r="I267" i="9"/>
  <c r="Q266" i="9"/>
  <c r="P266" i="9"/>
  <c r="O266" i="9"/>
  <c r="N266" i="9"/>
  <c r="M266" i="9"/>
  <c r="L266" i="9"/>
  <c r="K266" i="9"/>
  <c r="J266" i="9"/>
  <c r="I266" i="9"/>
  <c r="Q265" i="9"/>
  <c r="P265" i="9"/>
  <c r="O265" i="9"/>
  <c r="N265" i="9"/>
  <c r="M265" i="9"/>
  <c r="L265" i="9"/>
  <c r="K265" i="9"/>
  <c r="J265" i="9"/>
  <c r="I265" i="9"/>
  <c r="Q264" i="9"/>
  <c r="P264" i="9"/>
  <c r="O264" i="9"/>
  <c r="N264" i="9"/>
  <c r="M264" i="9"/>
  <c r="L264" i="9"/>
  <c r="K264" i="9"/>
  <c r="J264" i="9"/>
  <c r="I264" i="9"/>
  <c r="Q263" i="9"/>
  <c r="P263" i="9"/>
  <c r="O263" i="9"/>
  <c r="N263" i="9"/>
  <c r="M263" i="9"/>
  <c r="L263" i="9"/>
  <c r="K263" i="9"/>
  <c r="J263" i="9"/>
  <c r="I263" i="9"/>
  <c r="Q262" i="9"/>
  <c r="P262" i="9"/>
  <c r="O262" i="9"/>
  <c r="N262" i="9"/>
  <c r="M262" i="9"/>
  <c r="L262" i="9"/>
  <c r="K262" i="9"/>
  <c r="J262" i="9"/>
  <c r="I262" i="9"/>
  <c r="Q261" i="9"/>
  <c r="P261" i="9"/>
  <c r="O261" i="9"/>
  <c r="N261" i="9"/>
  <c r="M261" i="9"/>
  <c r="L261" i="9"/>
  <c r="K261" i="9"/>
  <c r="J261" i="9"/>
  <c r="I261" i="9"/>
  <c r="Q260" i="9"/>
  <c r="P260" i="9"/>
  <c r="O260" i="9"/>
  <c r="N260" i="9"/>
  <c r="M260" i="9"/>
  <c r="L260" i="9"/>
  <c r="K260" i="9"/>
  <c r="J260" i="9"/>
  <c r="I260" i="9"/>
  <c r="Q259" i="9"/>
  <c r="P259" i="9"/>
  <c r="O259" i="9"/>
  <c r="N259" i="9"/>
  <c r="M259" i="9"/>
  <c r="L259" i="9"/>
  <c r="K259" i="9"/>
  <c r="J259" i="9"/>
  <c r="I259" i="9"/>
  <c r="Q258" i="9"/>
  <c r="P258" i="9"/>
  <c r="O258" i="9"/>
  <c r="N258" i="9"/>
  <c r="M258" i="9"/>
  <c r="L258" i="9"/>
  <c r="K258" i="9"/>
  <c r="J258" i="9"/>
  <c r="I258" i="9"/>
  <c r="Q257" i="9"/>
  <c r="P257" i="9"/>
  <c r="O257" i="9"/>
  <c r="N257" i="9"/>
  <c r="M257" i="9"/>
  <c r="L257" i="9"/>
  <c r="K257" i="9"/>
  <c r="J257" i="9"/>
  <c r="I257" i="9"/>
  <c r="Q256" i="9"/>
  <c r="P256" i="9"/>
  <c r="O256" i="9"/>
  <c r="N256" i="9"/>
  <c r="M256" i="9"/>
  <c r="L256" i="9"/>
  <c r="K256" i="9"/>
  <c r="J256" i="9"/>
  <c r="I256" i="9"/>
  <c r="Q255" i="9"/>
  <c r="P255" i="9"/>
  <c r="O255" i="9"/>
  <c r="N255" i="9"/>
  <c r="M255" i="9"/>
  <c r="L255" i="9"/>
  <c r="K255" i="9"/>
  <c r="J255" i="9"/>
  <c r="I255" i="9"/>
  <c r="Q254" i="9"/>
  <c r="P254" i="9"/>
  <c r="O254" i="9"/>
  <c r="N254" i="9"/>
  <c r="M254" i="9"/>
  <c r="L254" i="9"/>
  <c r="K254" i="9"/>
  <c r="J254" i="9"/>
  <c r="I254" i="9"/>
  <c r="Q253" i="9"/>
  <c r="P253" i="9"/>
  <c r="O253" i="9"/>
  <c r="N253" i="9"/>
  <c r="M253" i="9"/>
  <c r="L253" i="9"/>
  <c r="K253" i="9"/>
  <c r="J253" i="9"/>
  <c r="I253" i="9"/>
  <c r="Q252" i="9"/>
  <c r="P252" i="9"/>
  <c r="O252" i="9"/>
  <c r="N252" i="9"/>
  <c r="M252" i="9"/>
  <c r="L252" i="9"/>
  <c r="K252" i="9"/>
  <c r="J252" i="9"/>
  <c r="I252" i="9"/>
  <c r="Q251" i="9"/>
  <c r="P251" i="9"/>
  <c r="O251" i="9"/>
  <c r="N251" i="9"/>
  <c r="M251" i="9"/>
  <c r="L251" i="9"/>
  <c r="K251" i="9"/>
  <c r="J251" i="9"/>
  <c r="I251" i="9"/>
  <c r="Q250" i="9"/>
  <c r="N250" i="9"/>
  <c r="I250" i="9"/>
  <c r="Q249" i="9"/>
  <c r="P249" i="9"/>
  <c r="O249" i="9"/>
  <c r="N249" i="9"/>
  <c r="M249" i="9"/>
  <c r="L249" i="9"/>
  <c r="K249" i="9"/>
  <c r="J249" i="9"/>
  <c r="I249" i="9"/>
  <c r="Q248" i="9"/>
  <c r="N248" i="9"/>
  <c r="I248" i="9"/>
  <c r="Q247" i="9"/>
  <c r="P247" i="9"/>
  <c r="O247" i="9"/>
  <c r="N247" i="9"/>
  <c r="M247" i="9"/>
  <c r="L247" i="9"/>
  <c r="K247" i="9"/>
  <c r="J247" i="9"/>
  <c r="I247" i="9"/>
  <c r="Q246" i="9"/>
  <c r="P246" i="9"/>
  <c r="O246" i="9"/>
  <c r="N246" i="9"/>
  <c r="M246" i="9"/>
  <c r="L246" i="9"/>
  <c r="K246" i="9"/>
  <c r="J246" i="9"/>
  <c r="I246" i="9"/>
  <c r="Q245" i="9"/>
  <c r="I245" i="9"/>
  <c r="Q244" i="9"/>
  <c r="I244" i="9"/>
  <c r="Q243" i="9"/>
  <c r="P243" i="9"/>
  <c r="O243" i="9"/>
  <c r="N243" i="9"/>
  <c r="M243" i="9"/>
  <c r="L243" i="9"/>
  <c r="K243" i="9"/>
  <c r="J243" i="9"/>
  <c r="I243" i="9"/>
  <c r="Q242" i="9"/>
  <c r="P242" i="9"/>
  <c r="O242" i="9"/>
  <c r="N242" i="9"/>
  <c r="M242" i="9"/>
  <c r="L242" i="9"/>
  <c r="K242" i="9"/>
  <c r="J242" i="9"/>
  <c r="I242" i="9"/>
  <c r="Q241" i="9"/>
  <c r="P241" i="9"/>
  <c r="O241" i="9"/>
  <c r="N241" i="9"/>
  <c r="M241" i="9"/>
  <c r="L241" i="9"/>
  <c r="K241" i="9"/>
  <c r="J241" i="9"/>
  <c r="I241" i="9"/>
  <c r="Q240" i="9"/>
  <c r="P240" i="9"/>
  <c r="O240" i="9"/>
  <c r="N240" i="9"/>
  <c r="M240" i="9"/>
  <c r="L240" i="9"/>
  <c r="K240" i="9"/>
  <c r="J240" i="9"/>
  <c r="I240" i="9"/>
  <c r="Q239" i="9"/>
  <c r="P239" i="9"/>
  <c r="O239" i="9"/>
  <c r="N239" i="9"/>
  <c r="M239" i="9"/>
  <c r="L239" i="9"/>
  <c r="K239" i="9"/>
  <c r="J239" i="9"/>
  <c r="I239" i="9"/>
  <c r="Q238" i="9"/>
  <c r="P238" i="9"/>
  <c r="O238" i="9"/>
  <c r="N238" i="9"/>
  <c r="M238" i="9"/>
  <c r="L238" i="9"/>
  <c r="K238" i="9"/>
  <c r="J238" i="9"/>
  <c r="I238" i="9"/>
  <c r="Q237" i="9"/>
  <c r="P237" i="9"/>
  <c r="O237" i="9"/>
  <c r="N237" i="9"/>
  <c r="M237" i="9"/>
  <c r="L237" i="9"/>
  <c r="K237" i="9"/>
  <c r="J237" i="9"/>
  <c r="I237" i="9"/>
  <c r="Q236" i="9"/>
  <c r="P236" i="9"/>
  <c r="O236" i="9"/>
  <c r="N236" i="9"/>
  <c r="M236" i="9"/>
  <c r="L236" i="9"/>
  <c r="K236" i="9"/>
  <c r="J236" i="9"/>
  <c r="I236" i="9"/>
  <c r="Q235" i="9"/>
  <c r="P235" i="9"/>
  <c r="O235" i="9"/>
  <c r="N235" i="9"/>
  <c r="M235" i="9"/>
  <c r="L235" i="9"/>
  <c r="K235" i="9"/>
  <c r="J235" i="9"/>
  <c r="I235" i="9"/>
  <c r="N234" i="9"/>
  <c r="N233" i="9"/>
  <c r="Q232" i="9"/>
  <c r="P232" i="9"/>
  <c r="O232" i="9"/>
  <c r="N232" i="9"/>
  <c r="M232" i="9"/>
  <c r="L232" i="9"/>
  <c r="K232" i="9"/>
  <c r="J232" i="9"/>
  <c r="I232" i="9"/>
  <c r="Q231" i="9"/>
  <c r="P231" i="9"/>
  <c r="O231" i="9"/>
  <c r="N231" i="9"/>
  <c r="M231" i="9"/>
  <c r="L231" i="9"/>
  <c r="K231" i="9"/>
  <c r="J231" i="9"/>
  <c r="I231" i="9"/>
  <c r="Q230" i="9"/>
  <c r="P230" i="9"/>
  <c r="O230" i="9"/>
  <c r="N230" i="9"/>
  <c r="M230" i="9"/>
  <c r="L230" i="9"/>
  <c r="K230" i="9"/>
  <c r="J230" i="9"/>
  <c r="I230" i="9"/>
  <c r="Q229" i="9"/>
  <c r="P229" i="9"/>
  <c r="O229" i="9"/>
  <c r="N229" i="9"/>
  <c r="M229" i="9"/>
  <c r="L229" i="9"/>
  <c r="K229" i="9"/>
  <c r="J229" i="9"/>
  <c r="I229" i="9"/>
  <c r="Q228" i="9"/>
  <c r="P228" i="9"/>
  <c r="O228" i="9"/>
  <c r="N228" i="9"/>
  <c r="M228" i="9"/>
  <c r="L228" i="9"/>
  <c r="K228" i="9"/>
  <c r="J228" i="9"/>
  <c r="I228" i="9"/>
  <c r="Q227" i="9"/>
  <c r="P227" i="9"/>
  <c r="O227" i="9"/>
  <c r="N227" i="9"/>
  <c r="M227" i="9"/>
  <c r="L227" i="9"/>
  <c r="K227" i="9"/>
  <c r="J227" i="9"/>
  <c r="I227" i="9"/>
  <c r="Q226" i="9"/>
  <c r="P226" i="9"/>
  <c r="O226" i="9"/>
  <c r="N226" i="9"/>
  <c r="M226" i="9"/>
  <c r="L226" i="9"/>
  <c r="K226" i="9"/>
  <c r="J226" i="9"/>
  <c r="I226" i="9"/>
  <c r="Q225" i="9"/>
  <c r="P225" i="9"/>
  <c r="O225" i="9"/>
  <c r="N225" i="9"/>
  <c r="M225" i="9"/>
  <c r="L225" i="9"/>
  <c r="K225" i="9"/>
  <c r="J225" i="9"/>
  <c r="I225" i="9"/>
  <c r="Q224" i="9"/>
  <c r="P224" i="9"/>
  <c r="O224" i="9"/>
  <c r="N224" i="9"/>
  <c r="M224" i="9"/>
  <c r="L224" i="9"/>
  <c r="K224" i="9"/>
  <c r="J224" i="9"/>
  <c r="I224" i="9"/>
  <c r="Q223" i="9"/>
  <c r="P223" i="9"/>
  <c r="O223" i="9"/>
  <c r="N223" i="9"/>
  <c r="M223" i="9"/>
  <c r="L223" i="9"/>
  <c r="K223" i="9"/>
  <c r="J223" i="9"/>
  <c r="I223" i="9"/>
  <c r="Q222" i="9"/>
  <c r="P222" i="9"/>
  <c r="O222" i="9"/>
  <c r="N222" i="9"/>
  <c r="M222" i="9"/>
  <c r="L222" i="9"/>
  <c r="K222" i="9"/>
  <c r="J222" i="9"/>
  <c r="I222" i="9"/>
  <c r="Q221" i="9"/>
  <c r="P221" i="9"/>
  <c r="O221" i="9"/>
  <c r="N221" i="9"/>
  <c r="M221" i="9"/>
  <c r="L221" i="9"/>
  <c r="K221" i="9"/>
  <c r="J221" i="9"/>
  <c r="I221" i="9"/>
  <c r="Q220" i="9"/>
  <c r="P220" i="9"/>
  <c r="O220" i="9"/>
  <c r="N220" i="9"/>
  <c r="M220" i="9"/>
  <c r="L220" i="9"/>
  <c r="K220" i="9"/>
  <c r="J220" i="9"/>
  <c r="I220" i="9"/>
  <c r="Q218" i="9"/>
  <c r="P218" i="9"/>
  <c r="O218" i="9"/>
  <c r="N218" i="9"/>
  <c r="M218" i="9"/>
  <c r="L218" i="9"/>
  <c r="K218" i="9"/>
  <c r="J218" i="9"/>
  <c r="I218" i="9"/>
  <c r="Q217" i="9"/>
  <c r="P217" i="9"/>
  <c r="O217" i="9"/>
  <c r="N217" i="9"/>
  <c r="M217" i="9"/>
  <c r="L217" i="9"/>
  <c r="K217" i="9"/>
  <c r="J217" i="9"/>
  <c r="I217" i="9"/>
  <c r="Q216" i="9"/>
  <c r="P216" i="9"/>
  <c r="O216" i="9"/>
  <c r="N216" i="9"/>
  <c r="M216" i="9"/>
  <c r="L216" i="9"/>
  <c r="K216" i="9"/>
  <c r="J216" i="9"/>
  <c r="I216" i="9"/>
  <c r="Q215" i="9"/>
  <c r="P215" i="9"/>
  <c r="O215" i="9"/>
  <c r="N215" i="9"/>
  <c r="M215" i="9"/>
  <c r="L215" i="9"/>
  <c r="K215" i="9"/>
  <c r="J215" i="9"/>
  <c r="I215" i="9"/>
  <c r="Q214" i="9"/>
  <c r="P214" i="9"/>
  <c r="O214" i="9"/>
  <c r="N214" i="9"/>
  <c r="M214" i="9"/>
  <c r="L214" i="9"/>
  <c r="K214" i="9"/>
  <c r="J214" i="9"/>
  <c r="I214" i="9"/>
  <c r="Q213" i="9"/>
  <c r="N213" i="9"/>
  <c r="Q212" i="9"/>
  <c r="P212" i="9"/>
  <c r="O212" i="9"/>
  <c r="N212" i="9"/>
  <c r="M212" i="9"/>
  <c r="L212" i="9"/>
  <c r="K212" i="9"/>
  <c r="J212" i="9"/>
  <c r="I212" i="9"/>
  <c r="Q211" i="9"/>
  <c r="P211" i="9"/>
  <c r="Q210" i="9"/>
  <c r="P210" i="9"/>
  <c r="O210" i="9"/>
  <c r="N210" i="9"/>
  <c r="M210" i="9"/>
  <c r="L210" i="9"/>
  <c r="K210" i="9"/>
  <c r="J210" i="9"/>
  <c r="I210" i="9"/>
  <c r="Q209" i="9"/>
  <c r="P209" i="9"/>
  <c r="O209" i="9"/>
  <c r="N209" i="9"/>
  <c r="M209" i="9"/>
  <c r="L209" i="9"/>
  <c r="K209" i="9"/>
  <c r="J209" i="9"/>
  <c r="I209" i="9"/>
  <c r="Q208" i="9"/>
  <c r="P208" i="9"/>
  <c r="O208" i="9"/>
  <c r="N208" i="9"/>
  <c r="M208" i="9"/>
  <c r="L208" i="9"/>
  <c r="K208" i="9"/>
  <c r="J208" i="9"/>
  <c r="I208" i="9"/>
  <c r="Q207" i="9"/>
  <c r="P207" i="9"/>
  <c r="O207" i="9"/>
  <c r="N207" i="9"/>
  <c r="M207" i="9"/>
  <c r="L207" i="9"/>
  <c r="K207" i="9"/>
  <c r="J207" i="9"/>
  <c r="I207" i="9"/>
  <c r="Q206" i="9"/>
  <c r="P206" i="9"/>
  <c r="O206" i="9"/>
  <c r="N206" i="9"/>
  <c r="M206" i="9"/>
  <c r="L206" i="9"/>
  <c r="K206" i="9"/>
  <c r="J206" i="9"/>
  <c r="I206" i="9"/>
  <c r="Q205" i="9"/>
  <c r="P205" i="9"/>
  <c r="O205" i="9"/>
  <c r="N205" i="9"/>
  <c r="M205" i="9"/>
  <c r="L205" i="9"/>
  <c r="K205" i="9"/>
  <c r="J205" i="9"/>
  <c r="I205" i="9"/>
  <c r="Q204" i="9"/>
  <c r="P204" i="9"/>
  <c r="O204" i="9"/>
  <c r="N204" i="9"/>
  <c r="M204" i="9"/>
  <c r="L204" i="9"/>
  <c r="K204" i="9"/>
  <c r="J204" i="9"/>
  <c r="I204" i="9"/>
  <c r="Q203" i="9"/>
  <c r="P203" i="9"/>
  <c r="O203" i="9"/>
  <c r="N203" i="9"/>
  <c r="M203" i="9"/>
  <c r="L203" i="9"/>
  <c r="K203" i="9"/>
  <c r="J203" i="9"/>
  <c r="I203" i="9"/>
  <c r="Q202" i="9"/>
  <c r="P202" i="9"/>
  <c r="O202" i="9"/>
  <c r="N202" i="9"/>
  <c r="M202" i="9"/>
  <c r="L202" i="9"/>
  <c r="K202" i="9"/>
  <c r="J202" i="9"/>
  <c r="I202" i="9"/>
  <c r="Q201" i="9"/>
  <c r="P201" i="9"/>
  <c r="O201" i="9"/>
  <c r="N201" i="9"/>
  <c r="M201" i="9"/>
  <c r="L201" i="9"/>
  <c r="K201" i="9"/>
  <c r="J201" i="9"/>
  <c r="I201" i="9"/>
  <c r="Q200" i="9"/>
  <c r="P200" i="9"/>
  <c r="O200" i="9"/>
  <c r="N200" i="9"/>
  <c r="M200" i="9"/>
  <c r="L200" i="9"/>
  <c r="K200" i="9"/>
  <c r="J200" i="9"/>
  <c r="I200" i="9"/>
  <c r="Q199" i="9"/>
  <c r="N199" i="9"/>
  <c r="I199" i="9"/>
  <c r="Q198" i="9"/>
  <c r="P198" i="9"/>
  <c r="O198" i="9"/>
  <c r="N198" i="9"/>
  <c r="M198" i="9"/>
  <c r="L198" i="9"/>
  <c r="K198" i="9"/>
  <c r="J198" i="9"/>
  <c r="I198" i="9"/>
  <c r="Q197" i="9"/>
  <c r="P197" i="9"/>
  <c r="O197" i="9"/>
  <c r="N197" i="9"/>
  <c r="M197" i="9"/>
  <c r="L197" i="9"/>
  <c r="K197" i="9"/>
  <c r="J197" i="9"/>
  <c r="I197" i="9"/>
  <c r="Q196" i="9"/>
  <c r="P196" i="9"/>
  <c r="O196" i="9"/>
  <c r="N196" i="9"/>
  <c r="M196" i="9"/>
  <c r="L196" i="9"/>
  <c r="K196" i="9"/>
  <c r="J196" i="9"/>
  <c r="I196" i="9"/>
  <c r="Q195" i="9"/>
  <c r="P195" i="9"/>
  <c r="O195" i="9"/>
  <c r="N195" i="9"/>
  <c r="M195" i="9"/>
  <c r="L195" i="9"/>
  <c r="K195" i="9"/>
  <c r="J195" i="9"/>
  <c r="I195" i="9"/>
  <c r="Q194" i="9"/>
  <c r="N194" i="9"/>
  <c r="I194" i="9"/>
  <c r="Q193" i="9"/>
  <c r="N193" i="9"/>
  <c r="Q192" i="9"/>
  <c r="N192" i="9"/>
  <c r="I192" i="9"/>
  <c r="Q191" i="9"/>
  <c r="N191" i="9"/>
  <c r="I191" i="9"/>
  <c r="Q190" i="9"/>
  <c r="P190" i="9"/>
  <c r="O190" i="9"/>
  <c r="N190" i="9"/>
  <c r="M190" i="9"/>
  <c r="L190" i="9"/>
  <c r="K190" i="9"/>
  <c r="J190" i="9"/>
  <c r="I190" i="9"/>
  <c r="Q189" i="9"/>
  <c r="N189" i="9"/>
  <c r="Q188" i="9"/>
  <c r="P188" i="9"/>
  <c r="O188" i="9"/>
  <c r="N188" i="9"/>
  <c r="M188" i="9"/>
  <c r="L188" i="9"/>
  <c r="K188" i="9"/>
  <c r="J188" i="9"/>
  <c r="I188" i="9"/>
  <c r="Q187" i="9"/>
  <c r="P187" i="9"/>
  <c r="O187" i="9"/>
  <c r="N187" i="9"/>
  <c r="M187" i="9"/>
  <c r="L187" i="9"/>
  <c r="K187" i="9"/>
  <c r="J187" i="9"/>
  <c r="I187" i="9"/>
  <c r="Q186" i="9"/>
  <c r="P186" i="9"/>
  <c r="O186" i="9"/>
  <c r="N186" i="9"/>
  <c r="M186" i="9"/>
  <c r="L186" i="9"/>
  <c r="K186" i="9"/>
  <c r="J186" i="9"/>
  <c r="I186" i="9"/>
  <c r="Q185" i="9"/>
  <c r="P185" i="9"/>
  <c r="O185" i="9"/>
  <c r="N185" i="9"/>
  <c r="M185" i="9"/>
  <c r="L185" i="9"/>
  <c r="K185" i="9"/>
  <c r="J185" i="9"/>
  <c r="I185" i="9"/>
  <c r="Q184" i="9"/>
  <c r="P184" i="9"/>
  <c r="O184" i="9"/>
  <c r="N184" i="9"/>
  <c r="M184" i="9"/>
  <c r="L184" i="9"/>
  <c r="K184" i="9"/>
  <c r="J184" i="9"/>
  <c r="I184" i="9"/>
  <c r="Q183" i="9"/>
  <c r="N183" i="9"/>
  <c r="Q182" i="9"/>
  <c r="P182" i="9"/>
  <c r="O182" i="9"/>
  <c r="N182" i="9"/>
  <c r="M182" i="9"/>
  <c r="L182" i="9"/>
  <c r="K182" i="9"/>
  <c r="J182" i="9"/>
  <c r="I182" i="9"/>
  <c r="Q181" i="9"/>
  <c r="P181" i="9"/>
  <c r="O181" i="9"/>
  <c r="N181" i="9"/>
  <c r="M181" i="9"/>
  <c r="L181" i="9"/>
  <c r="K181" i="9"/>
  <c r="J181" i="9"/>
  <c r="I181" i="9"/>
  <c r="Q180" i="9"/>
  <c r="P180" i="9"/>
  <c r="O180" i="9"/>
  <c r="N180" i="9"/>
  <c r="M180" i="9"/>
  <c r="L180" i="9"/>
  <c r="K180" i="9"/>
  <c r="J180" i="9"/>
  <c r="I180" i="9"/>
  <c r="Q179" i="9"/>
  <c r="N179" i="9"/>
  <c r="Q178" i="9"/>
  <c r="N178" i="9"/>
  <c r="Q177" i="9"/>
  <c r="P177" i="9"/>
  <c r="O177" i="9"/>
  <c r="N177" i="9"/>
  <c r="M177" i="9"/>
  <c r="L177" i="9"/>
  <c r="K177" i="9"/>
  <c r="J177" i="9"/>
  <c r="I177" i="9"/>
  <c r="Q176" i="9"/>
  <c r="P176" i="9"/>
  <c r="O176" i="9"/>
  <c r="N176" i="9"/>
  <c r="M176" i="9"/>
  <c r="L176" i="9"/>
  <c r="K176" i="9"/>
  <c r="J176" i="9"/>
  <c r="I176" i="9"/>
  <c r="Q175" i="9"/>
  <c r="P175" i="9"/>
  <c r="O175" i="9"/>
  <c r="N175" i="9"/>
  <c r="M175" i="9"/>
  <c r="L175" i="9"/>
  <c r="K175" i="9"/>
  <c r="J175" i="9"/>
  <c r="I175" i="9"/>
  <c r="Q174" i="9"/>
  <c r="N174" i="9"/>
  <c r="J174" i="9"/>
  <c r="Q173" i="9"/>
  <c r="P173" i="9"/>
  <c r="O173" i="9"/>
  <c r="N173" i="9"/>
  <c r="M173" i="9"/>
  <c r="L173" i="9"/>
  <c r="K173" i="9"/>
  <c r="J173" i="9"/>
  <c r="I173" i="9"/>
  <c r="Q172" i="9"/>
  <c r="P172" i="9"/>
  <c r="O172" i="9"/>
  <c r="N172" i="9"/>
  <c r="M172" i="9"/>
  <c r="L172" i="9"/>
  <c r="K172" i="9"/>
  <c r="J172" i="9"/>
  <c r="I172" i="9"/>
  <c r="N171" i="9"/>
  <c r="I171" i="9"/>
  <c r="Q170" i="9"/>
  <c r="P170" i="9"/>
  <c r="O170" i="9"/>
  <c r="N170" i="9"/>
  <c r="M170" i="9"/>
  <c r="L170" i="9"/>
  <c r="K170" i="9"/>
  <c r="J170" i="9"/>
  <c r="I170" i="9"/>
  <c r="Q169" i="9"/>
  <c r="N169" i="9"/>
  <c r="J169" i="9"/>
  <c r="Q168" i="9"/>
  <c r="P168" i="9"/>
  <c r="O168" i="9"/>
  <c r="N168" i="9"/>
  <c r="M168" i="9"/>
  <c r="L168" i="9"/>
  <c r="K168" i="9"/>
  <c r="J168" i="9"/>
  <c r="I168" i="9"/>
  <c r="Q167" i="9"/>
  <c r="P167" i="9"/>
  <c r="O167" i="9"/>
  <c r="N167" i="9"/>
  <c r="M167" i="9"/>
  <c r="L167" i="9"/>
  <c r="K167" i="9"/>
  <c r="J167" i="9"/>
  <c r="I167" i="9"/>
  <c r="Q166" i="9"/>
  <c r="N166" i="9"/>
  <c r="Q165" i="9"/>
  <c r="P165" i="9"/>
  <c r="O165" i="9"/>
  <c r="N165" i="9"/>
  <c r="M165" i="9"/>
  <c r="L165" i="9"/>
  <c r="K165" i="9"/>
  <c r="J165" i="9"/>
  <c r="I165" i="9"/>
  <c r="Q164" i="9"/>
  <c r="P164" i="9"/>
  <c r="O164" i="9"/>
  <c r="N164" i="9"/>
  <c r="M164" i="9"/>
  <c r="L164" i="9"/>
  <c r="K164" i="9"/>
  <c r="J164" i="9"/>
  <c r="I164" i="9"/>
  <c r="Q163" i="9"/>
  <c r="P163" i="9"/>
  <c r="O163" i="9"/>
  <c r="N163" i="9"/>
  <c r="M163" i="9"/>
  <c r="L163" i="9"/>
  <c r="K163" i="9"/>
  <c r="J163" i="9"/>
  <c r="I163" i="9"/>
  <c r="Q162" i="9"/>
  <c r="N162" i="9"/>
  <c r="I162" i="9"/>
  <c r="Q161" i="9"/>
  <c r="N161" i="9"/>
  <c r="I161" i="9"/>
  <c r="Q160" i="9"/>
  <c r="N160" i="9"/>
  <c r="I160" i="9"/>
  <c r="Q159" i="9"/>
  <c r="N159" i="9"/>
  <c r="I159" i="9"/>
  <c r="Q158" i="9"/>
  <c r="P158" i="9"/>
  <c r="O158" i="9"/>
  <c r="N158" i="9"/>
  <c r="M158" i="9"/>
  <c r="L158" i="9"/>
  <c r="K158" i="9"/>
  <c r="J158" i="9"/>
  <c r="I158" i="9"/>
  <c r="Q157" i="9"/>
  <c r="P157" i="9"/>
  <c r="O157" i="9"/>
  <c r="N157" i="9"/>
  <c r="M157" i="9"/>
  <c r="L157" i="9"/>
  <c r="K157" i="9"/>
  <c r="J157" i="9"/>
  <c r="I157" i="9"/>
  <c r="Q156" i="9"/>
  <c r="P156" i="9"/>
  <c r="O156" i="9"/>
  <c r="N156" i="9"/>
  <c r="M156" i="9"/>
  <c r="L156" i="9"/>
  <c r="K156" i="9"/>
  <c r="J156" i="9"/>
  <c r="I156" i="9"/>
  <c r="Q155" i="9"/>
  <c r="P155" i="9"/>
  <c r="O155" i="9"/>
  <c r="N155" i="9"/>
  <c r="M155" i="9"/>
  <c r="L155" i="9"/>
  <c r="K155" i="9"/>
  <c r="J155" i="9"/>
  <c r="I155" i="9"/>
  <c r="Q154" i="9"/>
  <c r="P154" i="9"/>
  <c r="O154" i="9"/>
  <c r="N154" i="9"/>
  <c r="M154" i="9"/>
  <c r="L154" i="9"/>
  <c r="K154" i="9"/>
  <c r="J154" i="9"/>
  <c r="I154" i="9"/>
  <c r="Q153" i="9"/>
  <c r="P153" i="9"/>
  <c r="O153" i="9"/>
  <c r="N153" i="9"/>
  <c r="M153" i="9"/>
  <c r="L153" i="9"/>
  <c r="K153" i="9"/>
  <c r="J153" i="9"/>
  <c r="I153" i="9"/>
  <c r="Q152" i="9"/>
  <c r="P152" i="9"/>
  <c r="O152" i="9"/>
  <c r="N152" i="9"/>
  <c r="M152" i="9"/>
  <c r="L152" i="9"/>
  <c r="K152" i="9"/>
  <c r="J152" i="9"/>
  <c r="I152" i="9"/>
  <c r="Q151" i="9"/>
  <c r="P151" i="9"/>
  <c r="O151" i="9"/>
  <c r="N151" i="9"/>
  <c r="M151" i="9"/>
  <c r="L151" i="9"/>
  <c r="K151" i="9"/>
  <c r="J151" i="9"/>
  <c r="I151" i="9"/>
  <c r="Q150" i="9"/>
  <c r="P150" i="9"/>
  <c r="O150" i="9"/>
  <c r="N150" i="9"/>
  <c r="M150" i="9"/>
  <c r="L150" i="9"/>
  <c r="K150" i="9"/>
  <c r="J150" i="9"/>
  <c r="I150" i="9"/>
  <c r="Q149" i="9"/>
  <c r="P149" i="9"/>
  <c r="O149" i="9"/>
  <c r="N149" i="9"/>
  <c r="M149" i="9"/>
  <c r="L149" i="9"/>
  <c r="K149" i="9"/>
  <c r="J149" i="9"/>
  <c r="I149" i="9"/>
  <c r="Q148" i="9"/>
  <c r="P148" i="9"/>
  <c r="O148" i="9"/>
  <c r="N148" i="9"/>
  <c r="M148" i="9"/>
  <c r="L148" i="9"/>
  <c r="K148" i="9"/>
  <c r="J148" i="9"/>
  <c r="I148" i="9"/>
  <c r="Q147" i="9"/>
  <c r="N147" i="9"/>
  <c r="J147" i="9"/>
  <c r="Q146" i="9"/>
  <c r="P146" i="9"/>
  <c r="O146" i="9"/>
  <c r="N146" i="9"/>
  <c r="M146" i="9"/>
  <c r="L146" i="9"/>
  <c r="K146" i="9"/>
  <c r="J146" i="9"/>
  <c r="I146" i="9"/>
  <c r="Q145" i="9"/>
  <c r="P145" i="9"/>
  <c r="Q144" i="9"/>
  <c r="P144" i="9"/>
  <c r="O144" i="9"/>
  <c r="N144" i="9"/>
  <c r="M144" i="9"/>
  <c r="L144" i="9"/>
  <c r="K144" i="9"/>
  <c r="J144" i="9"/>
  <c r="I144" i="9"/>
  <c r="Q143" i="9"/>
  <c r="P143" i="9"/>
  <c r="O143" i="9"/>
  <c r="N143" i="9"/>
  <c r="M143" i="9"/>
  <c r="L143" i="9"/>
  <c r="K143" i="9"/>
  <c r="J143" i="9"/>
  <c r="I143" i="9"/>
  <c r="Q142" i="9"/>
  <c r="P142" i="9"/>
  <c r="O142" i="9"/>
  <c r="N142" i="9"/>
  <c r="M142" i="9"/>
  <c r="L142" i="9"/>
  <c r="K142" i="9"/>
  <c r="J142" i="9"/>
  <c r="I142" i="9"/>
  <c r="Q141" i="9"/>
  <c r="P141" i="9"/>
  <c r="O141" i="9"/>
  <c r="N141" i="9"/>
  <c r="M141" i="9"/>
  <c r="L141" i="9"/>
  <c r="K141" i="9"/>
  <c r="J141" i="9"/>
  <c r="I141" i="9"/>
  <c r="Q140" i="9"/>
  <c r="P140" i="9"/>
  <c r="O140" i="9"/>
  <c r="N140" i="9"/>
  <c r="M140" i="9"/>
  <c r="L140" i="9"/>
  <c r="K140" i="9"/>
  <c r="J140" i="9"/>
  <c r="I140" i="9"/>
  <c r="Q139" i="9"/>
  <c r="Q138" i="9"/>
  <c r="P138" i="9"/>
  <c r="Q137" i="9"/>
  <c r="P137" i="9"/>
  <c r="O137" i="9"/>
  <c r="N137" i="9"/>
  <c r="M137" i="9"/>
  <c r="L137" i="9"/>
  <c r="K137" i="9"/>
  <c r="J137" i="9"/>
  <c r="I137" i="9"/>
  <c r="Q136" i="9"/>
  <c r="P136" i="9"/>
  <c r="O136" i="9"/>
  <c r="N136" i="9"/>
  <c r="M136" i="9"/>
  <c r="L136" i="9"/>
  <c r="K136" i="9"/>
  <c r="J136" i="9"/>
  <c r="I136" i="9"/>
  <c r="Q135" i="9"/>
  <c r="P135" i="9"/>
  <c r="O135" i="9"/>
  <c r="N135" i="9"/>
  <c r="M135" i="9"/>
  <c r="L135" i="9"/>
  <c r="K135" i="9"/>
  <c r="J135" i="9"/>
  <c r="I135" i="9"/>
  <c r="Q134" i="9"/>
  <c r="P134" i="9"/>
  <c r="O134" i="9"/>
  <c r="N134" i="9"/>
  <c r="M134" i="9"/>
  <c r="L134" i="9"/>
  <c r="K134" i="9"/>
  <c r="J134" i="9"/>
  <c r="I134" i="9"/>
  <c r="Q133" i="9"/>
  <c r="P133" i="9"/>
  <c r="O133" i="9"/>
  <c r="N133" i="9"/>
  <c r="M133" i="9"/>
  <c r="L133" i="9"/>
  <c r="K133" i="9"/>
  <c r="J133" i="9"/>
  <c r="I133" i="9"/>
  <c r="Q132" i="9"/>
  <c r="P132" i="9"/>
  <c r="O132" i="9"/>
  <c r="N132" i="9"/>
  <c r="M132" i="9"/>
  <c r="L132" i="9"/>
  <c r="K132" i="9"/>
  <c r="J132" i="9"/>
  <c r="I132" i="9"/>
  <c r="Q131" i="9"/>
  <c r="P131" i="9"/>
  <c r="O131" i="9"/>
  <c r="N131" i="9"/>
  <c r="M131" i="9"/>
  <c r="L131" i="9"/>
  <c r="K131" i="9"/>
  <c r="J131" i="9"/>
  <c r="I131" i="9"/>
  <c r="Q130" i="9"/>
  <c r="P130" i="9"/>
  <c r="O130" i="9"/>
  <c r="N130" i="9"/>
  <c r="M130" i="9"/>
  <c r="L130" i="9"/>
  <c r="K130" i="9"/>
  <c r="J130" i="9"/>
  <c r="I130" i="9"/>
  <c r="Q129" i="9"/>
  <c r="P129" i="9"/>
  <c r="O129" i="9"/>
  <c r="N129" i="9"/>
  <c r="M129" i="9"/>
  <c r="L129" i="9"/>
  <c r="K129" i="9"/>
  <c r="J129" i="9"/>
  <c r="I129" i="9"/>
  <c r="Q128" i="9"/>
  <c r="P128" i="9"/>
  <c r="O128" i="9"/>
  <c r="N128" i="9"/>
  <c r="M128" i="9"/>
  <c r="L128" i="9"/>
  <c r="K128" i="9"/>
  <c r="J128" i="9"/>
  <c r="I128" i="9"/>
  <c r="Q127" i="9"/>
  <c r="P127" i="9"/>
  <c r="O127" i="9"/>
  <c r="N127" i="9"/>
  <c r="M127" i="9"/>
  <c r="L127" i="9"/>
  <c r="K127" i="9"/>
  <c r="J127" i="9"/>
  <c r="I127" i="9"/>
  <c r="Q126" i="9"/>
  <c r="P126" i="9"/>
  <c r="O126" i="9"/>
  <c r="N126" i="9"/>
  <c r="M126" i="9"/>
  <c r="L126" i="9"/>
  <c r="K126" i="9"/>
  <c r="J126" i="9"/>
  <c r="I126" i="9"/>
  <c r="Q125" i="9"/>
  <c r="P125" i="9"/>
  <c r="O125" i="9"/>
  <c r="N125" i="9"/>
  <c r="M125" i="9"/>
  <c r="L125" i="9"/>
  <c r="K125" i="9"/>
  <c r="J125" i="9"/>
  <c r="I125" i="9"/>
  <c r="Q124" i="9"/>
  <c r="P124" i="9"/>
  <c r="O124" i="9"/>
  <c r="N124" i="9"/>
  <c r="M124" i="9"/>
  <c r="L124" i="9"/>
  <c r="K124" i="9"/>
  <c r="J124" i="9"/>
  <c r="I124" i="9"/>
  <c r="Q123" i="9"/>
  <c r="P123" i="9"/>
  <c r="O123" i="9"/>
  <c r="N123" i="9"/>
  <c r="M123" i="9"/>
  <c r="L123" i="9"/>
  <c r="K123" i="9"/>
  <c r="J123" i="9"/>
  <c r="I123" i="9"/>
  <c r="Q122" i="9"/>
  <c r="P122" i="9"/>
  <c r="O122" i="9"/>
  <c r="N122" i="9"/>
  <c r="M122" i="9"/>
  <c r="L122" i="9"/>
  <c r="K122" i="9"/>
  <c r="J122" i="9"/>
  <c r="I122" i="9"/>
  <c r="Q121" i="9"/>
  <c r="P121" i="9"/>
  <c r="O121" i="9"/>
  <c r="N121" i="9"/>
  <c r="M121" i="9"/>
  <c r="L121" i="9"/>
  <c r="K121" i="9"/>
  <c r="J121" i="9"/>
  <c r="I121" i="9"/>
  <c r="Q120" i="9"/>
  <c r="P120" i="9"/>
  <c r="O120" i="9"/>
  <c r="N120" i="9"/>
  <c r="M120" i="9"/>
  <c r="L120" i="9"/>
  <c r="K120" i="9"/>
  <c r="J120" i="9"/>
  <c r="I120" i="9"/>
  <c r="Q119" i="9"/>
  <c r="P119" i="9"/>
  <c r="O119" i="9"/>
  <c r="N119" i="9"/>
  <c r="M119" i="9"/>
  <c r="L119" i="9"/>
  <c r="K119" i="9"/>
  <c r="J119" i="9"/>
  <c r="I119" i="9"/>
  <c r="Q118" i="9"/>
  <c r="P118" i="9"/>
  <c r="O118" i="9"/>
  <c r="N118" i="9"/>
  <c r="M118" i="9"/>
  <c r="L118" i="9"/>
  <c r="K118" i="9"/>
  <c r="J118" i="9"/>
  <c r="I118" i="9"/>
  <c r="Q117" i="9"/>
  <c r="P117" i="9"/>
  <c r="O117" i="9"/>
  <c r="N117" i="9"/>
  <c r="M117" i="9"/>
  <c r="L117" i="9"/>
  <c r="K117" i="9"/>
  <c r="J117" i="9"/>
  <c r="I117" i="9"/>
  <c r="Q116" i="9"/>
  <c r="P116" i="9"/>
  <c r="O116" i="9"/>
  <c r="N116" i="9"/>
  <c r="M116" i="9"/>
  <c r="L116" i="9"/>
  <c r="K116" i="9"/>
  <c r="J116" i="9"/>
  <c r="I116" i="9"/>
  <c r="Q115" i="9"/>
  <c r="P115" i="9"/>
  <c r="O115" i="9"/>
  <c r="N115" i="9"/>
  <c r="M115" i="9"/>
  <c r="L115" i="9"/>
  <c r="K115" i="9"/>
  <c r="J115" i="9"/>
  <c r="I115" i="9"/>
  <c r="Q114" i="9"/>
  <c r="P114" i="9"/>
  <c r="O114" i="9"/>
  <c r="N114" i="9"/>
  <c r="M114" i="9"/>
  <c r="L114" i="9"/>
  <c r="K114" i="9"/>
  <c r="J114" i="9"/>
  <c r="I114" i="9"/>
  <c r="Q113" i="9"/>
  <c r="P113" i="9"/>
  <c r="O113" i="9"/>
  <c r="N113" i="9"/>
  <c r="M113" i="9"/>
  <c r="L113" i="9"/>
  <c r="K113" i="9"/>
  <c r="J113" i="9"/>
  <c r="I113" i="9"/>
  <c r="Q112" i="9"/>
  <c r="N112" i="9"/>
  <c r="I112" i="9"/>
  <c r="Q111" i="9"/>
  <c r="N111" i="9"/>
  <c r="I111" i="9"/>
  <c r="Q110" i="9"/>
  <c r="P110" i="9"/>
  <c r="O110" i="9"/>
  <c r="N110" i="9"/>
  <c r="M110" i="9"/>
  <c r="L110" i="9"/>
  <c r="K110" i="9"/>
  <c r="J110" i="9"/>
  <c r="I110" i="9"/>
  <c r="Q109" i="9"/>
  <c r="P109" i="9"/>
  <c r="O109" i="9"/>
  <c r="N109" i="9"/>
  <c r="M109" i="9"/>
  <c r="L109" i="9"/>
  <c r="K109" i="9"/>
  <c r="J109" i="9"/>
  <c r="I109" i="9"/>
  <c r="Q108" i="9"/>
  <c r="P108" i="9"/>
  <c r="O108" i="9"/>
  <c r="N108" i="9"/>
  <c r="M108" i="9"/>
  <c r="L108" i="9"/>
  <c r="K108" i="9"/>
  <c r="J108" i="9"/>
  <c r="I108" i="9"/>
  <c r="Q107" i="9"/>
  <c r="P107" i="9"/>
  <c r="O107" i="9"/>
  <c r="N107" i="9"/>
  <c r="M107" i="9"/>
  <c r="L107" i="9"/>
  <c r="K107" i="9"/>
  <c r="J107" i="9"/>
  <c r="I107" i="9"/>
  <c r="Q106" i="9"/>
  <c r="P106" i="9"/>
  <c r="O106" i="9"/>
  <c r="N106" i="9"/>
  <c r="M106" i="9"/>
  <c r="L106" i="9"/>
  <c r="K106" i="9"/>
  <c r="J106" i="9"/>
  <c r="I106" i="9"/>
  <c r="Q105" i="9"/>
  <c r="N105" i="9"/>
  <c r="I105" i="9"/>
  <c r="Q104" i="9"/>
  <c r="P104" i="9"/>
  <c r="O104" i="9"/>
  <c r="N104" i="9"/>
  <c r="M104" i="9"/>
  <c r="L104" i="9"/>
  <c r="K104" i="9"/>
  <c r="J104" i="9"/>
  <c r="I104" i="9"/>
  <c r="Q103" i="9"/>
  <c r="P103" i="9"/>
  <c r="O103" i="9"/>
  <c r="N103" i="9"/>
  <c r="M103" i="9"/>
  <c r="L103" i="9"/>
  <c r="K103" i="9"/>
  <c r="J103" i="9"/>
  <c r="I103" i="9"/>
  <c r="Q102" i="9"/>
  <c r="P102" i="9"/>
  <c r="O102" i="9"/>
  <c r="N102" i="9"/>
  <c r="M102" i="9"/>
  <c r="L102" i="9"/>
  <c r="K102" i="9"/>
  <c r="J102" i="9"/>
  <c r="I102" i="9"/>
  <c r="Q101" i="9"/>
  <c r="P101" i="9"/>
  <c r="O101" i="9"/>
  <c r="N101" i="9"/>
  <c r="M101" i="9"/>
  <c r="L101" i="9"/>
  <c r="K101" i="9"/>
  <c r="J101" i="9"/>
  <c r="I101" i="9"/>
  <c r="Q100" i="9"/>
  <c r="N100" i="9"/>
  <c r="I100" i="9"/>
  <c r="Q99" i="9"/>
  <c r="P99" i="9"/>
  <c r="O99" i="9"/>
  <c r="N99" i="9"/>
  <c r="M99" i="9"/>
  <c r="L99" i="9"/>
  <c r="K99" i="9"/>
  <c r="J99" i="9"/>
  <c r="I99" i="9"/>
  <c r="Q98" i="9"/>
  <c r="P98" i="9"/>
  <c r="O98" i="9"/>
  <c r="N98" i="9"/>
  <c r="M98" i="9"/>
  <c r="L98" i="9"/>
  <c r="K98" i="9"/>
  <c r="J98" i="9"/>
  <c r="I98" i="9"/>
  <c r="Q97" i="9"/>
  <c r="P97" i="9"/>
  <c r="O97" i="9"/>
  <c r="N97" i="9"/>
  <c r="M97" i="9"/>
  <c r="L97" i="9"/>
  <c r="K97" i="9"/>
  <c r="J97" i="9"/>
  <c r="I97" i="9"/>
  <c r="Q96" i="9"/>
  <c r="P96" i="9"/>
  <c r="O96" i="9"/>
  <c r="N96" i="9"/>
  <c r="M96" i="9"/>
  <c r="L96" i="9"/>
  <c r="K96" i="9"/>
  <c r="J96" i="9"/>
  <c r="I96" i="9"/>
  <c r="Q95" i="9"/>
  <c r="P95" i="9"/>
  <c r="O95" i="9"/>
  <c r="N95" i="9"/>
  <c r="M95" i="9"/>
  <c r="L95" i="9"/>
  <c r="K95" i="9"/>
  <c r="J95" i="9"/>
  <c r="I95" i="9"/>
  <c r="Q94" i="9"/>
  <c r="P94" i="9"/>
  <c r="O94" i="9"/>
  <c r="N94" i="9"/>
  <c r="M94" i="9"/>
  <c r="L94" i="9"/>
  <c r="K94" i="9"/>
  <c r="J94" i="9"/>
  <c r="I94" i="9"/>
  <c r="Q93" i="9"/>
  <c r="P93" i="9"/>
  <c r="O93" i="9"/>
  <c r="N93" i="9"/>
  <c r="M93" i="9"/>
  <c r="L93" i="9"/>
  <c r="K93" i="9"/>
  <c r="J93" i="9"/>
  <c r="I93" i="9"/>
  <c r="Q92" i="9"/>
  <c r="P92" i="9"/>
  <c r="O92" i="9"/>
  <c r="N92" i="9"/>
  <c r="M92" i="9"/>
  <c r="L92" i="9"/>
  <c r="K92" i="9"/>
  <c r="J92" i="9"/>
  <c r="I92" i="9"/>
  <c r="Q91" i="9"/>
  <c r="P91" i="9"/>
  <c r="O91" i="9"/>
  <c r="N91" i="9"/>
  <c r="M91" i="9"/>
  <c r="L91" i="9"/>
  <c r="K91" i="9"/>
  <c r="J91" i="9"/>
  <c r="I91" i="9"/>
  <c r="Q90" i="9"/>
  <c r="P90" i="9"/>
  <c r="O90" i="9"/>
  <c r="N90" i="9"/>
  <c r="M90" i="9"/>
  <c r="L90" i="9"/>
  <c r="K90" i="9"/>
  <c r="J90" i="9"/>
  <c r="I90" i="9"/>
  <c r="Q89" i="9"/>
  <c r="P89" i="9"/>
  <c r="O89" i="9"/>
  <c r="N89" i="9"/>
  <c r="M89" i="9"/>
  <c r="L89" i="9"/>
  <c r="K89" i="9"/>
  <c r="J89" i="9"/>
  <c r="I89" i="9"/>
  <c r="Q88" i="9"/>
  <c r="P88" i="9"/>
  <c r="O88" i="9"/>
  <c r="N88" i="9"/>
  <c r="M88" i="9"/>
  <c r="L88" i="9"/>
  <c r="K88" i="9"/>
  <c r="J88" i="9"/>
  <c r="I88" i="9"/>
  <c r="Q87" i="9"/>
  <c r="P87" i="9"/>
  <c r="O87" i="9"/>
  <c r="N87" i="9"/>
  <c r="M87" i="9"/>
  <c r="L87" i="9"/>
  <c r="K87" i="9"/>
  <c r="J87" i="9"/>
  <c r="I87" i="9"/>
  <c r="Q86" i="9"/>
  <c r="P86" i="9"/>
  <c r="O86" i="9"/>
  <c r="N86" i="9"/>
  <c r="M86" i="9"/>
  <c r="L86" i="9"/>
  <c r="K86" i="9"/>
  <c r="J86" i="9"/>
  <c r="I86" i="9"/>
  <c r="Q85" i="9"/>
  <c r="N85" i="9"/>
  <c r="J85" i="9"/>
  <c r="Q84" i="9"/>
  <c r="P84" i="9"/>
  <c r="O84" i="9"/>
  <c r="N84" i="9"/>
  <c r="M84" i="9"/>
  <c r="L84" i="9"/>
  <c r="K84" i="9"/>
  <c r="J84" i="9"/>
  <c r="I84" i="9"/>
  <c r="Q83" i="9"/>
  <c r="P83" i="9"/>
  <c r="O83" i="9"/>
  <c r="N83" i="9"/>
  <c r="M83" i="9"/>
  <c r="L83" i="9"/>
  <c r="K83" i="9"/>
  <c r="J83" i="9"/>
  <c r="I83" i="9"/>
  <c r="Q82" i="9"/>
  <c r="P82" i="9"/>
  <c r="O82" i="9"/>
  <c r="N82" i="9"/>
  <c r="M82" i="9"/>
  <c r="L82" i="9"/>
  <c r="K82" i="9"/>
  <c r="J82" i="9"/>
  <c r="I82" i="9"/>
  <c r="Q81" i="9"/>
  <c r="P81" i="9"/>
  <c r="O81" i="9"/>
  <c r="N81" i="9"/>
  <c r="M81" i="9"/>
  <c r="L81" i="9"/>
  <c r="K81" i="9"/>
  <c r="J81" i="9"/>
  <c r="I81" i="9"/>
  <c r="Q80" i="9"/>
  <c r="N80" i="9"/>
  <c r="I80" i="9"/>
  <c r="Q79" i="9"/>
  <c r="P79" i="9"/>
  <c r="O79" i="9"/>
  <c r="N79" i="9"/>
  <c r="M79" i="9"/>
  <c r="L79" i="9"/>
  <c r="K79" i="9"/>
  <c r="J79" i="9"/>
  <c r="I79" i="9"/>
  <c r="Q78" i="9"/>
  <c r="P78" i="9"/>
  <c r="O78" i="9"/>
  <c r="N78" i="9"/>
  <c r="M78" i="9"/>
  <c r="L78" i="9"/>
  <c r="K78" i="9"/>
  <c r="J78" i="9"/>
  <c r="I78" i="9"/>
  <c r="Q77" i="9"/>
  <c r="P77" i="9"/>
  <c r="O77" i="9"/>
  <c r="N77" i="9"/>
  <c r="M77" i="9"/>
  <c r="L77" i="9"/>
  <c r="K77" i="9"/>
  <c r="J77" i="9"/>
  <c r="I77" i="9"/>
  <c r="Q76" i="9"/>
  <c r="P76" i="9"/>
  <c r="O76" i="9"/>
  <c r="N76" i="9"/>
  <c r="M76" i="9"/>
  <c r="L76" i="9"/>
  <c r="K76" i="9"/>
  <c r="I76" i="9"/>
  <c r="Q75" i="9"/>
  <c r="O75" i="9"/>
  <c r="N75" i="9"/>
  <c r="M75" i="9"/>
  <c r="K75" i="9"/>
  <c r="J75" i="9"/>
  <c r="Q74" i="9"/>
  <c r="O74" i="9"/>
  <c r="N74" i="9"/>
  <c r="M74" i="9"/>
  <c r="K74" i="9"/>
  <c r="J74" i="9"/>
  <c r="Q73" i="9"/>
  <c r="N73" i="9"/>
  <c r="I73" i="9"/>
  <c r="Q72" i="9"/>
  <c r="P72" i="9"/>
  <c r="O72" i="9"/>
  <c r="N72" i="9"/>
  <c r="M72" i="9"/>
  <c r="L72" i="9"/>
  <c r="K72" i="9"/>
  <c r="J72" i="9"/>
  <c r="I72" i="9"/>
  <c r="Q71" i="9"/>
  <c r="P71" i="9"/>
  <c r="O71" i="9"/>
  <c r="N71" i="9"/>
  <c r="M71" i="9"/>
  <c r="L71" i="9"/>
  <c r="K71" i="9"/>
  <c r="J71" i="9"/>
  <c r="I71" i="9"/>
  <c r="Q70" i="9"/>
  <c r="P70" i="9"/>
  <c r="O70" i="9"/>
  <c r="N70" i="9"/>
  <c r="M70" i="9"/>
  <c r="L70" i="9"/>
  <c r="K70" i="9"/>
  <c r="J70" i="9"/>
  <c r="I70" i="9"/>
  <c r="Q69" i="9"/>
  <c r="P69" i="9"/>
  <c r="O69" i="9"/>
  <c r="N69" i="9"/>
  <c r="M69" i="9"/>
  <c r="L69" i="9"/>
  <c r="K69" i="9"/>
  <c r="J69" i="9"/>
  <c r="I69" i="9"/>
  <c r="Q68" i="9"/>
  <c r="N68" i="9"/>
  <c r="I68" i="9"/>
  <c r="Q67" i="9"/>
  <c r="N67" i="9"/>
  <c r="I67" i="9"/>
  <c r="Q66" i="9"/>
  <c r="P66" i="9"/>
  <c r="O66" i="9"/>
  <c r="N66" i="9"/>
  <c r="M66" i="9"/>
  <c r="L66" i="9"/>
  <c r="K66" i="9"/>
  <c r="J66" i="9"/>
  <c r="I66" i="9"/>
  <c r="Q65" i="9"/>
  <c r="P65" i="9"/>
  <c r="O65" i="9"/>
  <c r="N65" i="9"/>
  <c r="M65" i="9"/>
  <c r="L65" i="9"/>
  <c r="K65" i="9"/>
  <c r="J65" i="9"/>
  <c r="I65" i="9"/>
  <c r="Q64" i="9"/>
  <c r="P64" i="9"/>
  <c r="O64" i="9"/>
  <c r="N64" i="9"/>
  <c r="M64" i="9"/>
  <c r="L64" i="9"/>
  <c r="K64" i="9"/>
  <c r="J64" i="9"/>
  <c r="I64" i="9"/>
  <c r="Q63" i="9"/>
  <c r="P63" i="9"/>
  <c r="O63" i="9"/>
  <c r="N63" i="9"/>
  <c r="M63" i="9"/>
  <c r="L63" i="9"/>
  <c r="K63" i="9"/>
  <c r="J63" i="9"/>
  <c r="I63" i="9"/>
  <c r="Q62" i="9"/>
  <c r="P62" i="9"/>
  <c r="O62" i="9"/>
  <c r="N62" i="9"/>
  <c r="M62" i="9"/>
  <c r="L62" i="9"/>
  <c r="K62" i="9"/>
  <c r="J62" i="9"/>
  <c r="I62" i="9"/>
  <c r="Q61" i="9"/>
  <c r="P61" i="9"/>
  <c r="O61" i="9"/>
  <c r="N61" i="9"/>
  <c r="M61" i="9"/>
  <c r="L61" i="9"/>
  <c r="K61" i="9"/>
  <c r="J61" i="9"/>
  <c r="I61" i="9"/>
  <c r="Q60" i="9"/>
  <c r="P60" i="9"/>
  <c r="O60" i="9"/>
  <c r="N60" i="9"/>
  <c r="M60" i="9"/>
  <c r="L60" i="9"/>
  <c r="K60" i="9"/>
  <c r="J60" i="9"/>
  <c r="I60" i="9"/>
  <c r="Q59" i="9"/>
  <c r="P59" i="9"/>
  <c r="O59" i="9"/>
  <c r="N59" i="9"/>
  <c r="M59" i="9"/>
  <c r="L59" i="9"/>
  <c r="K59" i="9"/>
  <c r="J59" i="9"/>
  <c r="I59" i="9"/>
  <c r="Q58" i="9"/>
  <c r="P58" i="9"/>
  <c r="O58" i="9"/>
  <c r="N58" i="9"/>
  <c r="M58" i="9"/>
  <c r="L58" i="9"/>
  <c r="K58" i="9"/>
  <c r="J58" i="9"/>
  <c r="I58" i="9"/>
  <c r="Q57" i="9"/>
  <c r="P57" i="9"/>
  <c r="O57" i="9"/>
  <c r="N57" i="9"/>
  <c r="M57" i="9"/>
  <c r="L57" i="9"/>
  <c r="K57" i="9"/>
  <c r="J57" i="9"/>
  <c r="I57" i="9"/>
  <c r="Q56" i="9"/>
  <c r="P56" i="9"/>
  <c r="O56" i="9"/>
  <c r="N56" i="9"/>
  <c r="M56" i="9"/>
  <c r="L56" i="9"/>
  <c r="K56" i="9"/>
  <c r="J56" i="9"/>
  <c r="I56" i="9"/>
  <c r="Q55" i="9"/>
  <c r="P55" i="9"/>
  <c r="O55" i="9"/>
  <c r="N55" i="9"/>
  <c r="M55" i="9"/>
  <c r="L55" i="9"/>
  <c r="K55" i="9"/>
  <c r="J55" i="9"/>
  <c r="I55" i="9"/>
  <c r="Q54" i="9"/>
  <c r="N54" i="9"/>
  <c r="I54" i="9"/>
  <c r="Q53" i="9"/>
  <c r="P53" i="9"/>
  <c r="O53" i="9"/>
  <c r="N53" i="9"/>
  <c r="M53" i="9"/>
  <c r="L53" i="9"/>
  <c r="K53" i="9"/>
  <c r="J53" i="9"/>
  <c r="I53" i="9"/>
  <c r="Q52" i="9"/>
  <c r="N52" i="9"/>
  <c r="J52" i="9"/>
  <c r="Q51" i="9"/>
  <c r="P51" i="9"/>
  <c r="O51" i="9"/>
  <c r="N51" i="9"/>
  <c r="M51" i="9"/>
  <c r="L51" i="9"/>
  <c r="K51" i="9"/>
  <c r="J51" i="9"/>
  <c r="I51" i="9"/>
  <c r="Q50" i="9"/>
  <c r="P50" i="9"/>
  <c r="O50" i="9"/>
  <c r="N50" i="9"/>
  <c r="M50" i="9"/>
  <c r="L50" i="9"/>
  <c r="K50" i="9"/>
  <c r="J50" i="9"/>
  <c r="I50" i="9"/>
  <c r="Q49" i="9"/>
  <c r="P49" i="9"/>
  <c r="O49" i="9"/>
  <c r="N49" i="9"/>
  <c r="M49" i="9"/>
  <c r="L49" i="9"/>
  <c r="K49" i="9"/>
  <c r="J49" i="9"/>
  <c r="I49" i="9"/>
  <c r="Q48" i="9"/>
  <c r="P48" i="9"/>
  <c r="O48" i="9"/>
  <c r="N48" i="9"/>
  <c r="M48" i="9"/>
  <c r="L48" i="9"/>
  <c r="K48" i="9"/>
  <c r="J48" i="9"/>
  <c r="I48" i="9"/>
  <c r="Q47" i="9"/>
  <c r="P47" i="9"/>
  <c r="O47" i="9"/>
  <c r="N47" i="9"/>
  <c r="M47" i="9"/>
  <c r="L47" i="9"/>
  <c r="K47" i="9"/>
  <c r="J47" i="9"/>
  <c r="I47" i="9"/>
  <c r="Q46" i="9"/>
  <c r="P46" i="9"/>
  <c r="O46" i="9"/>
  <c r="N46" i="9"/>
  <c r="M46" i="9"/>
  <c r="L46" i="9"/>
  <c r="K46" i="9"/>
  <c r="J46" i="9"/>
  <c r="I46" i="9"/>
  <c r="Q45" i="9"/>
  <c r="P45" i="9"/>
  <c r="O45" i="9"/>
  <c r="N45" i="9"/>
  <c r="M45" i="9"/>
  <c r="L45" i="9"/>
  <c r="K45" i="9"/>
  <c r="J45" i="9"/>
  <c r="I45" i="9"/>
  <c r="Q44" i="9"/>
  <c r="P44" i="9"/>
  <c r="O44" i="9"/>
  <c r="N44" i="9"/>
  <c r="M44" i="9"/>
  <c r="L44" i="9"/>
  <c r="K44" i="9"/>
  <c r="J44" i="9"/>
  <c r="I44" i="9"/>
  <c r="Q43" i="9"/>
  <c r="P43" i="9"/>
  <c r="Q42" i="9"/>
  <c r="P42" i="9"/>
  <c r="O42" i="9"/>
  <c r="N42" i="9"/>
  <c r="M42" i="9"/>
  <c r="L42" i="9"/>
  <c r="K42" i="9"/>
  <c r="J42" i="9"/>
  <c r="I42" i="9"/>
  <c r="Q41" i="9"/>
  <c r="P41" i="9"/>
  <c r="O41" i="9"/>
  <c r="N41" i="9"/>
  <c r="M41" i="9"/>
  <c r="L41" i="9"/>
  <c r="K41" i="9"/>
  <c r="J41" i="9"/>
  <c r="I41" i="9"/>
  <c r="Q40" i="9"/>
  <c r="P40" i="9"/>
  <c r="O40" i="9"/>
  <c r="N40" i="9"/>
  <c r="M40" i="9"/>
  <c r="L40" i="9"/>
  <c r="K40" i="9"/>
  <c r="J40" i="9"/>
  <c r="I40" i="9"/>
  <c r="Q39" i="9"/>
  <c r="P39" i="9"/>
  <c r="O39" i="9"/>
  <c r="N39" i="9"/>
  <c r="M39" i="9"/>
  <c r="L39" i="9"/>
  <c r="K39" i="9"/>
  <c r="J39" i="9"/>
  <c r="I39" i="9"/>
  <c r="Q38" i="9"/>
  <c r="P38" i="9"/>
  <c r="O38" i="9"/>
  <c r="N38" i="9"/>
  <c r="M38" i="9"/>
  <c r="L38" i="9"/>
  <c r="K38" i="9"/>
  <c r="J38" i="9"/>
  <c r="I38" i="9"/>
  <c r="Q37" i="9"/>
  <c r="P37" i="9"/>
  <c r="O37" i="9"/>
  <c r="N37" i="9"/>
  <c r="M37" i="9"/>
  <c r="L37" i="9"/>
  <c r="K37" i="9"/>
  <c r="J37" i="9"/>
  <c r="I37" i="9"/>
  <c r="Q36" i="9"/>
  <c r="N36" i="9"/>
  <c r="I36" i="9"/>
  <c r="Q35" i="9"/>
  <c r="P35" i="9"/>
  <c r="O35" i="9"/>
  <c r="N35" i="9"/>
  <c r="M35" i="9"/>
  <c r="L35" i="9"/>
  <c r="K35" i="9"/>
  <c r="J35" i="9"/>
  <c r="I35" i="9"/>
  <c r="Q34" i="9"/>
  <c r="N34" i="9"/>
  <c r="Q33" i="9"/>
  <c r="P33" i="9"/>
  <c r="O33" i="9"/>
  <c r="N33" i="9"/>
  <c r="M33" i="9"/>
  <c r="L33" i="9"/>
  <c r="K33" i="9"/>
  <c r="J33" i="9"/>
  <c r="I33" i="9"/>
  <c r="Q32" i="9"/>
  <c r="P32" i="9"/>
  <c r="O32" i="9"/>
  <c r="N32" i="9"/>
  <c r="M32" i="9"/>
  <c r="L32" i="9"/>
  <c r="K32" i="9"/>
  <c r="J32" i="9"/>
  <c r="I32" i="9"/>
  <c r="Q31" i="9"/>
  <c r="N31" i="9"/>
  <c r="I31" i="9"/>
  <c r="Q30" i="9"/>
  <c r="N30" i="9"/>
  <c r="I30" i="9"/>
  <c r="Q29" i="9"/>
  <c r="N29" i="9"/>
  <c r="I29" i="9"/>
  <c r="Q28" i="9"/>
  <c r="N28" i="9"/>
  <c r="I28" i="9"/>
  <c r="Q27" i="9"/>
  <c r="N27" i="9"/>
  <c r="I27" i="9"/>
  <c r="Q26" i="9"/>
  <c r="P26" i="9"/>
  <c r="O26" i="9"/>
  <c r="N26" i="9"/>
  <c r="M26" i="9"/>
  <c r="L26" i="9"/>
  <c r="K26" i="9"/>
  <c r="J26" i="9"/>
  <c r="I26" i="9"/>
  <c r="S25" i="9"/>
  <c r="N25" i="9"/>
  <c r="L25" i="9"/>
  <c r="I25" i="9"/>
  <c r="Q24" i="9"/>
  <c r="P24" i="9"/>
  <c r="O24" i="9"/>
  <c r="N24" i="9"/>
  <c r="M24" i="9"/>
  <c r="L24" i="9"/>
  <c r="K24" i="9"/>
  <c r="J24" i="9"/>
  <c r="I24" i="9"/>
  <c r="Q23" i="9"/>
  <c r="P23" i="9"/>
  <c r="O23" i="9"/>
  <c r="N23" i="9"/>
  <c r="M23" i="9"/>
  <c r="L23" i="9"/>
  <c r="K23" i="9"/>
  <c r="J23" i="9"/>
  <c r="I23" i="9"/>
  <c r="Q22" i="9"/>
  <c r="P22" i="9"/>
  <c r="O22" i="9"/>
  <c r="N22" i="9"/>
  <c r="M22" i="9"/>
  <c r="L22" i="9"/>
  <c r="K22" i="9"/>
  <c r="J22" i="9"/>
  <c r="I22" i="9"/>
  <c r="Q21" i="9"/>
  <c r="P21" i="9"/>
  <c r="O21" i="9"/>
  <c r="N21" i="9"/>
  <c r="M21" i="9"/>
  <c r="L21" i="9"/>
  <c r="K21" i="9"/>
  <c r="J21" i="9"/>
  <c r="I21" i="9"/>
  <c r="Q20" i="9"/>
  <c r="P20" i="9"/>
  <c r="O20" i="9"/>
  <c r="N20" i="9"/>
  <c r="M20" i="9"/>
  <c r="L20" i="9"/>
  <c r="K20" i="9"/>
  <c r="J20" i="9"/>
  <c r="I20" i="9"/>
  <c r="Q19" i="9"/>
  <c r="P19" i="9"/>
  <c r="O19" i="9"/>
  <c r="N19" i="9"/>
  <c r="M19" i="9"/>
  <c r="L19" i="9"/>
  <c r="K19" i="9"/>
  <c r="J19" i="9"/>
  <c r="I19" i="9"/>
  <c r="Q18" i="9"/>
  <c r="P18" i="9"/>
  <c r="O18" i="9"/>
  <c r="N18" i="9"/>
  <c r="M18" i="9"/>
  <c r="L18" i="9"/>
  <c r="K18" i="9"/>
  <c r="J18" i="9"/>
  <c r="I18" i="9"/>
  <c r="Q17" i="9"/>
  <c r="P17" i="9"/>
  <c r="O17" i="9"/>
  <c r="N17" i="9"/>
  <c r="M17" i="9"/>
  <c r="L17" i="9"/>
  <c r="K17" i="9"/>
  <c r="J17" i="9"/>
  <c r="I17" i="9"/>
  <c r="Q16" i="9"/>
  <c r="N16" i="9"/>
  <c r="I16" i="9"/>
  <c r="Q15" i="9"/>
  <c r="P15" i="9"/>
  <c r="O15" i="9"/>
  <c r="N15" i="9"/>
  <c r="M15" i="9"/>
  <c r="L15" i="9"/>
  <c r="K15" i="9"/>
  <c r="J15" i="9"/>
  <c r="I15" i="9"/>
  <c r="Q14" i="9"/>
  <c r="P14" i="9"/>
  <c r="O14" i="9"/>
  <c r="N14" i="9"/>
  <c r="M14" i="9"/>
  <c r="L14" i="9"/>
  <c r="K14" i="9"/>
  <c r="J14" i="9"/>
  <c r="I14" i="9"/>
  <c r="Q13" i="9"/>
  <c r="P13" i="9"/>
  <c r="O13" i="9"/>
  <c r="N13" i="9"/>
  <c r="M13" i="9"/>
  <c r="L13" i="9"/>
  <c r="K13" i="9"/>
  <c r="J13" i="9"/>
  <c r="I13" i="9"/>
  <c r="Q12" i="9"/>
  <c r="P12" i="9"/>
  <c r="O12" i="9"/>
  <c r="N12" i="9"/>
  <c r="M12" i="9"/>
  <c r="L12" i="9"/>
  <c r="K12" i="9"/>
  <c r="J12" i="9"/>
  <c r="I12" i="9"/>
  <c r="Q11" i="9"/>
  <c r="P11" i="9"/>
  <c r="O11" i="9"/>
  <c r="N11" i="9"/>
  <c r="M11" i="9"/>
  <c r="L11" i="9"/>
  <c r="K11" i="9"/>
  <c r="J11" i="9"/>
  <c r="I11" i="9"/>
  <c r="Q10" i="9"/>
  <c r="P10" i="9"/>
  <c r="O10" i="9"/>
  <c r="N10" i="9"/>
  <c r="M10" i="9"/>
  <c r="L10" i="9"/>
  <c r="K10" i="9"/>
  <c r="J10" i="9"/>
  <c r="I10" i="9"/>
  <c r="Q9" i="9"/>
  <c r="P9" i="9"/>
  <c r="O9" i="9"/>
  <c r="N9" i="9"/>
  <c r="M9" i="9"/>
  <c r="L9" i="9"/>
  <c r="K9" i="9"/>
  <c r="J9" i="9"/>
  <c r="I9" i="9"/>
  <c r="Q8" i="9"/>
  <c r="P8" i="9"/>
  <c r="O8" i="9"/>
  <c r="N8" i="9"/>
  <c r="M8" i="9"/>
  <c r="L8" i="9"/>
  <c r="K8" i="9"/>
  <c r="J8" i="9"/>
  <c r="I8" i="9"/>
  <c r="Q7" i="9"/>
  <c r="P7" i="9"/>
  <c r="O7" i="9"/>
  <c r="N7" i="9"/>
  <c r="M7" i="9"/>
  <c r="L7" i="9"/>
  <c r="K7" i="9"/>
  <c r="J7" i="9"/>
  <c r="I7" i="9"/>
  <c r="Q6" i="9"/>
  <c r="P6" i="9"/>
  <c r="O6" i="9"/>
  <c r="N6" i="9"/>
  <c r="M6" i="9"/>
  <c r="L6" i="9"/>
  <c r="K6" i="9"/>
  <c r="J6" i="9"/>
  <c r="I6" i="9"/>
  <c r="Q5" i="9"/>
  <c r="P5" i="9"/>
  <c r="O5" i="9"/>
  <c r="N5" i="9"/>
  <c r="M5" i="9"/>
  <c r="L5" i="9"/>
  <c r="K5" i="9"/>
  <c r="J5" i="9"/>
  <c r="I5" i="9"/>
  <c r="Q284" i="8"/>
  <c r="P284" i="8"/>
  <c r="O284" i="8"/>
  <c r="N284" i="8"/>
  <c r="M284" i="8"/>
  <c r="L284" i="8"/>
  <c r="K284" i="8"/>
  <c r="J284" i="8"/>
  <c r="I284" i="8"/>
  <c r="Q283" i="8"/>
  <c r="P283" i="8"/>
  <c r="O283" i="8"/>
  <c r="N283" i="8"/>
  <c r="M283" i="8"/>
  <c r="L283" i="8"/>
  <c r="K283" i="8"/>
  <c r="J283" i="8"/>
  <c r="I283" i="8"/>
  <c r="Q282" i="8"/>
  <c r="P282" i="8"/>
  <c r="O282" i="8"/>
  <c r="N282" i="8"/>
  <c r="M282" i="8"/>
  <c r="L282" i="8"/>
  <c r="K282" i="8"/>
  <c r="J282" i="8"/>
  <c r="I282" i="8"/>
  <c r="Q281" i="8"/>
  <c r="P281" i="8"/>
  <c r="O281" i="8"/>
  <c r="N281" i="8"/>
  <c r="M281" i="8"/>
  <c r="L281" i="8"/>
  <c r="K281" i="8"/>
  <c r="J281" i="8"/>
  <c r="I281" i="8"/>
  <c r="Q280" i="8"/>
  <c r="P280" i="8"/>
  <c r="O280" i="8"/>
  <c r="N280" i="8"/>
  <c r="M280" i="8"/>
  <c r="L280" i="8"/>
  <c r="K280" i="8"/>
  <c r="J280" i="8"/>
  <c r="I280" i="8"/>
  <c r="Q279" i="8"/>
  <c r="P279" i="8"/>
  <c r="O279" i="8"/>
  <c r="N279" i="8"/>
  <c r="M279" i="8"/>
  <c r="L279" i="8"/>
  <c r="K279" i="8"/>
  <c r="J279" i="8"/>
  <c r="I279" i="8"/>
  <c r="Q278" i="8"/>
  <c r="P278" i="8"/>
  <c r="O278" i="8"/>
  <c r="N278" i="8"/>
  <c r="M278" i="8"/>
  <c r="L278" i="8"/>
  <c r="K278" i="8"/>
  <c r="J278" i="8"/>
  <c r="I278" i="8"/>
  <c r="Q277" i="8"/>
  <c r="P277" i="8"/>
  <c r="O277" i="8"/>
  <c r="N277" i="8"/>
  <c r="M277" i="8"/>
  <c r="L277" i="8"/>
  <c r="K277" i="8"/>
  <c r="J277" i="8"/>
  <c r="I277" i="8"/>
  <c r="Q276" i="8"/>
  <c r="P276" i="8"/>
  <c r="O276" i="8"/>
  <c r="N276" i="8"/>
  <c r="M276" i="8"/>
  <c r="L276" i="8"/>
  <c r="K276" i="8"/>
  <c r="J276" i="8"/>
  <c r="I276" i="8"/>
  <c r="Q275" i="8"/>
  <c r="P275" i="8"/>
  <c r="O275" i="8"/>
  <c r="N275" i="8"/>
  <c r="M275" i="8"/>
  <c r="L275" i="8"/>
  <c r="K275" i="8"/>
  <c r="J275" i="8"/>
  <c r="I275" i="8"/>
  <c r="Q274" i="8"/>
  <c r="P274" i="8"/>
  <c r="O274" i="8"/>
  <c r="N274" i="8"/>
  <c r="M274" i="8"/>
  <c r="L274" i="8"/>
  <c r="K274" i="8"/>
  <c r="J274" i="8"/>
  <c r="I274" i="8"/>
  <c r="Q273" i="8"/>
  <c r="P273" i="8"/>
  <c r="O273" i="8"/>
  <c r="N273" i="8"/>
  <c r="M273" i="8"/>
  <c r="L273" i="8"/>
  <c r="K273" i="8"/>
  <c r="J273" i="8"/>
  <c r="I273" i="8"/>
  <c r="Q272" i="8"/>
  <c r="P272" i="8"/>
  <c r="O272" i="8"/>
  <c r="N272" i="8"/>
  <c r="M272" i="8"/>
  <c r="L272" i="8"/>
  <c r="K272" i="8"/>
  <c r="J272" i="8"/>
  <c r="I272" i="8"/>
  <c r="Q271" i="8"/>
  <c r="P271" i="8"/>
  <c r="O271" i="8"/>
  <c r="N271" i="8"/>
  <c r="M271" i="8"/>
  <c r="L271" i="8"/>
  <c r="K271" i="8"/>
  <c r="J271" i="8"/>
  <c r="I271" i="8"/>
  <c r="Q270" i="8"/>
  <c r="P270" i="8"/>
  <c r="O270" i="8"/>
  <c r="N270" i="8"/>
  <c r="M270" i="8"/>
  <c r="L270" i="8"/>
  <c r="K270" i="8"/>
  <c r="J270" i="8"/>
  <c r="I270" i="8"/>
  <c r="Q269" i="8"/>
  <c r="P269" i="8"/>
  <c r="O269" i="8"/>
  <c r="N269" i="8"/>
  <c r="M269" i="8"/>
  <c r="L269" i="8"/>
  <c r="K269" i="8"/>
  <c r="J269" i="8"/>
  <c r="I269" i="8"/>
  <c r="Q268" i="8"/>
  <c r="P268" i="8"/>
  <c r="O268" i="8"/>
  <c r="N268" i="8"/>
  <c r="M268" i="8"/>
  <c r="L268" i="8"/>
  <c r="K268" i="8"/>
  <c r="J268" i="8"/>
  <c r="I268" i="8"/>
  <c r="Q267" i="8"/>
  <c r="P267" i="8"/>
  <c r="O267" i="8"/>
  <c r="N267" i="8"/>
  <c r="M267" i="8"/>
  <c r="L267" i="8"/>
  <c r="K267" i="8"/>
  <c r="J267" i="8"/>
  <c r="I267" i="8"/>
  <c r="Q266" i="8"/>
  <c r="P266" i="8"/>
  <c r="O266" i="8"/>
  <c r="N266" i="8"/>
  <c r="M266" i="8"/>
  <c r="L266" i="8"/>
  <c r="K266" i="8"/>
  <c r="J266" i="8"/>
  <c r="I266" i="8"/>
  <c r="Q265" i="8"/>
  <c r="P265" i="8"/>
  <c r="O265" i="8"/>
  <c r="N265" i="8"/>
  <c r="M265" i="8"/>
  <c r="L265" i="8"/>
  <c r="K265" i="8"/>
  <c r="J265" i="8"/>
  <c r="I265" i="8"/>
  <c r="Q264" i="8"/>
  <c r="P264" i="8"/>
  <c r="O264" i="8"/>
  <c r="N264" i="8"/>
  <c r="M264" i="8"/>
  <c r="L264" i="8"/>
  <c r="K264" i="8"/>
  <c r="J264" i="8"/>
  <c r="I264" i="8"/>
  <c r="Q263" i="8"/>
  <c r="P263" i="8"/>
  <c r="O263" i="8"/>
  <c r="N263" i="8"/>
  <c r="M263" i="8"/>
  <c r="L263" i="8"/>
  <c r="K263" i="8"/>
  <c r="J263" i="8"/>
  <c r="I263" i="8"/>
  <c r="Q262" i="8"/>
  <c r="P262" i="8"/>
  <c r="O262" i="8"/>
  <c r="N262" i="8"/>
  <c r="M262" i="8"/>
  <c r="L262" i="8"/>
  <c r="K262" i="8"/>
  <c r="J262" i="8"/>
  <c r="I262" i="8"/>
  <c r="Q261" i="8"/>
  <c r="P261" i="8"/>
  <c r="O261" i="8"/>
  <c r="N261" i="8"/>
  <c r="M261" i="8"/>
  <c r="L261" i="8"/>
  <c r="K261" i="8"/>
  <c r="J261" i="8"/>
  <c r="I261" i="8"/>
  <c r="Q260" i="8"/>
  <c r="P260" i="8"/>
  <c r="O260" i="8"/>
  <c r="N260" i="8"/>
  <c r="M260" i="8"/>
  <c r="L260" i="8"/>
  <c r="K260" i="8"/>
  <c r="J260" i="8"/>
  <c r="I260" i="8"/>
  <c r="Q259" i="8"/>
  <c r="P259" i="8"/>
  <c r="O259" i="8"/>
  <c r="N259" i="8"/>
  <c r="M259" i="8"/>
  <c r="L259" i="8"/>
  <c r="K259" i="8"/>
  <c r="J259" i="8"/>
  <c r="I259" i="8"/>
  <c r="Q258" i="8"/>
  <c r="P258" i="8"/>
  <c r="O258" i="8"/>
  <c r="N258" i="8"/>
  <c r="M258" i="8"/>
  <c r="L258" i="8"/>
  <c r="K258" i="8"/>
  <c r="J258" i="8"/>
  <c r="I258" i="8"/>
  <c r="Q257" i="8"/>
  <c r="P257" i="8"/>
  <c r="O257" i="8"/>
  <c r="N257" i="8"/>
  <c r="M257" i="8"/>
  <c r="L257" i="8"/>
  <c r="K257" i="8"/>
  <c r="J257" i="8"/>
  <c r="I257" i="8"/>
  <c r="Q256" i="8"/>
  <c r="P256" i="8"/>
  <c r="O256" i="8"/>
  <c r="N256" i="8"/>
  <c r="M256" i="8"/>
  <c r="L256" i="8"/>
  <c r="K256" i="8"/>
  <c r="J256" i="8"/>
  <c r="I256" i="8"/>
  <c r="Q255" i="8"/>
  <c r="P255" i="8"/>
  <c r="O255" i="8"/>
  <c r="N255" i="8"/>
  <c r="M255" i="8"/>
  <c r="L255" i="8"/>
  <c r="K255" i="8"/>
  <c r="J255" i="8"/>
  <c r="I255" i="8"/>
  <c r="Q254" i="8"/>
  <c r="P254" i="8"/>
  <c r="O254" i="8"/>
  <c r="N254" i="8"/>
  <c r="M254" i="8"/>
  <c r="L254" i="8"/>
  <c r="K254" i="8"/>
  <c r="J254" i="8"/>
  <c r="I254" i="8"/>
  <c r="Q253" i="8"/>
  <c r="P253" i="8"/>
  <c r="O253" i="8"/>
  <c r="N253" i="8"/>
  <c r="M253" i="8"/>
  <c r="L253" i="8"/>
  <c r="K253" i="8"/>
  <c r="J253" i="8"/>
  <c r="I253" i="8"/>
  <c r="Q252" i="8"/>
  <c r="P252" i="8"/>
  <c r="O252" i="8"/>
  <c r="N252" i="8"/>
  <c r="M252" i="8"/>
  <c r="L252" i="8"/>
  <c r="K252" i="8"/>
  <c r="J252" i="8"/>
  <c r="I252" i="8"/>
  <c r="Q251" i="8"/>
  <c r="P251" i="8"/>
  <c r="O251" i="8"/>
  <c r="N251" i="8"/>
  <c r="M251" i="8"/>
  <c r="L251" i="8"/>
  <c r="K251" i="8"/>
  <c r="J251" i="8"/>
  <c r="I251" i="8"/>
  <c r="Q250" i="8"/>
  <c r="P250" i="8"/>
  <c r="O250" i="8"/>
  <c r="N250" i="8"/>
  <c r="M250" i="8"/>
  <c r="L250" i="8"/>
  <c r="K250" i="8"/>
  <c r="J250" i="8"/>
  <c r="I250" i="8"/>
  <c r="Q249" i="8"/>
  <c r="P249" i="8"/>
  <c r="O249" i="8"/>
  <c r="N249" i="8"/>
  <c r="M249" i="8"/>
  <c r="L249" i="8"/>
  <c r="K249" i="8"/>
  <c r="J249" i="8"/>
  <c r="I249" i="8"/>
  <c r="Q248" i="8"/>
  <c r="P248" i="8"/>
  <c r="O248" i="8"/>
  <c r="N248" i="8"/>
  <c r="M248" i="8"/>
  <c r="L248" i="8"/>
  <c r="K248" i="8"/>
  <c r="J248" i="8"/>
  <c r="I248" i="8"/>
  <c r="Q247" i="8"/>
  <c r="P247" i="8"/>
  <c r="O247" i="8"/>
  <c r="N247" i="8"/>
  <c r="M247" i="8"/>
  <c r="L247" i="8"/>
  <c r="K247" i="8"/>
  <c r="J247" i="8"/>
  <c r="I247" i="8"/>
  <c r="Q246" i="8"/>
  <c r="P246" i="8"/>
  <c r="O246" i="8"/>
  <c r="N246" i="8"/>
  <c r="M246" i="8"/>
  <c r="L246" i="8"/>
  <c r="K246" i="8"/>
  <c r="J246" i="8"/>
  <c r="I246" i="8"/>
  <c r="Q245" i="8"/>
  <c r="P245" i="8"/>
  <c r="O245" i="8"/>
  <c r="N245" i="8"/>
  <c r="M245" i="8"/>
  <c r="L245" i="8"/>
  <c r="K245" i="8"/>
  <c r="J245" i="8"/>
  <c r="I245" i="8"/>
  <c r="Q244" i="8"/>
  <c r="P244" i="8"/>
  <c r="O244" i="8"/>
  <c r="N244" i="8"/>
  <c r="M244" i="8"/>
  <c r="L244" i="8"/>
  <c r="K244" i="8"/>
  <c r="J244" i="8"/>
  <c r="I244" i="8"/>
  <c r="Q243" i="8"/>
  <c r="P243" i="8"/>
  <c r="O243" i="8"/>
  <c r="N243" i="8"/>
  <c r="M243" i="8"/>
  <c r="L243" i="8"/>
  <c r="K243" i="8"/>
  <c r="J243" i="8"/>
  <c r="I243" i="8"/>
  <c r="Q242" i="8"/>
  <c r="P242" i="8"/>
  <c r="O242" i="8"/>
  <c r="N242" i="8"/>
  <c r="M242" i="8"/>
  <c r="L242" i="8"/>
  <c r="K242" i="8"/>
  <c r="J242" i="8"/>
  <c r="I242" i="8"/>
  <c r="Q241" i="8"/>
  <c r="P241" i="8"/>
  <c r="O241" i="8"/>
  <c r="N241" i="8"/>
  <c r="M241" i="8"/>
  <c r="L241" i="8"/>
  <c r="K241" i="8"/>
  <c r="J241" i="8"/>
  <c r="I241" i="8"/>
  <c r="Q240" i="8"/>
  <c r="P240" i="8"/>
  <c r="O240" i="8"/>
  <c r="N240" i="8"/>
  <c r="M240" i="8"/>
  <c r="L240" i="8"/>
  <c r="K240" i="8"/>
  <c r="J240" i="8"/>
  <c r="I240" i="8"/>
  <c r="Q239" i="8"/>
  <c r="P239" i="8"/>
  <c r="O239" i="8"/>
  <c r="N239" i="8"/>
  <c r="M239" i="8"/>
  <c r="L239" i="8"/>
  <c r="K239" i="8"/>
  <c r="J239" i="8"/>
  <c r="I239" i="8"/>
  <c r="Q238" i="8"/>
  <c r="P238" i="8"/>
  <c r="O238" i="8"/>
  <c r="N238" i="8"/>
  <c r="M238" i="8"/>
  <c r="L238" i="8"/>
  <c r="K238" i="8"/>
  <c r="J238" i="8"/>
  <c r="I238" i="8"/>
  <c r="Q237" i="8"/>
  <c r="P237" i="8"/>
  <c r="O237" i="8"/>
  <c r="N237" i="8"/>
  <c r="M237" i="8"/>
  <c r="L237" i="8"/>
  <c r="K237" i="8"/>
  <c r="J237" i="8"/>
  <c r="I237" i="8"/>
  <c r="Q236" i="8"/>
  <c r="P236" i="8"/>
  <c r="O236" i="8"/>
  <c r="N236" i="8"/>
  <c r="M236" i="8"/>
  <c r="L236" i="8"/>
  <c r="K236" i="8"/>
  <c r="J236" i="8"/>
  <c r="I236" i="8"/>
  <c r="Q235" i="8"/>
  <c r="P235" i="8"/>
  <c r="O235" i="8"/>
  <c r="N235" i="8"/>
  <c r="M235" i="8"/>
  <c r="L235" i="8"/>
  <c r="K235" i="8"/>
  <c r="J235" i="8"/>
  <c r="I235" i="8"/>
  <c r="Q234" i="8"/>
  <c r="P234" i="8"/>
  <c r="O234" i="8"/>
  <c r="N234" i="8"/>
  <c r="M234" i="8"/>
  <c r="L234" i="8"/>
  <c r="K234" i="8"/>
  <c r="J234" i="8"/>
  <c r="I234" i="8"/>
  <c r="Q233" i="8"/>
  <c r="P233" i="8"/>
  <c r="O233" i="8"/>
  <c r="N233" i="8"/>
  <c r="M233" i="8"/>
  <c r="L233" i="8"/>
  <c r="K233" i="8"/>
  <c r="J233" i="8"/>
  <c r="I233" i="8"/>
  <c r="Q232" i="8"/>
  <c r="P232" i="8"/>
  <c r="O232" i="8"/>
  <c r="N232" i="8"/>
  <c r="M232" i="8"/>
  <c r="L232" i="8"/>
  <c r="K232" i="8"/>
  <c r="J232" i="8"/>
  <c r="I232" i="8"/>
  <c r="Q231" i="8"/>
  <c r="P231" i="8"/>
  <c r="O231" i="8"/>
  <c r="N231" i="8"/>
  <c r="M231" i="8"/>
  <c r="L231" i="8"/>
  <c r="K231" i="8"/>
  <c r="J231" i="8"/>
  <c r="I231" i="8"/>
  <c r="Q230" i="8"/>
  <c r="P230" i="8"/>
  <c r="O230" i="8"/>
  <c r="N230" i="8"/>
  <c r="M230" i="8"/>
  <c r="L230" i="8"/>
  <c r="K230" i="8"/>
  <c r="J230" i="8"/>
  <c r="I230" i="8"/>
  <c r="Q229" i="8"/>
  <c r="P229" i="8"/>
  <c r="O229" i="8"/>
  <c r="N229" i="8"/>
  <c r="M229" i="8"/>
  <c r="L229" i="8"/>
  <c r="K229" i="8"/>
  <c r="J229" i="8"/>
  <c r="I229" i="8"/>
  <c r="Q228" i="8"/>
  <c r="P228" i="8"/>
  <c r="O228" i="8"/>
  <c r="N228" i="8"/>
  <c r="M228" i="8"/>
  <c r="L228" i="8"/>
  <c r="K228" i="8"/>
  <c r="J228" i="8"/>
  <c r="I228" i="8"/>
  <c r="Q227" i="8"/>
  <c r="P227" i="8"/>
  <c r="O227" i="8"/>
  <c r="N227" i="8"/>
  <c r="M227" i="8"/>
  <c r="L227" i="8"/>
  <c r="K227" i="8"/>
  <c r="J227" i="8"/>
  <c r="I227" i="8"/>
  <c r="Q226" i="8"/>
  <c r="P226" i="8"/>
  <c r="O226" i="8"/>
  <c r="N226" i="8"/>
  <c r="M226" i="8"/>
  <c r="L226" i="8"/>
  <c r="K226" i="8"/>
  <c r="J226" i="8"/>
  <c r="I226" i="8"/>
  <c r="Q225" i="8"/>
  <c r="P225" i="8"/>
  <c r="O225" i="8"/>
  <c r="N225" i="8"/>
  <c r="M225" i="8"/>
  <c r="L225" i="8"/>
  <c r="K225" i="8"/>
  <c r="J225" i="8"/>
  <c r="I225" i="8"/>
  <c r="Q224" i="8"/>
  <c r="P224" i="8"/>
  <c r="O224" i="8"/>
  <c r="N224" i="8"/>
  <c r="M224" i="8"/>
  <c r="L224" i="8"/>
  <c r="K224" i="8"/>
  <c r="J224" i="8"/>
  <c r="I224" i="8"/>
  <c r="Q223" i="8"/>
  <c r="P223" i="8"/>
  <c r="O223" i="8"/>
  <c r="N223" i="8"/>
  <c r="M223" i="8"/>
  <c r="L223" i="8"/>
  <c r="K223" i="8"/>
  <c r="J223" i="8"/>
  <c r="I223" i="8"/>
  <c r="Q222" i="8"/>
  <c r="P222" i="8"/>
  <c r="O222" i="8"/>
  <c r="N222" i="8"/>
  <c r="M222" i="8"/>
  <c r="L222" i="8"/>
  <c r="K222" i="8"/>
  <c r="J222" i="8"/>
  <c r="I222" i="8"/>
  <c r="Q221" i="8"/>
  <c r="P221" i="8"/>
  <c r="O221" i="8"/>
  <c r="N221" i="8"/>
  <c r="M221" i="8"/>
  <c r="L221" i="8"/>
  <c r="K221" i="8"/>
  <c r="J221" i="8"/>
  <c r="I221" i="8"/>
  <c r="Q220" i="8"/>
  <c r="P220" i="8"/>
  <c r="O220" i="8"/>
  <c r="N220" i="8"/>
  <c r="M220" i="8"/>
  <c r="L220" i="8"/>
  <c r="K220" i="8"/>
  <c r="J220" i="8"/>
  <c r="I220" i="8"/>
  <c r="Q219" i="8"/>
  <c r="P219" i="8"/>
  <c r="O219" i="8"/>
  <c r="N219" i="8"/>
  <c r="M219" i="8"/>
  <c r="L219" i="8"/>
  <c r="K219" i="8"/>
  <c r="J219" i="8"/>
  <c r="I219" i="8"/>
  <c r="Q218" i="8"/>
  <c r="P218" i="8"/>
  <c r="O218" i="8"/>
  <c r="N218" i="8"/>
  <c r="M218" i="8"/>
  <c r="L218" i="8"/>
  <c r="K218" i="8"/>
  <c r="J218" i="8"/>
  <c r="I218" i="8"/>
  <c r="Q217" i="8"/>
  <c r="P217" i="8"/>
  <c r="O217" i="8"/>
  <c r="N217" i="8"/>
  <c r="M217" i="8"/>
  <c r="L217" i="8"/>
  <c r="K217" i="8"/>
  <c r="J217" i="8"/>
  <c r="I217" i="8"/>
  <c r="Q216" i="8"/>
  <c r="P216" i="8"/>
  <c r="O216" i="8"/>
  <c r="N216" i="8"/>
  <c r="M216" i="8"/>
  <c r="L216" i="8"/>
  <c r="K216" i="8"/>
  <c r="J216" i="8"/>
  <c r="I216" i="8"/>
  <c r="Q215" i="8"/>
  <c r="P215" i="8"/>
  <c r="O215" i="8"/>
  <c r="N215" i="8"/>
  <c r="M215" i="8"/>
  <c r="L215" i="8"/>
  <c r="K215" i="8"/>
  <c r="J215" i="8"/>
  <c r="I215" i="8"/>
  <c r="Q214" i="8"/>
  <c r="P214" i="8"/>
  <c r="O214" i="8"/>
  <c r="N214" i="8"/>
  <c r="M214" i="8"/>
  <c r="L214" i="8"/>
  <c r="K214" i="8"/>
  <c r="J214" i="8"/>
  <c r="I214" i="8"/>
  <c r="Q213" i="8"/>
  <c r="P213" i="8"/>
  <c r="O213" i="8"/>
  <c r="N213" i="8"/>
  <c r="M213" i="8"/>
  <c r="L213" i="8"/>
  <c r="K213" i="8"/>
  <c r="J213" i="8"/>
  <c r="I213" i="8"/>
  <c r="S212" i="8"/>
  <c r="Q212" i="8"/>
  <c r="P212" i="8"/>
  <c r="N212" i="8"/>
  <c r="I212" i="8"/>
  <c r="Q211" i="8"/>
  <c r="P211" i="8"/>
  <c r="O211" i="8"/>
  <c r="N211" i="8"/>
  <c r="M211" i="8"/>
  <c r="L211" i="8"/>
  <c r="K211" i="8"/>
  <c r="J211" i="8"/>
  <c r="I211" i="8"/>
  <c r="Q210" i="8"/>
  <c r="P210" i="8"/>
  <c r="O210" i="8"/>
  <c r="N210" i="8"/>
  <c r="M210" i="8"/>
  <c r="L210" i="8"/>
  <c r="K210" i="8"/>
  <c r="J210" i="8"/>
  <c r="I210" i="8"/>
  <c r="Q209" i="8"/>
  <c r="P209" i="8"/>
  <c r="O209" i="8"/>
  <c r="N209" i="8"/>
  <c r="M209" i="8"/>
  <c r="L209" i="8"/>
  <c r="K209" i="8"/>
  <c r="J209" i="8"/>
  <c r="I209" i="8"/>
  <c r="Q208" i="8"/>
  <c r="P208" i="8"/>
  <c r="O208" i="8"/>
  <c r="N208" i="8"/>
  <c r="M208" i="8"/>
  <c r="L208" i="8"/>
  <c r="K208" i="8"/>
  <c r="J208" i="8"/>
  <c r="I208" i="8"/>
  <c r="Q207" i="8"/>
  <c r="P207" i="8"/>
  <c r="O207" i="8"/>
  <c r="N207" i="8"/>
  <c r="M207" i="8"/>
  <c r="L207" i="8"/>
  <c r="K207" i="8"/>
  <c r="J207" i="8"/>
  <c r="I207" i="8"/>
  <c r="Q206" i="8"/>
  <c r="P206" i="8"/>
  <c r="O206" i="8"/>
  <c r="N206" i="8"/>
  <c r="M206" i="8"/>
  <c r="L206" i="8"/>
  <c r="K206" i="8"/>
  <c r="J206" i="8"/>
  <c r="I206" i="8"/>
  <c r="Q205" i="8"/>
  <c r="P205" i="8"/>
  <c r="O205" i="8"/>
  <c r="N205" i="8"/>
  <c r="M205" i="8"/>
  <c r="L205" i="8"/>
  <c r="K205" i="8"/>
  <c r="J205" i="8"/>
  <c r="I205" i="8"/>
  <c r="Q204" i="8"/>
  <c r="P204" i="8"/>
  <c r="O204" i="8"/>
  <c r="N204" i="8"/>
  <c r="M204" i="8"/>
  <c r="L204" i="8"/>
  <c r="K204" i="8"/>
  <c r="J204" i="8"/>
  <c r="I204" i="8"/>
  <c r="Q203" i="8"/>
  <c r="P203" i="8"/>
  <c r="O203" i="8"/>
  <c r="N203" i="8"/>
  <c r="M203" i="8"/>
  <c r="L203" i="8"/>
  <c r="K203" i="8"/>
  <c r="J203" i="8"/>
  <c r="I203" i="8"/>
  <c r="Q202" i="8"/>
  <c r="P202" i="8"/>
  <c r="O202" i="8"/>
  <c r="N202" i="8"/>
  <c r="M202" i="8"/>
  <c r="L202" i="8"/>
  <c r="K202" i="8"/>
  <c r="J202" i="8"/>
  <c r="I202" i="8"/>
  <c r="Q201" i="8"/>
  <c r="P201" i="8"/>
  <c r="O201" i="8"/>
  <c r="N201" i="8"/>
  <c r="M201" i="8"/>
  <c r="L201" i="8"/>
  <c r="K201" i="8"/>
  <c r="J201" i="8"/>
  <c r="I201" i="8"/>
  <c r="Q200" i="8"/>
  <c r="P200" i="8"/>
  <c r="O200" i="8"/>
  <c r="N200" i="8"/>
  <c r="M200" i="8"/>
  <c r="L200" i="8"/>
  <c r="K200" i="8"/>
  <c r="J200" i="8"/>
  <c r="I200" i="8"/>
  <c r="Q199" i="8"/>
  <c r="P199" i="8"/>
  <c r="O199" i="8"/>
  <c r="N199" i="8"/>
  <c r="M199" i="8"/>
  <c r="L199" i="8"/>
  <c r="K199" i="8"/>
  <c r="J199" i="8"/>
  <c r="I199" i="8"/>
  <c r="Q198" i="8"/>
  <c r="P198" i="8"/>
  <c r="O198" i="8"/>
  <c r="N198" i="8"/>
  <c r="M198" i="8"/>
  <c r="L198" i="8"/>
  <c r="K198" i="8"/>
  <c r="J198" i="8"/>
  <c r="I198" i="8"/>
  <c r="Q197" i="8"/>
  <c r="P197" i="8"/>
  <c r="O197" i="8"/>
  <c r="N197" i="8"/>
  <c r="M197" i="8"/>
  <c r="L197" i="8"/>
  <c r="K197" i="8"/>
  <c r="J197" i="8"/>
  <c r="I197" i="8"/>
  <c r="Q196" i="8"/>
  <c r="P196" i="8"/>
  <c r="O196" i="8"/>
  <c r="N196" i="8"/>
  <c r="M196" i="8"/>
  <c r="L196" i="8"/>
  <c r="K196" i="8"/>
  <c r="J196" i="8"/>
  <c r="I196" i="8"/>
  <c r="Q195" i="8"/>
  <c r="P195" i="8"/>
  <c r="O195" i="8"/>
  <c r="N195" i="8"/>
  <c r="M195" i="8"/>
  <c r="L195" i="8"/>
  <c r="K195" i="8"/>
  <c r="J195" i="8"/>
  <c r="I195" i="8"/>
  <c r="Q194" i="8"/>
  <c r="P194" i="8"/>
  <c r="O194" i="8"/>
  <c r="N194" i="8"/>
  <c r="M194" i="8"/>
  <c r="L194" i="8"/>
  <c r="K194" i="8"/>
  <c r="J194" i="8"/>
  <c r="I194" i="8"/>
  <c r="Q193" i="8"/>
  <c r="P193" i="8"/>
  <c r="O193" i="8"/>
  <c r="N193" i="8"/>
  <c r="M193" i="8"/>
  <c r="L193" i="8"/>
  <c r="K193" i="8"/>
  <c r="J193" i="8"/>
  <c r="I193" i="8"/>
  <c r="Q192" i="8"/>
  <c r="P192" i="8"/>
  <c r="O192" i="8"/>
  <c r="N192" i="8"/>
  <c r="M192" i="8"/>
  <c r="L192" i="8"/>
  <c r="K192" i="8"/>
  <c r="J192" i="8"/>
  <c r="I192" i="8"/>
  <c r="Q191" i="8"/>
  <c r="P191" i="8"/>
  <c r="O191" i="8"/>
  <c r="N191" i="8"/>
  <c r="M191" i="8"/>
  <c r="L191" i="8"/>
  <c r="K191" i="8"/>
  <c r="J191" i="8"/>
  <c r="I191" i="8"/>
  <c r="Q190" i="8"/>
  <c r="P190" i="8"/>
  <c r="O190" i="8"/>
  <c r="N190" i="8"/>
  <c r="M190" i="8"/>
  <c r="L190" i="8"/>
  <c r="K190" i="8"/>
  <c r="J190" i="8"/>
  <c r="I190" i="8"/>
  <c r="Q189" i="8"/>
  <c r="P189" i="8"/>
  <c r="O189" i="8"/>
  <c r="N189" i="8"/>
  <c r="M189" i="8"/>
  <c r="L189" i="8"/>
  <c r="K189" i="8"/>
  <c r="J189" i="8"/>
  <c r="I189" i="8"/>
  <c r="Q188" i="8"/>
  <c r="P188" i="8"/>
  <c r="O188" i="8"/>
  <c r="N188" i="8"/>
  <c r="M188" i="8"/>
  <c r="L188" i="8"/>
  <c r="K188" i="8"/>
  <c r="J188" i="8"/>
  <c r="I188" i="8"/>
  <c r="Q187" i="8"/>
  <c r="P187" i="8"/>
  <c r="O187" i="8"/>
  <c r="N187" i="8"/>
  <c r="M187" i="8"/>
  <c r="L187" i="8"/>
  <c r="K187" i="8"/>
  <c r="J187" i="8"/>
  <c r="I187" i="8"/>
  <c r="Q186" i="8"/>
  <c r="P186" i="8"/>
  <c r="O186" i="8"/>
  <c r="N186" i="8"/>
  <c r="M186" i="8"/>
  <c r="L186" i="8"/>
  <c r="K186" i="8"/>
  <c r="J186" i="8"/>
  <c r="I186" i="8"/>
  <c r="Q185" i="8"/>
  <c r="P185" i="8"/>
  <c r="O185" i="8"/>
  <c r="N185" i="8"/>
  <c r="M185" i="8"/>
  <c r="L185" i="8"/>
  <c r="K185" i="8"/>
  <c r="J185" i="8"/>
  <c r="I185" i="8"/>
  <c r="Q184" i="8"/>
  <c r="P184" i="8"/>
  <c r="O184" i="8"/>
  <c r="N184" i="8"/>
  <c r="M184" i="8"/>
  <c r="L184" i="8"/>
  <c r="K184" i="8"/>
  <c r="J184" i="8"/>
  <c r="I184" i="8"/>
  <c r="Q183" i="8"/>
  <c r="P183" i="8"/>
  <c r="O183" i="8"/>
  <c r="N183" i="8"/>
  <c r="M183" i="8"/>
  <c r="L183" i="8"/>
  <c r="K183" i="8"/>
  <c r="J183" i="8"/>
  <c r="I183" i="8"/>
  <c r="Q182" i="8"/>
  <c r="P182" i="8"/>
  <c r="O182" i="8"/>
  <c r="N182" i="8"/>
  <c r="M182" i="8"/>
  <c r="L182" i="8"/>
  <c r="K182" i="8"/>
  <c r="J182" i="8"/>
  <c r="I182" i="8"/>
  <c r="Q181" i="8"/>
  <c r="P181" i="8"/>
  <c r="O181" i="8"/>
  <c r="N181" i="8"/>
  <c r="M181" i="8"/>
  <c r="L181" i="8"/>
  <c r="K181" i="8"/>
  <c r="J181" i="8"/>
  <c r="I181" i="8"/>
  <c r="Q180" i="8"/>
  <c r="P180" i="8"/>
  <c r="O180" i="8"/>
  <c r="N180" i="8"/>
  <c r="M180" i="8"/>
  <c r="L180" i="8"/>
  <c r="K180" i="8"/>
  <c r="J180" i="8"/>
  <c r="I180" i="8"/>
  <c r="Q179" i="8"/>
  <c r="P179" i="8"/>
  <c r="O179" i="8"/>
  <c r="N179" i="8"/>
  <c r="M179" i="8"/>
  <c r="L179" i="8"/>
  <c r="K179" i="8"/>
  <c r="J179" i="8"/>
  <c r="I179" i="8"/>
  <c r="Q178" i="8"/>
  <c r="P178" i="8"/>
  <c r="O178" i="8"/>
  <c r="N178" i="8"/>
  <c r="M178" i="8"/>
  <c r="L178" i="8"/>
  <c r="K178" i="8"/>
  <c r="J178" i="8"/>
  <c r="I178" i="8"/>
  <c r="Q177" i="8"/>
  <c r="P177" i="8"/>
  <c r="O177" i="8"/>
  <c r="N177" i="8"/>
  <c r="M177" i="8"/>
  <c r="L177" i="8"/>
  <c r="K177" i="8"/>
  <c r="J177" i="8"/>
  <c r="I177" i="8"/>
  <c r="Q176" i="8"/>
  <c r="P176" i="8"/>
  <c r="O176" i="8"/>
  <c r="N176" i="8"/>
  <c r="M176" i="8"/>
  <c r="L176" i="8"/>
  <c r="K176" i="8"/>
  <c r="J176" i="8"/>
  <c r="I176" i="8"/>
  <c r="Q175" i="8"/>
  <c r="P175" i="8"/>
  <c r="O175" i="8"/>
  <c r="N175" i="8"/>
  <c r="M175" i="8"/>
  <c r="L175" i="8"/>
  <c r="K175" i="8"/>
  <c r="J175" i="8"/>
  <c r="I175" i="8"/>
  <c r="Q174" i="8"/>
  <c r="P174" i="8"/>
  <c r="O174" i="8"/>
  <c r="N174" i="8"/>
  <c r="M174" i="8"/>
  <c r="L174" i="8"/>
  <c r="K174" i="8"/>
  <c r="J174" i="8"/>
  <c r="I174" i="8"/>
  <c r="Q173" i="8"/>
  <c r="P173" i="8"/>
  <c r="O173" i="8"/>
  <c r="N173" i="8"/>
  <c r="M173" i="8"/>
  <c r="L173" i="8"/>
  <c r="K173" i="8"/>
  <c r="J173" i="8"/>
  <c r="I173" i="8"/>
  <c r="Q172" i="8"/>
  <c r="P172" i="8"/>
  <c r="O172" i="8"/>
  <c r="N172" i="8"/>
  <c r="M172" i="8"/>
  <c r="L172" i="8"/>
  <c r="K172" i="8"/>
  <c r="J172" i="8"/>
  <c r="I172" i="8"/>
  <c r="Q171" i="8"/>
  <c r="P171" i="8"/>
  <c r="O171" i="8"/>
  <c r="N171" i="8"/>
  <c r="M171" i="8"/>
  <c r="L171" i="8"/>
  <c r="K171" i="8"/>
  <c r="J171" i="8"/>
  <c r="I171" i="8"/>
  <c r="Q170" i="8"/>
  <c r="P170" i="8"/>
  <c r="O170" i="8"/>
  <c r="N170" i="8"/>
  <c r="M170" i="8"/>
  <c r="L170" i="8"/>
  <c r="K170" i="8"/>
  <c r="J170" i="8"/>
  <c r="I170" i="8"/>
  <c r="Q169" i="8"/>
  <c r="P169" i="8"/>
  <c r="O169" i="8"/>
  <c r="N169" i="8"/>
  <c r="M169" i="8"/>
  <c r="L169" i="8"/>
  <c r="K169" i="8"/>
  <c r="J169" i="8"/>
  <c r="I169" i="8"/>
  <c r="Q168" i="8"/>
  <c r="P168" i="8"/>
  <c r="O168" i="8"/>
  <c r="N168" i="8"/>
  <c r="M168" i="8"/>
  <c r="L168" i="8"/>
  <c r="K168" i="8"/>
  <c r="J168" i="8"/>
  <c r="I168" i="8"/>
  <c r="Q167" i="8"/>
  <c r="P167" i="8"/>
  <c r="O167" i="8"/>
  <c r="N167" i="8"/>
  <c r="M167" i="8"/>
  <c r="L167" i="8"/>
  <c r="K167" i="8"/>
  <c r="J167" i="8"/>
  <c r="I167" i="8"/>
  <c r="Q166" i="8"/>
  <c r="P166" i="8"/>
  <c r="O166" i="8"/>
  <c r="N166" i="8"/>
  <c r="M166" i="8"/>
  <c r="L166" i="8"/>
  <c r="K166" i="8"/>
  <c r="J166" i="8"/>
  <c r="I166" i="8"/>
  <c r="Q165" i="8"/>
  <c r="P165" i="8"/>
  <c r="O165" i="8"/>
  <c r="N165" i="8"/>
  <c r="M165" i="8"/>
  <c r="L165" i="8"/>
  <c r="K165" i="8"/>
  <c r="J165" i="8"/>
  <c r="I165" i="8"/>
  <c r="Q164" i="8"/>
  <c r="P164" i="8"/>
  <c r="O164" i="8"/>
  <c r="N164" i="8"/>
  <c r="M164" i="8"/>
  <c r="L164" i="8"/>
  <c r="K164" i="8"/>
  <c r="J164" i="8"/>
  <c r="I164" i="8"/>
  <c r="Q163" i="8"/>
  <c r="P163" i="8"/>
  <c r="O163" i="8"/>
  <c r="N163" i="8"/>
  <c r="M163" i="8"/>
  <c r="L163" i="8"/>
  <c r="K163" i="8"/>
  <c r="J163" i="8"/>
  <c r="I163" i="8"/>
  <c r="Q162" i="8"/>
  <c r="P162" i="8"/>
  <c r="O162" i="8"/>
  <c r="N162" i="8"/>
  <c r="M162" i="8"/>
  <c r="L162" i="8"/>
  <c r="K162" i="8"/>
  <c r="J162" i="8"/>
  <c r="I162" i="8"/>
  <c r="Q161" i="8"/>
  <c r="P161" i="8"/>
  <c r="O161" i="8"/>
  <c r="N161" i="8"/>
  <c r="M161" i="8"/>
  <c r="L161" i="8"/>
  <c r="K161" i="8"/>
  <c r="J161" i="8"/>
  <c r="I161" i="8"/>
  <c r="Q160" i="8"/>
  <c r="P160" i="8"/>
  <c r="O160" i="8"/>
  <c r="N160" i="8"/>
  <c r="M160" i="8"/>
  <c r="L160" i="8"/>
  <c r="K160" i="8"/>
  <c r="J160" i="8"/>
  <c r="I160" i="8"/>
  <c r="Q159" i="8"/>
  <c r="P159" i="8"/>
  <c r="O159" i="8"/>
  <c r="N159" i="8"/>
  <c r="M159" i="8"/>
  <c r="L159" i="8"/>
  <c r="K159" i="8"/>
  <c r="J159" i="8"/>
  <c r="I159" i="8"/>
  <c r="Q158" i="8"/>
  <c r="P158" i="8"/>
  <c r="O158" i="8"/>
  <c r="N158" i="8"/>
  <c r="M158" i="8"/>
  <c r="L158" i="8"/>
  <c r="K158" i="8"/>
  <c r="J158" i="8"/>
  <c r="I158" i="8"/>
  <c r="Q157" i="8"/>
  <c r="P157" i="8"/>
  <c r="O157" i="8"/>
  <c r="N157" i="8"/>
  <c r="M157" i="8"/>
  <c r="L157" i="8"/>
  <c r="K157" i="8"/>
  <c r="J157" i="8"/>
  <c r="I157" i="8"/>
  <c r="Q156" i="8"/>
  <c r="P156" i="8"/>
  <c r="O156" i="8"/>
  <c r="N156" i="8"/>
  <c r="M156" i="8"/>
  <c r="L156" i="8"/>
  <c r="K156" i="8"/>
  <c r="J156" i="8"/>
  <c r="I156" i="8"/>
  <c r="Q155" i="8"/>
  <c r="P155" i="8"/>
  <c r="O155" i="8"/>
  <c r="N155" i="8"/>
  <c r="M155" i="8"/>
  <c r="L155" i="8"/>
  <c r="K155" i="8"/>
  <c r="J155" i="8"/>
  <c r="I155" i="8"/>
  <c r="S154" i="8"/>
  <c r="Q154" i="8"/>
  <c r="N154" i="8"/>
  <c r="M154" i="8"/>
  <c r="L154" i="8"/>
  <c r="I154" i="8"/>
  <c r="S153" i="8"/>
  <c r="Q153" i="8"/>
  <c r="N153" i="8"/>
  <c r="M153" i="8"/>
  <c r="L153" i="8"/>
  <c r="S152" i="8"/>
  <c r="Q152" i="8"/>
  <c r="N152" i="8"/>
  <c r="M152" i="8"/>
  <c r="L152" i="8"/>
  <c r="Q151" i="8"/>
  <c r="P151" i="8"/>
  <c r="O151" i="8"/>
  <c r="N151" i="8"/>
  <c r="M151" i="8"/>
  <c r="L151" i="8"/>
  <c r="K151" i="8"/>
  <c r="J151" i="8"/>
  <c r="I151" i="8"/>
  <c r="Q150" i="8"/>
  <c r="P150" i="8"/>
  <c r="O150" i="8"/>
  <c r="N150" i="8"/>
  <c r="M150" i="8"/>
  <c r="L150" i="8"/>
  <c r="K150" i="8"/>
  <c r="J150" i="8"/>
  <c r="I150" i="8"/>
  <c r="Q149" i="8"/>
  <c r="P149" i="8"/>
  <c r="O149" i="8"/>
  <c r="N149" i="8"/>
  <c r="M149" i="8"/>
  <c r="L149" i="8"/>
  <c r="K149" i="8"/>
  <c r="J149" i="8"/>
  <c r="I149" i="8"/>
  <c r="Q148" i="8"/>
  <c r="P148" i="8"/>
  <c r="O148" i="8"/>
  <c r="N148" i="8"/>
  <c r="M148" i="8"/>
  <c r="L148" i="8"/>
  <c r="K148" i="8"/>
  <c r="J148" i="8"/>
  <c r="I148" i="8"/>
  <c r="Q147" i="8"/>
  <c r="P147" i="8"/>
  <c r="O147" i="8"/>
  <c r="N147" i="8"/>
  <c r="M147" i="8"/>
  <c r="L147" i="8"/>
  <c r="K147" i="8"/>
  <c r="J147" i="8"/>
  <c r="I147" i="8"/>
  <c r="Q146" i="8"/>
  <c r="P146" i="8"/>
  <c r="O146" i="8"/>
  <c r="N146" i="8"/>
  <c r="M146" i="8"/>
  <c r="L146" i="8"/>
  <c r="K146" i="8"/>
  <c r="J146" i="8"/>
  <c r="I146" i="8"/>
  <c r="Q145" i="8"/>
  <c r="P145" i="8"/>
  <c r="O145" i="8"/>
  <c r="N145" i="8"/>
  <c r="M145" i="8"/>
  <c r="L145" i="8"/>
  <c r="K145" i="8"/>
  <c r="J145" i="8"/>
  <c r="I145" i="8"/>
  <c r="Q144" i="8"/>
  <c r="P144" i="8"/>
  <c r="O144" i="8"/>
  <c r="N144" i="8"/>
  <c r="M144" i="8"/>
  <c r="L144" i="8"/>
  <c r="K144" i="8"/>
  <c r="J144" i="8"/>
  <c r="I144" i="8"/>
  <c r="Q143" i="8"/>
  <c r="P143" i="8"/>
  <c r="O143" i="8"/>
  <c r="N143" i="8"/>
  <c r="M143" i="8"/>
  <c r="L143" i="8"/>
  <c r="K143" i="8"/>
  <c r="J143" i="8"/>
  <c r="I143" i="8"/>
  <c r="Q142" i="8"/>
  <c r="P142" i="8"/>
  <c r="O142" i="8"/>
  <c r="N142" i="8"/>
  <c r="M142" i="8"/>
  <c r="L142" i="8"/>
  <c r="K142" i="8"/>
  <c r="J142" i="8"/>
  <c r="I142" i="8"/>
  <c r="Q141" i="8"/>
  <c r="P141" i="8"/>
  <c r="O141" i="8"/>
  <c r="N141" i="8"/>
  <c r="M141" i="8"/>
  <c r="L141" i="8"/>
  <c r="K141" i="8"/>
  <c r="J141" i="8"/>
  <c r="I141" i="8"/>
  <c r="Q140" i="8"/>
  <c r="P140" i="8"/>
  <c r="O140" i="8"/>
  <c r="N140" i="8"/>
  <c r="M140" i="8"/>
  <c r="L140" i="8"/>
  <c r="K140" i="8"/>
  <c r="J140" i="8"/>
  <c r="I140" i="8"/>
  <c r="Q139" i="8"/>
  <c r="P139" i="8"/>
  <c r="O139" i="8"/>
  <c r="N139" i="8"/>
  <c r="M139" i="8"/>
  <c r="L139" i="8"/>
  <c r="K139" i="8"/>
  <c r="J139" i="8"/>
  <c r="I139" i="8"/>
  <c r="Q138" i="8"/>
  <c r="P138" i="8"/>
  <c r="O138" i="8"/>
  <c r="N138" i="8"/>
  <c r="M138" i="8"/>
  <c r="L138" i="8"/>
  <c r="K138" i="8"/>
  <c r="J138" i="8"/>
  <c r="I138" i="8"/>
  <c r="Q137" i="8"/>
  <c r="P137" i="8"/>
  <c r="O137" i="8"/>
  <c r="N137" i="8"/>
  <c r="M137" i="8"/>
  <c r="L137" i="8"/>
  <c r="K137" i="8"/>
  <c r="J137" i="8"/>
  <c r="I137" i="8"/>
  <c r="Q136" i="8"/>
  <c r="P136" i="8"/>
  <c r="O136" i="8"/>
  <c r="N136" i="8"/>
  <c r="M136" i="8"/>
  <c r="L136" i="8"/>
  <c r="K136" i="8"/>
  <c r="J136" i="8"/>
  <c r="I136" i="8"/>
  <c r="Q135" i="8"/>
  <c r="P135" i="8"/>
  <c r="O135" i="8"/>
  <c r="N135" i="8"/>
  <c r="M135" i="8"/>
  <c r="L135" i="8"/>
  <c r="K135" i="8"/>
  <c r="J135" i="8"/>
  <c r="I135" i="8"/>
  <c r="Q134" i="8"/>
  <c r="P134" i="8"/>
  <c r="O134" i="8"/>
  <c r="N134" i="8"/>
  <c r="M134" i="8"/>
  <c r="L134" i="8"/>
  <c r="K134" i="8"/>
  <c r="J134" i="8"/>
  <c r="I134" i="8"/>
  <c r="Q133" i="8"/>
  <c r="P133" i="8"/>
  <c r="O133" i="8"/>
  <c r="N133" i="8"/>
  <c r="M133" i="8"/>
  <c r="L133" i="8"/>
  <c r="K133" i="8"/>
  <c r="J133" i="8"/>
  <c r="I133" i="8"/>
  <c r="Q132" i="8"/>
  <c r="P132" i="8"/>
  <c r="O132" i="8"/>
  <c r="N132" i="8"/>
  <c r="M132" i="8"/>
  <c r="L132" i="8"/>
  <c r="K132" i="8"/>
  <c r="J132" i="8"/>
  <c r="I132" i="8"/>
  <c r="Q131" i="8"/>
  <c r="P131" i="8"/>
  <c r="O131" i="8"/>
  <c r="N131" i="8"/>
  <c r="M131" i="8"/>
  <c r="L131" i="8"/>
  <c r="K131" i="8"/>
  <c r="J131" i="8"/>
  <c r="I131" i="8"/>
  <c r="Q130" i="8"/>
  <c r="P130" i="8"/>
  <c r="O130" i="8"/>
  <c r="N130" i="8"/>
  <c r="M130" i="8"/>
  <c r="L130" i="8"/>
  <c r="K130" i="8"/>
  <c r="J130" i="8"/>
  <c r="I130" i="8"/>
  <c r="Q129" i="8"/>
  <c r="P129" i="8"/>
  <c r="O129" i="8"/>
  <c r="N129" i="8"/>
  <c r="M129" i="8"/>
  <c r="L129" i="8"/>
  <c r="K129" i="8"/>
  <c r="J129" i="8"/>
  <c r="I129" i="8"/>
  <c r="Q128" i="8"/>
  <c r="P128" i="8"/>
  <c r="O128" i="8"/>
  <c r="N128" i="8"/>
  <c r="M128" i="8"/>
  <c r="L128" i="8"/>
  <c r="K128" i="8"/>
  <c r="J128" i="8"/>
  <c r="I128" i="8"/>
  <c r="Q127" i="8"/>
  <c r="P127" i="8"/>
  <c r="O127" i="8"/>
  <c r="N127" i="8"/>
  <c r="M127" i="8"/>
  <c r="L127" i="8"/>
  <c r="K127" i="8"/>
  <c r="J127" i="8"/>
  <c r="I127" i="8"/>
  <c r="Q126" i="8"/>
  <c r="P126" i="8"/>
  <c r="O126" i="8"/>
  <c r="N126" i="8"/>
  <c r="M126" i="8"/>
  <c r="L126" i="8"/>
  <c r="K126" i="8"/>
  <c r="J126" i="8"/>
  <c r="I126" i="8"/>
  <c r="Q125" i="8"/>
  <c r="P125" i="8"/>
  <c r="O125" i="8"/>
  <c r="N125" i="8"/>
  <c r="M125" i="8"/>
  <c r="L125" i="8"/>
  <c r="K125" i="8"/>
  <c r="J125" i="8"/>
  <c r="I125" i="8"/>
  <c r="Q124" i="8"/>
  <c r="P124" i="8"/>
  <c r="O124" i="8"/>
  <c r="N124" i="8"/>
  <c r="M124" i="8"/>
  <c r="L124" i="8"/>
  <c r="K124" i="8"/>
  <c r="J124" i="8"/>
  <c r="I124" i="8"/>
  <c r="Q123" i="8"/>
  <c r="P123" i="8"/>
  <c r="O123" i="8"/>
  <c r="N123" i="8"/>
  <c r="M123" i="8"/>
  <c r="L123" i="8"/>
  <c r="K123" i="8"/>
  <c r="J123" i="8"/>
  <c r="I123" i="8"/>
  <c r="Q122" i="8"/>
  <c r="P122" i="8"/>
  <c r="O122" i="8"/>
  <c r="N122" i="8"/>
  <c r="M122" i="8"/>
  <c r="L122" i="8"/>
  <c r="K122" i="8"/>
  <c r="J122" i="8"/>
  <c r="I122" i="8"/>
  <c r="Q121" i="8"/>
  <c r="P121" i="8"/>
  <c r="O121" i="8"/>
  <c r="N121" i="8"/>
  <c r="M121" i="8"/>
  <c r="L121" i="8"/>
  <c r="K121" i="8"/>
  <c r="J121" i="8"/>
  <c r="I121" i="8"/>
  <c r="Q120" i="8"/>
  <c r="P120" i="8"/>
  <c r="O120" i="8"/>
  <c r="N120" i="8"/>
  <c r="M120" i="8"/>
  <c r="L120" i="8"/>
  <c r="K120" i="8"/>
  <c r="J120" i="8"/>
  <c r="I120" i="8"/>
  <c r="Q119" i="8"/>
  <c r="P119" i="8"/>
  <c r="O119" i="8"/>
  <c r="N119" i="8"/>
  <c r="M119" i="8"/>
  <c r="L119" i="8"/>
  <c r="K119" i="8"/>
  <c r="J119" i="8"/>
  <c r="I119" i="8"/>
  <c r="Q118" i="8"/>
  <c r="P118" i="8"/>
  <c r="O118" i="8"/>
  <c r="N118" i="8"/>
  <c r="M118" i="8"/>
  <c r="L118" i="8"/>
  <c r="K118" i="8"/>
  <c r="J118" i="8"/>
  <c r="I118" i="8"/>
  <c r="Q117" i="8"/>
  <c r="P117" i="8"/>
  <c r="O117" i="8"/>
  <c r="N117" i="8"/>
  <c r="M117" i="8"/>
  <c r="L117" i="8"/>
  <c r="K117" i="8"/>
  <c r="J117" i="8"/>
  <c r="I117" i="8"/>
  <c r="Q116" i="8"/>
  <c r="P116" i="8"/>
  <c r="O116" i="8"/>
  <c r="N116" i="8"/>
  <c r="M116" i="8"/>
  <c r="L116" i="8"/>
  <c r="K116" i="8"/>
  <c r="J116" i="8"/>
  <c r="I116" i="8"/>
  <c r="Q115" i="8"/>
  <c r="P115" i="8"/>
  <c r="O115" i="8"/>
  <c r="N115" i="8"/>
  <c r="M115" i="8"/>
  <c r="L115" i="8"/>
  <c r="K115" i="8"/>
  <c r="J115" i="8"/>
  <c r="I115" i="8"/>
  <c r="Q114" i="8"/>
  <c r="P114" i="8"/>
  <c r="O114" i="8"/>
  <c r="N114" i="8"/>
  <c r="M114" i="8"/>
  <c r="L114" i="8"/>
  <c r="K114" i="8"/>
  <c r="J114" i="8"/>
  <c r="I114" i="8"/>
  <c r="Q113" i="8"/>
  <c r="P113" i="8"/>
  <c r="O113" i="8"/>
  <c r="N113" i="8"/>
  <c r="M113" i="8"/>
  <c r="L113" i="8"/>
  <c r="K113" i="8"/>
  <c r="J113" i="8"/>
  <c r="I113" i="8"/>
  <c r="Q112" i="8"/>
  <c r="P112" i="8"/>
  <c r="O112" i="8"/>
  <c r="N112" i="8"/>
  <c r="M112" i="8"/>
  <c r="L112" i="8"/>
  <c r="K112" i="8"/>
  <c r="J112" i="8"/>
  <c r="I112" i="8"/>
  <c r="Q111" i="8"/>
  <c r="P111" i="8"/>
  <c r="O111" i="8"/>
  <c r="N111" i="8"/>
  <c r="M111" i="8"/>
  <c r="L111" i="8"/>
  <c r="K111" i="8"/>
  <c r="J111" i="8"/>
  <c r="I111" i="8"/>
  <c r="Q110" i="8"/>
  <c r="P110" i="8"/>
  <c r="O110" i="8"/>
  <c r="N110" i="8"/>
  <c r="M110" i="8"/>
  <c r="L110" i="8"/>
  <c r="K110" i="8"/>
  <c r="J110" i="8"/>
  <c r="I110" i="8"/>
  <c r="Q109" i="8"/>
  <c r="P109" i="8"/>
  <c r="O109" i="8"/>
  <c r="N109" i="8"/>
  <c r="M109" i="8"/>
  <c r="L109" i="8"/>
  <c r="K109" i="8"/>
  <c r="J109" i="8"/>
  <c r="I109" i="8"/>
  <c r="Q108" i="8"/>
  <c r="P108" i="8"/>
  <c r="O108" i="8"/>
  <c r="N108" i="8"/>
  <c r="M108" i="8"/>
  <c r="L108" i="8"/>
  <c r="K108" i="8"/>
  <c r="J108" i="8"/>
  <c r="I108" i="8"/>
  <c r="Q107" i="8"/>
  <c r="P107" i="8"/>
  <c r="O107" i="8"/>
  <c r="N107" i="8"/>
  <c r="M107" i="8"/>
  <c r="L107" i="8"/>
  <c r="K107" i="8"/>
  <c r="J107" i="8"/>
  <c r="I107" i="8"/>
  <c r="Q106" i="8"/>
  <c r="P106" i="8"/>
  <c r="O106" i="8"/>
  <c r="N106" i="8"/>
  <c r="M106" i="8"/>
  <c r="L106" i="8"/>
  <c r="K106" i="8"/>
  <c r="J106" i="8"/>
  <c r="I106" i="8"/>
  <c r="Q105" i="8"/>
  <c r="P105" i="8"/>
  <c r="O105" i="8"/>
  <c r="N105" i="8"/>
  <c r="M105" i="8"/>
  <c r="L105" i="8"/>
  <c r="K105" i="8"/>
  <c r="J105" i="8"/>
  <c r="I105" i="8"/>
  <c r="Q104" i="8"/>
  <c r="P104" i="8"/>
  <c r="O104" i="8"/>
  <c r="N104" i="8"/>
  <c r="M104" i="8"/>
  <c r="L104" i="8"/>
  <c r="K104" i="8"/>
  <c r="J104" i="8"/>
  <c r="I104" i="8"/>
  <c r="Q103" i="8"/>
  <c r="P103" i="8"/>
  <c r="O103" i="8"/>
  <c r="N103" i="8"/>
  <c r="M103" i="8"/>
  <c r="L103" i="8"/>
  <c r="K103" i="8"/>
  <c r="J103" i="8"/>
  <c r="I103" i="8"/>
  <c r="Q102" i="8"/>
  <c r="P102" i="8"/>
  <c r="O102" i="8"/>
  <c r="N102" i="8"/>
  <c r="M102" i="8"/>
  <c r="L102" i="8"/>
  <c r="K102" i="8"/>
  <c r="J102" i="8"/>
  <c r="I102" i="8"/>
  <c r="Q101" i="8"/>
  <c r="P101" i="8"/>
  <c r="O101" i="8"/>
  <c r="N101" i="8"/>
  <c r="M101" i="8"/>
  <c r="L101" i="8"/>
  <c r="K101" i="8"/>
  <c r="J101" i="8"/>
  <c r="I101" i="8"/>
  <c r="Q100" i="8"/>
  <c r="P100" i="8"/>
  <c r="O100" i="8"/>
  <c r="N100" i="8"/>
  <c r="M100" i="8"/>
  <c r="L100" i="8"/>
  <c r="K100" i="8"/>
  <c r="J100" i="8"/>
  <c r="I100" i="8"/>
  <c r="Q99" i="8"/>
  <c r="P99" i="8"/>
  <c r="O99" i="8"/>
  <c r="N99" i="8"/>
  <c r="M99" i="8"/>
  <c r="L99" i="8"/>
  <c r="K99" i="8"/>
  <c r="J99" i="8"/>
  <c r="I99" i="8"/>
  <c r="Q98" i="8"/>
  <c r="P98" i="8"/>
  <c r="O98" i="8"/>
  <c r="N98" i="8"/>
  <c r="M98" i="8"/>
  <c r="L98" i="8"/>
  <c r="K98" i="8"/>
  <c r="J98" i="8"/>
  <c r="I98" i="8"/>
  <c r="Q97" i="8"/>
  <c r="P97" i="8"/>
  <c r="O97" i="8"/>
  <c r="N97" i="8"/>
  <c r="M97" i="8"/>
  <c r="L97" i="8"/>
  <c r="K97" i="8"/>
  <c r="J97" i="8"/>
  <c r="I97" i="8"/>
  <c r="Q96" i="8"/>
  <c r="P96" i="8"/>
  <c r="O96" i="8"/>
  <c r="N96" i="8"/>
  <c r="M96" i="8"/>
  <c r="L96" i="8"/>
  <c r="K96" i="8"/>
  <c r="J96" i="8"/>
  <c r="I96" i="8"/>
  <c r="Q95" i="8"/>
  <c r="P95" i="8"/>
  <c r="O95" i="8"/>
  <c r="N95" i="8"/>
  <c r="M95" i="8"/>
  <c r="L95" i="8"/>
  <c r="K95" i="8"/>
  <c r="J95" i="8"/>
  <c r="I95" i="8"/>
  <c r="S94" i="8"/>
  <c r="N94" i="8"/>
  <c r="Q93" i="8"/>
  <c r="P93" i="8"/>
  <c r="O93" i="8"/>
  <c r="N93" i="8"/>
  <c r="M93" i="8"/>
  <c r="L93" i="8"/>
  <c r="K93" i="8"/>
  <c r="J93" i="8"/>
  <c r="I93" i="8"/>
  <c r="Q92" i="8"/>
  <c r="P92" i="8"/>
  <c r="O92" i="8"/>
  <c r="N92" i="8"/>
  <c r="M92" i="8"/>
  <c r="L92" i="8"/>
  <c r="K92" i="8"/>
  <c r="J92" i="8"/>
  <c r="I92" i="8"/>
  <c r="Q91" i="8"/>
  <c r="P91" i="8"/>
  <c r="O91" i="8"/>
  <c r="N91" i="8"/>
  <c r="M91" i="8"/>
  <c r="L91" i="8"/>
  <c r="K91" i="8"/>
  <c r="J91" i="8"/>
  <c r="I91" i="8"/>
  <c r="Q90" i="8"/>
  <c r="P90" i="8"/>
  <c r="O90" i="8"/>
  <c r="N90" i="8"/>
  <c r="M90" i="8"/>
  <c r="L90" i="8"/>
  <c r="K90" i="8"/>
  <c r="J90" i="8"/>
  <c r="I90" i="8"/>
  <c r="Q89" i="8"/>
  <c r="P89" i="8"/>
  <c r="O89" i="8"/>
  <c r="N89" i="8"/>
  <c r="M89" i="8"/>
  <c r="L89" i="8"/>
  <c r="K89" i="8"/>
  <c r="J89" i="8"/>
  <c r="I89" i="8"/>
  <c r="Q88" i="8"/>
  <c r="P88" i="8"/>
  <c r="O88" i="8"/>
  <c r="N88" i="8"/>
  <c r="M88" i="8"/>
  <c r="L88" i="8"/>
  <c r="K88" i="8"/>
  <c r="J88" i="8"/>
  <c r="I88" i="8"/>
  <c r="Q87" i="8"/>
  <c r="P87" i="8"/>
  <c r="O87" i="8"/>
  <c r="N87" i="8"/>
  <c r="M87" i="8"/>
  <c r="L87" i="8"/>
  <c r="K87" i="8"/>
  <c r="J87" i="8"/>
  <c r="I87" i="8"/>
  <c r="Q86" i="8"/>
  <c r="P86" i="8"/>
  <c r="O86" i="8"/>
  <c r="N86" i="8"/>
  <c r="M86" i="8"/>
  <c r="L86" i="8"/>
  <c r="K86" i="8"/>
  <c r="J86" i="8"/>
  <c r="I86" i="8"/>
  <c r="Q85" i="8"/>
  <c r="P85" i="8"/>
  <c r="O85" i="8"/>
  <c r="N85" i="8"/>
  <c r="M85" i="8"/>
  <c r="L85" i="8"/>
  <c r="K85" i="8"/>
  <c r="J85" i="8"/>
  <c r="I85" i="8"/>
  <c r="Q84" i="8"/>
  <c r="P84" i="8"/>
  <c r="O84" i="8"/>
  <c r="N84" i="8"/>
  <c r="M84" i="8"/>
  <c r="L84" i="8"/>
  <c r="K84" i="8"/>
  <c r="J84" i="8"/>
  <c r="I84" i="8"/>
  <c r="Q83" i="8"/>
  <c r="P83" i="8"/>
  <c r="O83" i="8"/>
  <c r="N83" i="8"/>
  <c r="M83" i="8"/>
  <c r="L83" i="8"/>
  <c r="K83" i="8"/>
  <c r="J83" i="8"/>
  <c r="I83" i="8"/>
  <c r="Q82" i="8"/>
  <c r="P82" i="8"/>
  <c r="O82" i="8"/>
  <c r="N82" i="8"/>
  <c r="M82" i="8"/>
  <c r="L82" i="8"/>
  <c r="K82" i="8"/>
  <c r="J82" i="8"/>
  <c r="I82" i="8"/>
  <c r="Q81" i="8"/>
  <c r="P81" i="8"/>
  <c r="O81" i="8"/>
  <c r="N81" i="8"/>
  <c r="M81" i="8"/>
  <c r="L81" i="8"/>
  <c r="K81" i="8"/>
  <c r="J81" i="8"/>
  <c r="I81" i="8"/>
  <c r="Q80" i="8"/>
  <c r="P80" i="8"/>
  <c r="O80" i="8"/>
  <c r="N80" i="8"/>
  <c r="M80" i="8"/>
  <c r="L80" i="8"/>
  <c r="K80" i="8"/>
  <c r="J80" i="8"/>
  <c r="I80" i="8"/>
  <c r="Q79" i="8"/>
  <c r="P79" i="8"/>
  <c r="O79" i="8"/>
  <c r="N79" i="8"/>
  <c r="M79" i="8"/>
  <c r="L79" i="8"/>
  <c r="K79" i="8"/>
  <c r="J79" i="8"/>
  <c r="I79" i="8"/>
  <c r="S78" i="8"/>
  <c r="Q78" i="8"/>
  <c r="P78" i="8"/>
  <c r="N78" i="8"/>
  <c r="S77" i="8"/>
  <c r="Q77" i="8"/>
  <c r="P77" i="8"/>
  <c r="N77" i="8"/>
  <c r="Q76" i="8"/>
  <c r="P76" i="8"/>
  <c r="O76" i="8"/>
  <c r="N76" i="8"/>
  <c r="M76" i="8"/>
  <c r="L76" i="8"/>
  <c r="K76" i="8"/>
  <c r="J76" i="8"/>
  <c r="I76" i="8"/>
  <c r="Q75" i="8"/>
  <c r="P75" i="8"/>
  <c r="O75" i="8"/>
  <c r="N75" i="8"/>
  <c r="M75" i="8"/>
  <c r="L75" i="8"/>
  <c r="K75" i="8"/>
  <c r="J75" i="8"/>
  <c r="I75" i="8"/>
  <c r="Q74" i="8"/>
  <c r="P74" i="8"/>
  <c r="O74" i="8"/>
  <c r="N74" i="8"/>
  <c r="M74" i="8"/>
  <c r="L74" i="8"/>
  <c r="K74" i="8"/>
  <c r="J74" i="8"/>
  <c r="I74" i="8"/>
  <c r="Q73" i="8"/>
  <c r="P73" i="8"/>
  <c r="O73" i="8"/>
  <c r="N73" i="8"/>
  <c r="M73" i="8"/>
  <c r="L73" i="8"/>
  <c r="K73" i="8"/>
  <c r="J73" i="8"/>
  <c r="I73" i="8"/>
  <c r="Q72" i="8"/>
  <c r="P72" i="8"/>
  <c r="O72" i="8"/>
  <c r="N72" i="8"/>
  <c r="M72" i="8"/>
  <c r="L72" i="8"/>
  <c r="K72" i="8"/>
  <c r="J72" i="8"/>
  <c r="I72" i="8"/>
  <c r="Q71" i="8"/>
  <c r="P71" i="8"/>
  <c r="O71" i="8"/>
  <c r="N71" i="8"/>
  <c r="M71" i="8"/>
  <c r="L71" i="8"/>
  <c r="K71" i="8"/>
  <c r="J71" i="8"/>
  <c r="I71" i="8"/>
  <c r="Q70" i="8"/>
  <c r="P70" i="8"/>
  <c r="O70" i="8"/>
  <c r="N70" i="8"/>
  <c r="M70" i="8"/>
  <c r="L70" i="8"/>
  <c r="K70" i="8"/>
  <c r="J70" i="8"/>
  <c r="I70" i="8"/>
  <c r="Q69" i="8"/>
  <c r="P69" i="8"/>
  <c r="O69" i="8"/>
  <c r="N69" i="8"/>
  <c r="M69" i="8"/>
  <c r="L69" i="8"/>
  <c r="K69" i="8"/>
  <c r="J69" i="8"/>
  <c r="I69" i="8"/>
  <c r="Q68" i="8"/>
  <c r="P68" i="8"/>
  <c r="O68" i="8"/>
  <c r="N68" i="8"/>
  <c r="M68" i="8"/>
  <c r="L68" i="8"/>
  <c r="K68" i="8"/>
  <c r="J68" i="8"/>
  <c r="I68" i="8"/>
  <c r="Q67" i="8"/>
  <c r="P67" i="8"/>
  <c r="O67" i="8"/>
  <c r="N67" i="8"/>
  <c r="M67" i="8"/>
  <c r="L67" i="8"/>
  <c r="K67" i="8"/>
  <c r="J67" i="8"/>
  <c r="I67" i="8"/>
  <c r="Q66" i="8"/>
  <c r="P66" i="8"/>
  <c r="O66" i="8"/>
  <c r="N66" i="8"/>
  <c r="M66" i="8"/>
  <c r="L66" i="8"/>
  <c r="K66" i="8"/>
  <c r="J66" i="8"/>
  <c r="I66" i="8"/>
  <c r="Q65" i="8"/>
  <c r="P65" i="8"/>
  <c r="O65" i="8"/>
  <c r="N65" i="8"/>
  <c r="M65" i="8"/>
  <c r="L65" i="8"/>
  <c r="K65" i="8"/>
  <c r="J65" i="8"/>
  <c r="I65" i="8"/>
  <c r="Q64" i="8"/>
  <c r="P64" i="8"/>
  <c r="O64" i="8"/>
  <c r="N64" i="8"/>
  <c r="M64" i="8"/>
  <c r="L64" i="8"/>
  <c r="K64" i="8"/>
  <c r="J64" i="8"/>
  <c r="I64" i="8"/>
  <c r="Q63" i="8"/>
  <c r="P63" i="8"/>
  <c r="O63" i="8"/>
  <c r="N63" i="8"/>
  <c r="M63" i="8"/>
  <c r="L63" i="8"/>
  <c r="K63" i="8"/>
  <c r="J63" i="8"/>
  <c r="I63" i="8"/>
  <c r="Q62" i="8"/>
  <c r="P62" i="8"/>
  <c r="O62" i="8"/>
  <c r="N62" i="8"/>
  <c r="M62" i="8"/>
  <c r="L62" i="8"/>
  <c r="K62" i="8"/>
  <c r="J62" i="8"/>
  <c r="I62" i="8"/>
  <c r="Q61" i="8"/>
  <c r="P61" i="8"/>
  <c r="O61" i="8"/>
  <c r="N61" i="8"/>
  <c r="M61" i="8"/>
  <c r="L61" i="8"/>
  <c r="K61" i="8"/>
  <c r="J61" i="8"/>
  <c r="I61" i="8"/>
  <c r="Q60" i="8"/>
  <c r="P60" i="8"/>
  <c r="O60" i="8"/>
  <c r="N60" i="8"/>
  <c r="M60" i="8"/>
  <c r="L60" i="8"/>
  <c r="K60" i="8"/>
  <c r="J60" i="8"/>
  <c r="I60" i="8"/>
  <c r="Q59" i="8"/>
  <c r="P59" i="8"/>
  <c r="O59" i="8"/>
  <c r="N59" i="8"/>
  <c r="M59" i="8"/>
  <c r="L59" i="8"/>
  <c r="K59" i="8"/>
  <c r="J59" i="8"/>
  <c r="I59" i="8"/>
  <c r="Q58" i="8"/>
  <c r="P58" i="8"/>
  <c r="O58" i="8"/>
  <c r="N58" i="8"/>
  <c r="M58" i="8"/>
  <c r="L58" i="8"/>
  <c r="K58" i="8"/>
  <c r="J58" i="8"/>
  <c r="I58" i="8"/>
  <c r="S57" i="8"/>
  <c r="Q57" i="8"/>
  <c r="I57" i="8"/>
  <c r="Q56" i="8"/>
  <c r="P56" i="8"/>
  <c r="O56" i="8"/>
  <c r="N56" i="8"/>
  <c r="M56" i="8"/>
  <c r="L56" i="8"/>
  <c r="K56" i="8"/>
  <c r="J56" i="8"/>
  <c r="I56" i="8"/>
  <c r="Q55" i="8"/>
  <c r="P55" i="8"/>
  <c r="O55" i="8"/>
  <c r="N55" i="8"/>
  <c r="M55" i="8"/>
  <c r="L55" i="8"/>
  <c r="K55" i="8"/>
  <c r="J55" i="8"/>
  <c r="I55" i="8"/>
  <c r="Q54" i="8"/>
  <c r="P54" i="8"/>
  <c r="O54" i="8"/>
  <c r="N54" i="8"/>
  <c r="M54" i="8"/>
  <c r="L54" i="8"/>
  <c r="K54" i="8"/>
  <c r="J54" i="8"/>
  <c r="I54" i="8"/>
  <c r="Q53" i="8"/>
  <c r="P53" i="8"/>
  <c r="O53" i="8"/>
  <c r="N53" i="8"/>
  <c r="M53" i="8"/>
  <c r="L53" i="8"/>
  <c r="K53" i="8"/>
  <c r="J53" i="8"/>
  <c r="I53" i="8"/>
  <c r="Q52" i="8"/>
  <c r="P52" i="8"/>
  <c r="O52" i="8"/>
  <c r="N52" i="8"/>
  <c r="M52" i="8"/>
  <c r="L52" i="8"/>
  <c r="K52" i="8"/>
  <c r="J52" i="8"/>
  <c r="I52" i="8"/>
  <c r="Q51" i="8"/>
  <c r="P51" i="8"/>
  <c r="O51" i="8"/>
  <c r="N51" i="8"/>
  <c r="M51" i="8"/>
  <c r="L51" i="8"/>
  <c r="K51" i="8"/>
  <c r="J51" i="8"/>
  <c r="I51" i="8"/>
  <c r="Q50" i="8"/>
  <c r="P50" i="8"/>
  <c r="O50" i="8"/>
  <c r="N50" i="8"/>
  <c r="M50" i="8"/>
  <c r="L50" i="8"/>
  <c r="K50" i="8"/>
  <c r="J50" i="8"/>
  <c r="I50" i="8"/>
  <c r="Q49" i="8"/>
  <c r="P49" i="8"/>
  <c r="O49" i="8"/>
  <c r="N49" i="8"/>
  <c r="M49" i="8"/>
  <c r="L49" i="8"/>
  <c r="K49" i="8"/>
  <c r="J49" i="8"/>
  <c r="I49" i="8"/>
  <c r="Q48" i="8"/>
  <c r="P48" i="8"/>
  <c r="O48" i="8"/>
  <c r="N48" i="8"/>
  <c r="M48" i="8"/>
  <c r="L48" i="8"/>
  <c r="K48" i="8"/>
  <c r="J48" i="8"/>
  <c r="I48" i="8"/>
  <c r="Q47" i="8"/>
  <c r="P47" i="8"/>
  <c r="O47" i="8"/>
  <c r="N47" i="8"/>
  <c r="M47" i="8"/>
  <c r="L47" i="8"/>
  <c r="K47" i="8"/>
  <c r="J47" i="8"/>
  <c r="I47" i="8"/>
  <c r="Q46" i="8"/>
  <c r="P46" i="8"/>
  <c r="O46" i="8"/>
  <c r="N46" i="8"/>
  <c r="M46" i="8"/>
  <c r="L46" i="8"/>
  <c r="K46" i="8"/>
  <c r="J46" i="8"/>
  <c r="I46" i="8"/>
  <c r="Q45" i="8"/>
  <c r="P45" i="8"/>
  <c r="O45" i="8"/>
  <c r="N45" i="8"/>
  <c r="M45" i="8"/>
  <c r="L45" i="8"/>
  <c r="K45" i="8"/>
  <c r="J45" i="8"/>
  <c r="I45" i="8"/>
  <c r="Q44" i="8"/>
  <c r="P44" i="8"/>
  <c r="O44" i="8"/>
  <c r="N44" i="8"/>
  <c r="M44" i="8"/>
  <c r="L44" i="8"/>
  <c r="K44" i="8"/>
  <c r="J44" i="8"/>
  <c r="I44" i="8"/>
  <c r="Q43" i="8"/>
  <c r="P43" i="8"/>
  <c r="O43" i="8"/>
  <c r="N43" i="8"/>
  <c r="M43" i="8"/>
  <c r="L43" i="8"/>
  <c r="K43" i="8"/>
  <c r="J43" i="8"/>
  <c r="I43" i="8"/>
  <c r="Q42" i="8"/>
  <c r="P42" i="8"/>
  <c r="O42" i="8"/>
  <c r="N42" i="8"/>
  <c r="M42" i="8"/>
  <c r="L42" i="8"/>
  <c r="K42" i="8"/>
  <c r="J42" i="8"/>
  <c r="I42" i="8"/>
  <c r="Q41" i="8"/>
  <c r="P41" i="8"/>
  <c r="O41" i="8"/>
  <c r="N41" i="8"/>
  <c r="M41" i="8"/>
  <c r="L41" i="8"/>
  <c r="K41" i="8"/>
  <c r="J41" i="8"/>
  <c r="I41" i="8"/>
  <c r="S40" i="8"/>
  <c r="Q40" i="8"/>
  <c r="N40" i="8"/>
  <c r="I40" i="8"/>
  <c r="Q39" i="8"/>
  <c r="P39" i="8"/>
  <c r="O39" i="8"/>
  <c r="N39" i="8"/>
  <c r="M39" i="8"/>
  <c r="L39" i="8"/>
  <c r="K39" i="8"/>
  <c r="J39" i="8"/>
  <c r="I39" i="8"/>
  <c r="Q38" i="8"/>
  <c r="P38" i="8"/>
  <c r="O38" i="8"/>
  <c r="N38" i="8"/>
  <c r="M38" i="8"/>
  <c r="L38" i="8"/>
  <c r="K38" i="8"/>
  <c r="J38" i="8"/>
  <c r="I38" i="8"/>
  <c r="Q37" i="8"/>
  <c r="P37" i="8"/>
  <c r="O37" i="8"/>
  <c r="N37" i="8"/>
  <c r="M37" i="8"/>
  <c r="L37" i="8"/>
  <c r="K37" i="8"/>
  <c r="J37" i="8"/>
  <c r="I37" i="8"/>
  <c r="Q36" i="8"/>
  <c r="P36" i="8"/>
  <c r="O36" i="8"/>
  <c r="N36" i="8"/>
  <c r="M36" i="8"/>
  <c r="L36" i="8"/>
  <c r="K36" i="8"/>
  <c r="J36" i="8"/>
  <c r="I36" i="8"/>
  <c r="Q35" i="8"/>
  <c r="P35" i="8"/>
  <c r="O35" i="8"/>
  <c r="N35" i="8"/>
  <c r="M35" i="8"/>
  <c r="L35" i="8"/>
  <c r="K35" i="8"/>
  <c r="J35" i="8"/>
  <c r="I35" i="8"/>
  <c r="Q34" i="8"/>
  <c r="P34" i="8"/>
  <c r="O34" i="8"/>
  <c r="N34" i="8"/>
  <c r="M34" i="8"/>
  <c r="L34" i="8"/>
  <c r="K34" i="8"/>
  <c r="J34" i="8"/>
  <c r="I34" i="8"/>
  <c r="Q33" i="8"/>
  <c r="P33" i="8"/>
  <c r="O33" i="8"/>
  <c r="N33" i="8"/>
  <c r="M33" i="8"/>
  <c r="L33" i="8"/>
  <c r="K33" i="8"/>
  <c r="J33" i="8"/>
  <c r="I33" i="8"/>
  <c r="Q32" i="8"/>
  <c r="P32" i="8"/>
  <c r="O32" i="8"/>
  <c r="N32" i="8"/>
  <c r="M32" i="8"/>
  <c r="L32" i="8"/>
  <c r="K32" i="8"/>
  <c r="J32" i="8"/>
  <c r="I32" i="8"/>
  <c r="Q31" i="8"/>
  <c r="P31" i="8"/>
  <c r="O31" i="8"/>
  <c r="N31" i="8"/>
  <c r="M31" i="8"/>
  <c r="L31" i="8"/>
  <c r="K31" i="8"/>
  <c r="J31" i="8"/>
  <c r="I31" i="8"/>
  <c r="Q30" i="8"/>
  <c r="P30" i="8"/>
  <c r="O30" i="8"/>
  <c r="N30" i="8"/>
  <c r="M30" i="8"/>
  <c r="L30" i="8"/>
  <c r="K30" i="8"/>
  <c r="J30" i="8"/>
  <c r="I30" i="8"/>
  <c r="Q29" i="8"/>
  <c r="P29" i="8"/>
  <c r="O29" i="8"/>
  <c r="N29" i="8"/>
  <c r="M29" i="8"/>
  <c r="L29" i="8"/>
  <c r="K29" i="8"/>
  <c r="J29" i="8"/>
  <c r="I29" i="8"/>
  <c r="Q28" i="8"/>
  <c r="P28" i="8"/>
  <c r="O28" i="8"/>
  <c r="N28" i="8"/>
  <c r="M28" i="8"/>
  <c r="L28" i="8"/>
  <c r="K28" i="8"/>
  <c r="J28" i="8"/>
  <c r="I28" i="8"/>
  <c r="Q27" i="8"/>
  <c r="P27" i="8"/>
  <c r="O27" i="8"/>
  <c r="N27" i="8"/>
  <c r="M27" i="8"/>
  <c r="L27" i="8"/>
  <c r="K27" i="8"/>
  <c r="J27" i="8"/>
  <c r="I27" i="8"/>
  <c r="Q26" i="8"/>
  <c r="P26" i="8"/>
  <c r="O26" i="8"/>
  <c r="N26" i="8"/>
  <c r="M26" i="8"/>
  <c r="L26" i="8"/>
  <c r="K26" i="8"/>
  <c r="J26" i="8"/>
  <c r="I26" i="8"/>
  <c r="Q25" i="8"/>
  <c r="P25" i="8"/>
  <c r="O25" i="8"/>
  <c r="N25" i="8"/>
  <c r="M25" i="8"/>
  <c r="L25" i="8"/>
  <c r="K25" i="8"/>
  <c r="J25" i="8"/>
  <c r="I25" i="8"/>
  <c r="Q24" i="8"/>
  <c r="P24" i="8"/>
  <c r="O24" i="8"/>
  <c r="N24" i="8"/>
  <c r="M24" i="8"/>
  <c r="L24" i="8"/>
  <c r="K24" i="8"/>
  <c r="J24" i="8"/>
  <c r="I24" i="8"/>
  <c r="Q23" i="8"/>
  <c r="P23" i="8"/>
  <c r="O23" i="8"/>
  <c r="N23" i="8"/>
  <c r="M23" i="8"/>
  <c r="L23" i="8"/>
  <c r="K23" i="8"/>
  <c r="J23" i="8"/>
  <c r="I23" i="8"/>
  <c r="Q22" i="8"/>
  <c r="P22" i="8"/>
  <c r="O22" i="8"/>
  <c r="N22" i="8"/>
  <c r="M22" i="8"/>
  <c r="L22" i="8"/>
  <c r="K22" i="8"/>
  <c r="J22" i="8"/>
  <c r="I22" i="8"/>
  <c r="Q21" i="8"/>
  <c r="P21" i="8"/>
  <c r="O21" i="8"/>
  <c r="N21" i="8"/>
  <c r="M21" i="8"/>
  <c r="L21" i="8"/>
  <c r="K21" i="8"/>
  <c r="J21" i="8"/>
  <c r="I21" i="8"/>
  <c r="Q20" i="8"/>
  <c r="P20" i="8"/>
  <c r="O20" i="8"/>
  <c r="N20" i="8"/>
  <c r="M20" i="8"/>
  <c r="L20" i="8"/>
  <c r="K20" i="8"/>
  <c r="J20" i="8"/>
  <c r="I20" i="8"/>
  <c r="Q19" i="8"/>
  <c r="P19" i="8"/>
  <c r="O19" i="8"/>
  <c r="N19" i="8"/>
  <c r="M19" i="8"/>
  <c r="L19" i="8"/>
  <c r="K19" i="8"/>
  <c r="J19" i="8"/>
  <c r="I19" i="8"/>
  <c r="Q18" i="8"/>
  <c r="P18" i="8"/>
  <c r="O18" i="8"/>
  <c r="N18" i="8"/>
  <c r="M18" i="8"/>
  <c r="L18" i="8"/>
  <c r="K18" i="8"/>
  <c r="J18" i="8"/>
  <c r="I18" i="8"/>
  <c r="Q17" i="8"/>
  <c r="P17" i="8"/>
  <c r="O17" i="8"/>
  <c r="N17" i="8"/>
  <c r="M17" i="8"/>
  <c r="L17" i="8"/>
  <c r="K17" i="8"/>
  <c r="J17" i="8"/>
  <c r="I17" i="8"/>
  <c r="Q16" i="8"/>
  <c r="P16" i="8"/>
  <c r="O16" i="8"/>
  <c r="N16" i="8"/>
  <c r="M16" i="8"/>
  <c r="L16" i="8"/>
  <c r="K16" i="8"/>
  <c r="J16" i="8"/>
  <c r="I16" i="8"/>
  <c r="Q15" i="8"/>
  <c r="P15" i="8"/>
  <c r="O15" i="8"/>
  <c r="N15" i="8"/>
  <c r="M15" i="8"/>
  <c r="L15" i="8"/>
  <c r="K15" i="8"/>
  <c r="J15" i="8"/>
  <c r="I15" i="8"/>
  <c r="Q14" i="8"/>
  <c r="P14" i="8"/>
  <c r="O14" i="8"/>
  <c r="N14" i="8"/>
  <c r="M14" i="8"/>
  <c r="L14" i="8"/>
  <c r="K14" i="8"/>
  <c r="J14" i="8"/>
  <c r="I14" i="8"/>
  <c r="Q13" i="8"/>
  <c r="P13" i="8"/>
  <c r="O13" i="8"/>
  <c r="N13" i="8"/>
  <c r="M13" i="8"/>
  <c r="L13" i="8"/>
  <c r="K13" i="8"/>
  <c r="J13" i="8"/>
  <c r="I13" i="8"/>
  <c r="Q12" i="8"/>
  <c r="P12" i="8"/>
  <c r="O12" i="8"/>
  <c r="N12" i="8"/>
  <c r="M12" i="8"/>
  <c r="L12" i="8"/>
  <c r="K12" i="8"/>
  <c r="J12" i="8"/>
  <c r="I12" i="8"/>
  <c r="Q11" i="8"/>
  <c r="P11" i="8"/>
  <c r="O11" i="8"/>
  <c r="N11" i="8"/>
  <c r="M11" i="8"/>
  <c r="L11" i="8"/>
  <c r="K11" i="8"/>
  <c r="J11" i="8"/>
  <c r="I11" i="8"/>
  <c r="Q10" i="8"/>
  <c r="P10" i="8"/>
  <c r="O10" i="8"/>
  <c r="N10" i="8"/>
  <c r="M10" i="8"/>
  <c r="L10" i="8"/>
  <c r="K10" i="8"/>
  <c r="J10" i="8"/>
  <c r="I10" i="8"/>
  <c r="Q9" i="8"/>
  <c r="P9" i="8"/>
  <c r="O9" i="8"/>
  <c r="N9" i="8"/>
  <c r="M9" i="8"/>
  <c r="L9" i="8"/>
  <c r="K9" i="8"/>
  <c r="J9" i="8"/>
  <c r="I9" i="8"/>
  <c r="Q8" i="8"/>
  <c r="P8" i="8"/>
  <c r="O8" i="8"/>
  <c r="N8" i="8"/>
  <c r="M8" i="8"/>
  <c r="L8" i="8"/>
  <c r="K8" i="8"/>
  <c r="J8" i="8"/>
  <c r="I8" i="8"/>
  <c r="Q7" i="8"/>
  <c r="P7" i="8"/>
  <c r="O7" i="8"/>
  <c r="N7" i="8"/>
  <c r="M7" i="8"/>
  <c r="L7" i="8"/>
  <c r="K7" i="8"/>
  <c r="J7" i="8"/>
  <c r="I7" i="8"/>
  <c r="Q6" i="8"/>
  <c r="P6" i="8"/>
  <c r="O6" i="8"/>
  <c r="N6" i="8"/>
  <c r="M6" i="8"/>
  <c r="L6" i="8"/>
  <c r="K6" i="8"/>
  <c r="J6" i="8"/>
  <c r="I6" i="8"/>
  <c r="Q5" i="8"/>
  <c r="P5" i="8"/>
  <c r="O5" i="8"/>
  <c r="N5" i="8"/>
  <c r="M5" i="8"/>
  <c r="L5" i="8"/>
  <c r="K5" i="8"/>
  <c r="J5" i="8"/>
  <c r="I5" i="8"/>
  <c r="A9" i="13"/>
  <c r="A10" i="13" s="1"/>
  <c r="A11" i="13" s="1"/>
  <c r="A12" i="13"/>
  <c r="A13" i="13"/>
  <c r="A14" i="13" s="1"/>
  <c r="A15" i="13"/>
  <c r="A16" i="13"/>
  <c r="A17" i="13"/>
  <c r="A18" i="13"/>
  <c r="A19" i="13"/>
  <c r="A20" i="13"/>
  <c r="A21" i="13" s="1"/>
  <c r="A22" i="13"/>
  <c r="A23" i="13" s="1"/>
  <c r="A24" i="13"/>
  <c r="A25" i="13"/>
  <c r="A26" i="13"/>
  <c r="A27" i="13"/>
  <c r="A28" i="13"/>
  <c r="A29" i="13" s="1"/>
  <c r="A30" i="13" s="1"/>
  <c r="A31" i="13" s="1"/>
  <c r="A32" i="13"/>
  <c r="A33" i="13"/>
  <c r="A34" i="13"/>
  <c r="A35" i="13"/>
  <c r="A36" i="13"/>
  <c r="A37" i="13"/>
  <c r="A38" i="13"/>
  <c r="A39" i="13" s="1"/>
  <c r="A40" i="13"/>
  <c r="A41" i="13" s="1"/>
  <c r="A42" i="13"/>
  <c r="A43" i="13"/>
  <c r="A44" i="13"/>
  <c r="A45" i="13"/>
  <c r="A46" i="13"/>
  <c r="A47" i="13"/>
  <c r="A48" i="13"/>
  <c r="A49" i="13"/>
  <c r="A50" i="13"/>
  <c r="A51" i="13"/>
  <c r="A52" i="13"/>
  <c r="A53" i="13"/>
  <c r="A54" i="13"/>
  <c r="A55" i="13"/>
  <c r="A56" i="13"/>
  <c r="A57" i="13"/>
  <c r="A58" i="13"/>
  <c r="A59" i="13"/>
  <c r="A60" i="13"/>
  <c r="A61" i="13"/>
  <c r="A62" i="13" s="1"/>
  <c r="A63" i="13"/>
  <c r="A64" i="13"/>
  <c r="A65" i="13"/>
  <c r="A66" i="13"/>
  <c r="A67" i="13"/>
  <c r="A68" i="13"/>
  <c r="A69" i="13" s="1"/>
  <c r="A70" i="13" s="1"/>
  <c r="A71" i="13"/>
  <c r="A72" i="13" s="1"/>
  <c r="A73" i="13"/>
  <c r="A74" i="13" s="1"/>
  <c r="A75" i="13" s="1"/>
  <c r="A76" i="13" s="1"/>
  <c r="A77" i="13"/>
  <c r="A78" i="13" s="1"/>
  <c r="A79" i="13"/>
  <c r="A80" i="13"/>
  <c r="A81" i="13"/>
  <c r="A82" i="13"/>
  <c r="A83" i="13" s="1"/>
  <c r="A84" i="13" s="1"/>
  <c r="A85" i="13"/>
  <c r="A86" i="13" s="1"/>
  <c r="A87" i="13" s="1"/>
  <c r="A88" i="13"/>
  <c r="A89" i="13"/>
  <c r="A90" i="13"/>
  <c r="A91" i="13"/>
  <c r="A92" i="13"/>
  <c r="A93" i="13"/>
  <c r="A94" i="13"/>
  <c r="A95" i="13"/>
  <c r="A96" i="13" s="1"/>
  <c r="A97" i="13"/>
  <c r="A98" i="13"/>
  <c r="A99" i="13"/>
  <c r="A100" i="13"/>
  <c r="A101" i="13"/>
  <c r="A102" i="13"/>
  <c r="A103" i="13"/>
  <c r="A104" i="13"/>
  <c r="A105" i="13"/>
  <c r="A106" i="13" s="1"/>
  <c r="A107" i="13" s="1"/>
  <c r="A108" i="13"/>
  <c r="A109" i="13"/>
  <c r="A110" i="13" s="1"/>
  <c r="A111" i="13"/>
  <c r="A112" i="13" s="1"/>
  <c r="A113" i="13"/>
  <c r="A114" i="13"/>
  <c r="A115" i="13"/>
  <c r="A116" i="13"/>
  <c r="A117" i="13"/>
  <c r="A118" i="13"/>
  <c r="A119" i="13" s="1"/>
  <c r="A120" i="13" s="1"/>
  <c r="A121" i="13"/>
  <c r="A122" i="13"/>
  <c r="A123" i="13" s="1"/>
  <c r="A124" i="13"/>
  <c r="A125" i="13"/>
  <c r="A126" i="13"/>
  <c r="A127" i="13" s="1"/>
  <c r="A128" i="13"/>
  <c r="A129" i="13"/>
  <c r="A130" i="13"/>
  <c r="A131" i="13"/>
  <c r="A132" i="13"/>
  <c r="A133" i="13"/>
  <c r="A134" i="13"/>
  <c r="A135" i="13"/>
  <c r="A136" i="13"/>
  <c r="A137" i="13" s="1"/>
  <c r="A138" i="13"/>
  <c r="A139" i="13" s="1"/>
  <c r="A140" i="13"/>
  <c r="A141" i="13"/>
  <c r="A142" i="13"/>
  <c r="A143" i="13"/>
  <c r="A144" i="13"/>
  <c r="A145" i="13"/>
  <c r="A146" i="13"/>
  <c r="A147" i="13"/>
  <c r="A148" i="13"/>
  <c r="A149" i="13" s="1"/>
  <c r="A150" i="13" s="1"/>
  <c r="A151" i="13" s="1"/>
  <c r="A152" i="13"/>
  <c r="A153" i="13" s="1"/>
  <c r="A154" i="13" s="1"/>
  <c r="A155" i="13"/>
  <c r="A156" i="13"/>
  <c r="A157" i="13"/>
  <c r="A158" i="13"/>
  <c r="A159" i="13"/>
  <c r="A160" i="13" s="1"/>
  <c r="A161" i="13" s="1"/>
  <c r="A162" i="13" s="1"/>
  <c r="A163" i="13"/>
  <c r="A164" i="13"/>
  <c r="A165" i="13"/>
  <c r="A166" i="13"/>
  <c r="A167" i="13"/>
  <c r="A168" i="13"/>
  <c r="A169" i="13"/>
  <c r="A170" i="13"/>
  <c r="A171" i="13"/>
  <c r="A172" i="13" s="1"/>
  <c r="A173" i="13"/>
  <c r="A174" i="13"/>
  <c r="A175" i="13"/>
  <c r="A176" i="13"/>
  <c r="A177" i="13"/>
  <c r="A178" i="13"/>
  <c r="A179" i="13" s="1"/>
  <c r="A180" i="13"/>
  <c r="A181" i="13"/>
  <c r="A182" i="13"/>
  <c r="A183" i="13"/>
  <c r="A184" i="13" s="1"/>
  <c r="A185" i="13" s="1"/>
  <c r="A186" i="13"/>
  <c r="A187" i="13" s="1"/>
  <c r="A188" i="13"/>
  <c r="A189" i="13"/>
  <c r="A190" i="13"/>
  <c r="A191" i="13"/>
  <c r="A192" i="13" s="1"/>
  <c r="A193" i="13"/>
  <c r="A194" i="13" s="1"/>
  <c r="A195" i="13"/>
  <c r="A196" i="13"/>
  <c r="A197" i="13"/>
  <c r="A198" i="13"/>
  <c r="A199" i="13"/>
  <c r="A200" i="13" s="1"/>
  <c r="A201" i="13"/>
  <c r="A202" i="13"/>
  <c r="A203" i="13"/>
  <c r="A204" i="13"/>
  <c r="A205" i="13"/>
  <c r="A206" i="13"/>
  <c r="A207" i="13"/>
  <c r="A208" i="13" s="1"/>
  <c r="A209" i="13" s="1"/>
  <c r="A210" i="13" s="1"/>
  <c r="A211" i="13"/>
  <c r="A212" i="13"/>
  <c r="A213" i="13"/>
  <c r="A214" i="13"/>
  <c r="A215" i="13"/>
  <c r="A216" i="13"/>
  <c r="A217" i="13"/>
  <c r="A218" i="13"/>
  <c r="A219" i="13"/>
  <c r="A220" i="13"/>
  <c r="A221" i="13"/>
  <c r="A222" i="13" s="1"/>
  <c r="A223" i="13"/>
  <c r="A224" i="13"/>
  <c r="A225" i="13"/>
  <c r="A226" i="13" s="1"/>
  <c r="A227" i="13" s="1"/>
  <c r="A228" i="13"/>
  <c r="A229" i="13"/>
  <c r="A230" i="13"/>
  <c r="A231" i="13"/>
  <c r="A232" i="13" s="1"/>
  <c r="A233" i="13"/>
  <c r="A234" i="13" s="1"/>
  <c r="A235" i="13"/>
  <c r="A236" i="13"/>
  <c r="A237" i="13"/>
  <c r="A238" i="13" s="1"/>
  <c r="A239" i="13"/>
  <c r="A240" i="13"/>
  <c r="A241" i="13"/>
  <c r="A242" i="13"/>
  <c r="A243" i="13"/>
  <c r="A244" i="13"/>
  <c r="A245" i="13"/>
  <c r="A246" i="13" s="1"/>
  <c r="A247" i="13"/>
  <c r="A248" i="13" s="1"/>
  <c r="A249" i="13"/>
  <c r="A250" i="13" s="1"/>
  <c r="A251" i="13"/>
  <c r="A252" i="13"/>
  <c r="A253" i="13"/>
  <c r="A254" i="13" s="1"/>
  <c r="A255" i="13"/>
  <c r="A256" i="13"/>
  <c r="A257" i="13"/>
  <c r="A258" i="13"/>
  <c r="A259" i="13"/>
  <c r="A260" i="13" s="1"/>
  <c r="A261" i="13" s="1"/>
  <c r="A262" i="13"/>
  <c r="A263" i="13"/>
  <c r="A264" i="13"/>
  <c r="A265" i="13"/>
  <c r="A266" i="13" s="1"/>
  <c r="A267" i="13" s="1"/>
  <c r="A268" i="13"/>
  <c r="A269" i="13"/>
  <c r="A270" i="13"/>
  <c r="A271" i="13"/>
  <c r="A272" i="13"/>
  <c r="A273" i="13"/>
  <c r="A274" i="13"/>
  <c r="A275" i="13"/>
  <c r="A276" i="13"/>
  <c r="A277" i="13" s="1"/>
  <c r="A278" i="13" s="1"/>
  <c r="A279" i="13" s="1"/>
  <c r="A280" i="13" s="1"/>
  <c r="A281" i="13"/>
  <c r="A282" i="13" s="1"/>
  <c r="A283" i="13"/>
  <c r="A284" i="13" s="1"/>
  <c r="A8" i="13"/>
  <c r="A7" i="13"/>
  <c r="A5" i="13"/>
  <c r="A6" i="13" s="1"/>
  <c r="A9" i="12"/>
  <c r="A10" i="12" s="1"/>
  <c r="A11" i="12" s="1"/>
  <c r="A12" i="12"/>
  <c r="A13" i="12"/>
  <c r="A14" i="12"/>
  <c r="A15" i="12"/>
  <c r="A16" i="12"/>
  <c r="A17" i="12"/>
  <c r="A18" i="12"/>
  <c r="A19" i="12"/>
  <c r="A20" i="12"/>
  <c r="A21" i="12"/>
  <c r="A22" i="12"/>
  <c r="A23" i="12" s="1"/>
  <c r="A24" i="12"/>
  <c r="A25" i="12"/>
  <c r="A26" i="12"/>
  <c r="A27" i="12"/>
  <c r="A28" i="12"/>
  <c r="A29" i="12"/>
  <c r="A30" i="12"/>
  <c r="A31" i="12" s="1"/>
  <c r="A32" i="12"/>
  <c r="A33" i="12"/>
  <c r="A34" i="12"/>
  <c r="A35" i="12"/>
  <c r="A36" i="12"/>
  <c r="A37" i="12"/>
  <c r="A38" i="12"/>
  <c r="A39" i="12" s="1"/>
  <c r="A40" i="12"/>
  <c r="A41" i="12" s="1"/>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s="1"/>
  <c r="A69" i="12" s="1"/>
  <c r="A70" i="12" s="1"/>
  <c r="A71" i="12"/>
  <c r="A72" i="12"/>
  <c r="A73" i="12"/>
  <c r="A74" i="12" s="1"/>
  <c r="A75" i="12" s="1"/>
  <c r="A76" i="12" s="1"/>
  <c r="A77" i="12"/>
  <c r="A78" i="12" s="1"/>
  <c r="A79" i="12"/>
  <c r="A80" i="12"/>
  <c r="A81" i="12"/>
  <c r="A82" i="12"/>
  <c r="A83" i="12" s="1"/>
  <c r="A84" i="12" s="1"/>
  <c r="A85" i="12"/>
  <c r="A86" i="12"/>
  <c r="A87" i="12" s="1"/>
  <c r="A88" i="12"/>
  <c r="A89" i="12"/>
  <c r="A90" i="12"/>
  <c r="A91" i="12"/>
  <c r="A92" i="12"/>
  <c r="A93" i="12"/>
  <c r="A94" i="12"/>
  <c r="A95" i="12"/>
  <c r="A96" i="12"/>
  <c r="A97" i="12"/>
  <c r="A98" i="12"/>
  <c r="A99" i="12"/>
  <c r="A100" i="12"/>
  <c r="A101" i="12"/>
  <c r="A102" i="12"/>
  <c r="A103" i="12"/>
  <c r="A104" i="12"/>
  <c r="A105" i="12"/>
  <c r="A106" i="12" s="1"/>
  <c r="A107" i="12" s="1"/>
  <c r="A108" i="12"/>
  <c r="A109" i="12"/>
  <c r="A110" i="12"/>
  <c r="A111" i="12"/>
  <c r="A112" i="12"/>
  <c r="A113" i="12"/>
  <c r="A114" i="12"/>
  <c r="A115" i="12"/>
  <c r="A116" i="12"/>
  <c r="A117" i="12"/>
  <c r="A118" i="12"/>
  <c r="A119" i="12" s="1"/>
  <c r="A120" i="12" s="1"/>
  <c r="A121" i="12"/>
  <c r="A122" i="12"/>
  <c r="A123" i="12" s="1"/>
  <c r="A124" i="12"/>
  <c r="A125" i="12"/>
  <c r="A126" i="12"/>
  <c r="A127" i="12" s="1"/>
  <c r="A128" i="12"/>
  <c r="A129" i="12"/>
  <c r="A130" i="12"/>
  <c r="A131" i="12"/>
  <c r="A132" i="12"/>
  <c r="A133" i="12"/>
  <c r="A134" i="12"/>
  <c r="A135" i="12"/>
  <c r="A136" i="12"/>
  <c r="A137" i="12" s="1"/>
  <c r="A138" i="12"/>
  <c r="A139" i="12" s="1"/>
  <c r="A140" i="12"/>
  <c r="A141" i="12"/>
  <c r="A142" i="12"/>
  <c r="A143" i="12"/>
  <c r="A144" i="12"/>
  <c r="A145" i="12"/>
  <c r="A146" i="12"/>
  <c r="A147" i="12"/>
  <c r="A148" i="12"/>
  <c r="A149" i="12" s="1"/>
  <c r="A150" i="12" s="1"/>
  <c r="A151" i="12" s="1"/>
  <c r="A152" i="12"/>
  <c r="A153" i="12" s="1"/>
  <c r="A154" i="12" s="1"/>
  <c r="A155" i="12"/>
  <c r="A156" i="12"/>
  <c r="A157" i="12"/>
  <c r="A158" i="12"/>
  <c r="A159" i="12"/>
  <c r="A160" i="12" s="1"/>
  <c r="A161" i="12" s="1"/>
  <c r="A162" i="12" s="1"/>
  <c r="A163" i="12"/>
  <c r="A164" i="12"/>
  <c r="A165" i="12"/>
  <c r="A166" i="12"/>
  <c r="A167" i="12"/>
  <c r="A168" i="12"/>
  <c r="A169" i="12"/>
  <c r="A170" i="12"/>
  <c r="A171" i="12"/>
  <c r="A172" i="12"/>
  <c r="A173" i="12"/>
  <c r="A174" i="12"/>
  <c r="A175" i="12"/>
  <c r="A176" i="12"/>
  <c r="A177" i="12"/>
  <c r="A178" i="12"/>
  <c r="A179" i="12" s="1"/>
  <c r="A180" i="12"/>
  <c r="A181" i="12"/>
  <c r="A182" i="12"/>
  <c r="A183" i="12"/>
  <c r="A184" i="12" s="1"/>
  <c r="A185" i="12" s="1"/>
  <c r="A186" i="12"/>
  <c r="A187" i="12" s="1"/>
  <c r="A188" i="12"/>
  <c r="A189" i="12"/>
  <c r="A190" i="12"/>
  <c r="A191" i="12"/>
  <c r="A192" i="12"/>
  <c r="A193" i="12"/>
  <c r="A194" i="12" s="1"/>
  <c r="A195" i="12"/>
  <c r="A196" i="12"/>
  <c r="A197" i="12"/>
  <c r="A198" i="12"/>
  <c r="A199" i="12"/>
  <c r="A200" i="12"/>
  <c r="A201" i="12"/>
  <c r="A202" i="12"/>
  <c r="A203" i="12"/>
  <c r="A204" i="12"/>
  <c r="A205" i="12"/>
  <c r="A206" i="12"/>
  <c r="A207" i="12"/>
  <c r="A208" i="12"/>
  <c r="A209" i="12" s="1"/>
  <c r="A210" i="12" s="1"/>
  <c r="A211" i="12"/>
  <c r="A212" i="12"/>
  <c r="A213" i="12"/>
  <c r="A214" i="12"/>
  <c r="A215" i="12"/>
  <c r="A216" i="12"/>
  <c r="A217" i="12"/>
  <c r="A218" i="12"/>
  <c r="A219" i="12"/>
  <c r="A220" i="12"/>
  <c r="A221" i="12"/>
  <c r="A222" i="12"/>
  <c r="A223" i="12"/>
  <c r="A224" i="12"/>
  <c r="A225" i="12"/>
  <c r="A226" i="12"/>
  <c r="A227" i="12" s="1"/>
  <c r="A228" i="12"/>
  <c r="A229" i="12"/>
  <c r="A230" i="12"/>
  <c r="A231" i="12"/>
  <c r="A232" i="12" s="1"/>
  <c r="A233" i="12"/>
  <c r="A234" i="12"/>
  <c r="A235" i="12"/>
  <c r="A236" i="12"/>
  <c r="A237" i="12"/>
  <c r="A238" i="12"/>
  <c r="A239" i="12"/>
  <c r="A240" i="12"/>
  <c r="A241" i="12"/>
  <c r="A242" i="12"/>
  <c r="A243" i="12"/>
  <c r="A244" i="12"/>
  <c r="A245" i="12"/>
  <c r="A246" i="12"/>
  <c r="A247" i="12"/>
  <c r="A248" i="12" s="1"/>
  <c r="A249" i="12"/>
  <c r="A250" i="12"/>
  <c r="A251" i="12"/>
  <c r="A252" i="12"/>
  <c r="A253" i="12"/>
  <c r="A254" i="12"/>
  <c r="A255" i="12"/>
  <c r="A256" i="12"/>
  <c r="A257" i="12"/>
  <c r="A258" i="12"/>
  <c r="A259" i="12"/>
  <c r="A260" i="12" s="1"/>
  <c r="A261" i="12" s="1"/>
  <c r="A262" i="12"/>
  <c r="A263" i="12"/>
  <c r="A264" i="12"/>
  <c r="A265" i="12"/>
  <c r="A266" i="12"/>
  <c r="A267" i="12" s="1"/>
  <c r="A268" i="12"/>
  <c r="A269" i="12"/>
  <c r="A270" i="12"/>
  <c r="A271" i="12"/>
  <c r="A272" i="12"/>
  <c r="A273" i="12"/>
  <c r="A274" i="12"/>
  <c r="A275" i="12"/>
  <c r="A276" i="12"/>
  <c r="A277" i="12" s="1"/>
  <c r="A278" i="12" s="1"/>
  <c r="A279" i="12" s="1"/>
  <c r="A280" i="12" s="1"/>
  <c r="A281" i="12"/>
  <c r="A282" i="12"/>
  <c r="A283" i="12"/>
  <c r="A284" i="12"/>
  <c r="A8" i="12"/>
  <c r="A7" i="12"/>
  <c r="A5" i="12"/>
  <c r="A6" i="12" s="1"/>
  <c r="A7" i="11"/>
  <c r="A8" i="11"/>
  <c r="A9" i="11"/>
  <c r="A10" i="11" s="1"/>
  <c r="A11" i="11" s="1"/>
  <c r="A12" i="11"/>
  <c r="A13" i="11"/>
  <c r="A14" i="11" s="1"/>
  <c r="A15" i="11"/>
  <c r="A16" i="11"/>
  <c r="A17" i="11"/>
  <c r="A18" i="11"/>
  <c r="A19" i="11"/>
  <c r="A20" i="11"/>
  <c r="A21" i="11" s="1"/>
  <c r="A22" i="11"/>
  <c r="A23" i="11" s="1"/>
  <c r="A24" i="11"/>
  <c r="A25" i="11"/>
  <c r="A26" i="11"/>
  <c r="A27" i="11"/>
  <c r="A28" i="11"/>
  <c r="A29" i="11" s="1"/>
  <c r="A30" i="11" s="1"/>
  <c r="A31" i="11" s="1"/>
  <c r="A32" i="11"/>
  <c r="A33" i="11"/>
  <c r="A34" i="11"/>
  <c r="A35" i="11"/>
  <c r="A36" i="11"/>
  <c r="A37" i="11"/>
  <c r="A38" i="11"/>
  <c r="A39" i="11" s="1"/>
  <c r="A40" i="11"/>
  <c r="A41" i="11" s="1"/>
  <c r="A42" i="11"/>
  <c r="A43" i="11"/>
  <c r="A44" i="11"/>
  <c r="A45" i="11"/>
  <c r="A46" i="11"/>
  <c r="A47" i="11"/>
  <c r="A48" i="11"/>
  <c r="A49" i="11"/>
  <c r="A50" i="11"/>
  <c r="A51" i="11"/>
  <c r="A52" i="11"/>
  <c r="A53" i="11"/>
  <c r="A54" i="11"/>
  <c r="A55" i="11"/>
  <c r="A56" i="11"/>
  <c r="A57" i="11"/>
  <c r="A58" i="11"/>
  <c r="A59" i="11"/>
  <c r="A60" i="11"/>
  <c r="A61" i="11"/>
  <c r="A62" i="11" s="1"/>
  <c r="A63" i="11"/>
  <c r="A64" i="11"/>
  <c r="A65" i="11"/>
  <c r="A66" i="11"/>
  <c r="A67" i="11"/>
  <c r="A68" i="11" s="1"/>
  <c r="A69" i="11" s="1"/>
  <c r="A70" i="11" s="1"/>
  <c r="A71" i="11"/>
  <c r="A72" i="11" s="1"/>
  <c r="A73" i="11"/>
  <c r="A74" i="11" s="1"/>
  <c r="A75" i="11" s="1"/>
  <c r="A76" i="11" s="1"/>
  <c r="A77" i="11"/>
  <c r="A78" i="11" s="1"/>
  <c r="A79" i="11"/>
  <c r="A80" i="11"/>
  <c r="A81" i="11"/>
  <c r="A82" i="11"/>
  <c r="A83" i="11" s="1"/>
  <c r="A84" i="11" s="1"/>
  <c r="A85" i="11"/>
  <c r="A86" i="11" s="1"/>
  <c r="A87" i="11" s="1"/>
  <c r="A88" i="11"/>
  <c r="A89" i="11"/>
  <c r="A90" i="11"/>
  <c r="A91" i="11"/>
  <c r="A92" i="11"/>
  <c r="A93" i="11"/>
  <c r="A94" i="11"/>
  <c r="A95" i="11"/>
  <c r="A96" i="11" s="1"/>
  <c r="A97" i="11"/>
  <c r="A98" i="11"/>
  <c r="A99" i="11"/>
  <c r="A100" i="11"/>
  <c r="A101" i="11"/>
  <c r="A102" i="11"/>
  <c r="A103" i="11"/>
  <c r="A104" i="11"/>
  <c r="A105" i="11"/>
  <c r="A106" i="11" s="1"/>
  <c r="A107" i="11" s="1"/>
  <c r="A108" i="11"/>
  <c r="A109" i="11"/>
  <c r="A110" i="11"/>
  <c r="A111" i="11"/>
  <c r="A112" i="11" s="1"/>
  <c r="A113" i="11"/>
  <c r="A114" i="11"/>
  <c r="A115" i="11"/>
  <c r="A116" i="11"/>
  <c r="A117" i="11"/>
  <c r="A118" i="11"/>
  <c r="A119" i="11" s="1"/>
  <c r="A120" i="11" s="1"/>
  <c r="A121" i="11"/>
  <c r="A122" i="11"/>
  <c r="A123" i="11" s="1"/>
  <c r="A124" i="11"/>
  <c r="A125" i="11"/>
  <c r="A126" i="11"/>
  <c r="A127" i="11" s="1"/>
  <c r="A128" i="11"/>
  <c r="A129" i="11"/>
  <c r="A130" i="11"/>
  <c r="A131" i="11"/>
  <c r="A132" i="11"/>
  <c r="A133" i="11"/>
  <c r="A134" i="11"/>
  <c r="A135" i="11"/>
  <c r="A136" i="11"/>
  <c r="A137" i="11" s="1"/>
  <c r="A138" i="11"/>
  <c r="A139" i="11" s="1"/>
  <c r="A140" i="11"/>
  <c r="A141" i="11"/>
  <c r="A142" i="11"/>
  <c r="A143" i="11"/>
  <c r="A144" i="11"/>
  <c r="A145" i="11"/>
  <c r="A146" i="11"/>
  <c r="A147" i="11"/>
  <c r="A148" i="11"/>
  <c r="A149" i="11" s="1"/>
  <c r="A150" i="11" s="1"/>
  <c r="A151" i="11" s="1"/>
  <c r="A152" i="11"/>
  <c r="A153" i="11" s="1"/>
  <c r="A154" i="11" s="1"/>
  <c r="A155" i="11"/>
  <c r="A156" i="11"/>
  <c r="A157" i="11"/>
  <c r="A158" i="11"/>
  <c r="A159" i="11"/>
  <c r="A160" i="11" s="1"/>
  <c r="A161" i="11" s="1"/>
  <c r="A162" i="11" s="1"/>
  <c r="A163" i="11"/>
  <c r="A164" i="11"/>
  <c r="A165" i="11"/>
  <c r="A166" i="11"/>
  <c r="A167" i="11"/>
  <c r="A168" i="11"/>
  <c r="A169" i="11"/>
  <c r="A170" i="11"/>
  <c r="A171" i="11"/>
  <c r="A172" i="11" s="1"/>
  <c r="A173" i="11"/>
  <c r="A174" i="11"/>
  <c r="A175" i="11"/>
  <c r="A176" i="11"/>
  <c r="A177" i="11"/>
  <c r="A178" i="11"/>
  <c r="A179" i="11" s="1"/>
  <c r="A180" i="11"/>
  <c r="A181" i="11"/>
  <c r="A182" i="11"/>
  <c r="A183" i="11"/>
  <c r="A184" i="11" s="1"/>
  <c r="A185" i="11" s="1"/>
  <c r="A186" i="11"/>
  <c r="A187" i="11" s="1"/>
  <c r="A188" i="11"/>
  <c r="A189" i="11"/>
  <c r="A190" i="11"/>
  <c r="A191" i="11"/>
  <c r="A192" i="11" s="1"/>
  <c r="A193" i="11"/>
  <c r="A194" i="11" s="1"/>
  <c r="A195" i="11"/>
  <c r="A196" i="11"/>
  <c r="A197" i="11"/>
  <c r="A198" i="11"/>
  <c r="A199" i="11"/>
  <c r="A200" i="11" s="1"/>
  <c r="A201" i="11"/>
  <c r="A202" i="11"/>
  <c r="A203" i="11"/>
  <c r="A204" i="11"/>
  <c r="A205" i="11"/>
  <c r="A206" i="11"/>
  <c r="A207" i="11"/>
  <c r="A208" i="11" s="1"/>
  <c r="A209" i="11" s="1"/>
  <c r="A210" i="11" s="1"/>
  <c r="A211" i="11"/>
  <c r="A212" i="11"/>
  <c r="A213" i="11"/>
  <c r="A214" i="11"/>
  <c r="A215" i="11"/>
  <c r="A216" i="11"/>
  <c r="A217" i="11"/>
  <c r="A218" i="11"/>
  <c r="A219" i="11"/>
  <c r="A220" i="11"/>
  <c r="A221" i="11"/>
  <c r="A222" i="11" s="1"/>
  <c r="A223" i="11"/>
  <c r="A224" i="11"/>
  <c r="A225" i="11"/>
  <c r="A226" i="11" s="1"/>
  <c r="A227" i="11" s="1"/>
  <c r="A228" i="11"/>
  <c r="A229" i="11"/>
  <c r="A230" i="11"/>
  <c r="A231" i="11"/>
  <c r="A232" i="11" s="1"/>
  <c r="A233" i="11"/>
  <c r="A234" i="11" s="1"/>
  <c r="A235" i="11"/>
  <c r="A236" i="11"/>
  <c r="A237" i="11"/>
  <c r="A238" i="11"/>
  <c r="A239" i="11"/>
  <c r="A240" i="11"/>
  <c r="A241" i="11"/>
  <c r="A242" i="11"/>
  <c r="A243" i="11"/>
  <c r="A244" i="11"/>
  <c r="A245" i="11"/>
  <c r="A246" i="11"/>
  <c r="A247" i="11"/>
  <c r="A248" i="11" s="1"/>
  <c r="A249" i="11"/>
  <c r="A250" i="11" s="1"/>
  <c r="A251" i="11"/>
  <c r="A252" i="11"/>
  <c r="A253" i="11"/>
  <c r="A254" i="11" s="1"/>
  <c r="A255" i="11"/>
  <c r="A256" i="11"/>
  <c r="A257" i="11"/>
  <c r="A258" i="11"/>
  <c r="A259" i="11"/>
  <c r="A260" i="11" s="1"/>
  <c r="A261" i="11" s="1"/>
  <c r="A262" i="11"/>
  <c r="A263" i="11"/>
  <c r="A264" i="11"/>
  <c r="A265" i="11"/>
  <c r="A266" i="11" s="1"/>
  <c r="A267" i="11" s="1"/>
  <c r="A268" i="11"/>
  <c r="A269" i="11"/>
  <c r="A270" i="11"/>
  <c r="A271" i="11"/>
  <c r="A272" i="11"/>
  <c r="A273" i="11"/>
  <c r="A274" i="11"/>
  <c r="A275" i="11"/>
  <c r="A276" i="11"/>
  <c r="A277" i="11" s="1"/>
  <c r="A278" i="11" s="1"/>
  <c r="A279" i="11" s="1"/>
  <c r="A280" i="11" s="1"/>
  <c r="A281" i="11"/>
  <c r="A282" i="11" s="1"/>
  <c r="A283" i="11"/>
  <c r="A284" i="11" s="1"/>
  <c r="A5" i="11"/>
  <c r="A6" i="11" s="1"/>
  <c r="A8" i="10"/>
  <c r="A9" i="10"/>
  <c r="A10" i="10" s="1"/>
  <c r="A11" i="10" s="1"/>
  <c r="A12" i="10"/>
  <c r="A13" i="10"/>
  <c r="A14" i="10" s="1"/>
  <c r="A15" i="10"/>
  <c r="A16" i="10"/>
  <c r="A17" i="10"/>
  <c r="A18" i="10"/>
  <c r="A19" i="10"/>
  <c r="A20" i="10"/>
  <c r="A21" i="10" s="1"/>
  <c r="A22" i="10"/>
  <c r="A23" i="10" s="1"/>
  <c r="A24" i="10"/>
  <c r="A25" i="10"/>
  <c r="A26" i="10"/>
  <c r="A27" i="10"/>
  <c r="A28" i="10"/>
  <c r="A29" i="10" s="1"/>
  <c r="A30" i="10" s="1"/>
  <c r="A31" i="10" s="1"/>
  <c r="A32" i="10"/>
  <c r="A33" i="10"/>
  <c r="A34" i="10"/>
  <c r="A35" i="10"/>
  <c r="A36" i="10"/>
  <c r="A37" i="10"/>
  <c r="A38" i="10"/>
  <c r="A39" i="10" s="1"/>
  <c r="A40" i="10"/>
  <c r="A41" i="10" s="1"/>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s="1"/>
  <c r="A69" i="10" s="1"/>
  <c r="A70" i="10"/>
  <c r="A71" i="10" s="1"/>
  <c r="A72" i="10"/>
  <c r="A73" i="10" s="1"/>
  <c r="A74" i="10" s="1"/>
  <c r="A75" i="10" s="1"/>
  <c r="A76" i="10"/>
  <c r="A77" i="10" s="1"/>
  <c r="A78" i="10"/>
  <c r="A79" i="10"/>
  <c r="A80" i="10"/>
  <c r="A81" i="10"/>
  <c r="A82" i="10" s="1"/>
  <c r="A83" i="10" s="1"/>
  <c r="A84" i="10"/>
  <c r="A85" i="10" s="1"/>
  <c r="A86" i="10" s="1"/>
  <c r="A87" i="10"/>
  <c r="A88" i="10"/>
  <c r="A89" i="10"/>
  <c r="A90" i="10"/>
  <c r="A91" i="10"/>
  <c r="A92" i="10"/>
  <c r="A93" i="10"/>
  <c r="A94" i="10"/>
  <c r="A95" i="10" s="1"/>
  <c r="A96" i="10"/>
  <c r="A97" i="10"/>
  <c r="A98" i="10"/>
  <c r="A99" i="10"/>
  <c r="A100" i="10"/>
  <c r="A101" i="10"/>
  <c r="A102" i="10"/>
  <c r="A103" i="10"/>
  <c r="A104" i="10"/>
  <c r="A105" i="10" s="1"/>
  <c r="A106" i="10" s="1"/>
  <c r="A107" i="10"/>
  <c r="A108" i="10"/>
  <c r="A109" i="10" s="1"/>
  <c r="A110" i="10"/>
  <c r="A111" i="10" s="1"/>
  <c r="A112" i="10"/>
  <c r="A113" i="10"/>
  <c r="A114" i="10"/>
  <c r="A115" i="10"/>
  <c r="A116" i="10"/>
  <c r="A117" i="10"/>
  <c r="A118" i="10" s="1"/>
  <c r="A119" i="10" s="1"/>
  <c r="A120" i="10"/>
  <c r="A121" i="10"/>
  <c r="A122" i="10" s="1"/>
  <c r="A123" i="10"/>
  <c r="A124" i="10"/>
  <c r="A125" i="10"/>
  <c r="A126" i="10" s="1"/>
  <c r="A127" i="10"/>
  <c r="A128" i="10"/>
  <c r="A129" i="10"/>
  <c r="A130" i="10"/>
  <c r="A131" i="10"/>
  <c r="A132" i="10"/>
  <c r="A133" i="10"/>
  <c r="A134" i="10"/>
  <c r="A135" i="10"/>
  <c r="A136" i="10" s="1"/>
  <c r="A137" i="10"/>
  <c r="A138" i="10" s="1"/>
  <c r="A139" i="10"/>
  <c r="A140" i="10"/>
  <c r="A141" i="10"/>
  <c r="A142" i="10"/>
  <c r="A143" i="10"/>
  <c r="A144" i="10"/>
  <c r="A145" i="10"/>
  <c r="A146" i="10"/>
  <c r="A147" i="10"/>
  <c r="A148" i="10" s="1"/>
  <c r="A149" i="10" s="1"/>
  <c r="A150" i="10" s="1"/>
  <c r="A151" i="10"/>
  <c r="A152" i="10" s="1"/>
  <c r="A153" i="10" s="1"/>
  <c r="A154" i="10"/>
  <c r="A155" i="10"/>
  <c r="A156" i="10"/>
  <c r="A157" i="10"/>
  <c r="A158" i="10"/>
  <c r="A159" i="10" s="1"/>
  <c r="A160" i="10" s="1"/>
  <c r="A161" i="10" s="1"/>
  <c r="A162" i="10"/>
  <c r="A163" i="10"/>
  <c r="A164" i="10"/>
  <c r="A165" i="10"/>
  <c r="A166" i="10"/>
  <c r="A167" i="10"/>
  <c r="A168" i="10"/>
  <c r="A169" i="10"/>
  <c r="A170" i="10"/>
  <c r="A171" i="10" s="1"/>
  <c r="A172" i="10"/>
  <c r="A173" i="10"/>
  <c r="A174" i="10"/>
  <c r="A175" i="10"/>
  <c r="A176" i="10"/>
  <c r="A177" i="10"/>
  <c r="A178" i="10"/>
  <c r="A179" i="10"/>
  <c r="A180" i="10"/>
  <c r="A181" i="10"/>
  <c r="A182" i="10"/>
  <c r="A183" i="10" s="1"/>
  <c r="A184" i="10" s="1"/>
  <c r="A185" i="10"/>
  <c r="A186" i="10" s="1"/>
  <c r="A187" i="10"/>
  <c r="A188" i="10"/>
  <c r="A189" i="10"/>
  <c r="A190" i="10"/>
  <c r="A191" i="10" s="1"/>
  <c r="A192" i="10"/>
  <c r="A193" i="10" s="1"/>
  <c r="A194" i="10"/>
  <c r="A195" i="10"/>
  <c r="A196" i="10"/>
  <c r="A197" i="10"/>
  <c r="A198" i="10"/>
  <c r="A199" i="10" s="1"/>
  <c r="A200" i="10"/>
  <c r="A201" i="10"/>
  <c r="A202" i="10"/>
  <c r="A203" i="10"/>
  <c r="A204" i="10"/>
  <c r="A205" i="10"/>
  <c r="A206" i="10"/>
  <c r="A207" i="10" s="1"/>
  <c r="A208" i="10" s="1"/>
  <c r="A209" i="10" s="1"/>
  <c r="A210" i="10"/>
  <c r="A211" i="10"/>
  <c r="A212" i="10"/>
  <c r="A213" i="10"/>
  <c r="A214" i="10"/>
  <c r="A215" i="10"/>
  <c r="A216" i="10"/>
  <c r="A217" i="10"/>
  <c r="A218" i="10"/>
  <c r="A219" i="10"/>
  <c r="A220" i="10"/>
  <c r="A221" i="10" s="1"/>
  <c r="A222" i="10"/>
  <c r="A223" i="10"/>
  <c r="A224" i="10"/>
  <c r="A225" i="10" s="1"/>
  <c r="A226" i="10" s="1"/>
  <c r="A227" i="10"/>
  <c r="A228" i="10"/>
  <c r="A229" i="10"/>
  <c r="A230" i="10"/>
  <c r="A231" i="10" s="1"/>
  <c r="A232" i="10"/>
  <c r="A233" i="10" s="1"/>
  <c r="A234" i="10"/>
  <c r="A235" i="10"/>
  <c r="A236" i="10"/>
  <c r="A237" i="10" s="1"/>
  <c r="A238" i="10"/>
  <c r="A239" i="10"/>
  <c r="A240" i="10"/>
  <c r="A241" i="10"/>
  <c r="A242" i="10"/>
  <c r="A243" i="10"/>
  <c r="A244" i="10"/>
  <c r="A245" i="10" s="1"/>
  <c r="A246" i="10"/>
  <c r="A247" i="10" s="1"/>
  <c r="A248" i="10"/>
  <c r="A249" i="10" s="1"/>
  <c r="A250" i="10"/>
  <c r="A251" i="10"/>
  <c r="A252" i="10"/>
  <c r="A253" i="10" s="1"/>
  <c r="A254" i="10"/>
  <c r="A255" i="10"/>
  <c r="A256" i="10"/>
  <c r="A257" i="10"/>
  <c r="A258" i="10"/>
  <c r="A259" i="10" s="1"/>
  <c r="A260" i="10" s="1"/>
  <c r="A261" i="10"/>
  <c r="A262" i="10"/>
  <c r="A263" i="10"/>
  <c r="A264" i="10"/>
  <c r="A265" i="10" s="1"/>
  <c r="A266" i="10" s="1"/>
  <c r="A267" i="10"/>
  <c r="A268" i="10"/>
  <c r="A269" i="10"/>
  <c r="A270" i="10"/>
  <c r="A271" i="10"/>
  <c r="A272" i="10"/>
  <c r="A273" i="10"/>
  <c r="A274" i="10"/>
  <c r="A275" i="10"/>
  <c r="A276" i="10" s="1"/>
  <c r="A277" i="10" s="1"/>
  <c r="A278" i="10" s="1"/>
  <c r="A279" i="10" s="1"/>
  <c r="A280" i="10"/>
  <c r="A281" i="10" s="1"/>
  <c r="A282" i="10"/>
  <c r="A283" i="10" s="1"/>
  <c r="A7" i="10"/>
  <c r="A5" i="10"/>
  <c r="A6" i="10" s="1"/>
  <c r="A8" i="9" l="1"/>
  <c r="A9" i="9"/>
  <c r="A10" i="9"/>
  <c r="A11" i="9" s="1"/>
  <c r="A12" i="9"/>
  <c r="A13" i="9"/>
  <c r="A14" i="9" s="1"/>
  <c r="A15" i="9"/>
  <c r="A16" i="9"/>
  <c r="A17" i="9"/>
  <c r="A18" i="9"/>
  <c r="A19" i="9"/>
  <c r="A20" i="9"/>
  <c r="A21" i="9" s="1"/>
  <c r="A22" i="9"/>
  <c r="A23" i="9" s="1"/>
  <c r="A24" i="9"/>
  <c r="A25" i="9"/>
  <c r="A26" i="9"/>
  <c r="A27" i="9"/>
  <c r="A28" i="9"/>
  <c r="A29" i="9" s="1"/>
  <c r="A30" i="9" s="1"/>
  <c r="A31" i="9" s="1"/>
  <c r="A32" i="9"/>
  <c r="A33" i="9"/>
  <c r="A34" i="9"/>
  <c r="A35" i="9"/>
  <c r="A36" i="9"/>
  <c r="A37" i="9"/>
  <c r="A38" i="9"/>
  <c r="A39" i="9" s="1"/>
  <c r="A40" i="9"/>
  <c r="A41" i="9"/>
  <c r="A42" i="9"/>
  <c r="A43" i="9"/>
  <c r="A44" i="9"/>
  <c r="A45" i="9"/>
  <c r="A46" i="9"/>
  <c r="A47" i="9"/>
  <c r="A48" i="9"/>
  <c r="A49" i="9"/>
  <c r="A50" i="9"/>
  <c r="A51" i="9"/>
  <c r="A52" i="9"/>
  <c r="A53" i="9"/>
  <c r="A54" i="9"/>
  <c r="A55" i="9"/>
  <c r="A56" i="9"/>
  <c r="A57" i="9"/>
  <c r="A58" i="9"/>
  <c r="A59" i="9"/>
  <c r="A60" i="9"/>
  <c r="A61" i="9"/>
  <c r="A62" i="9" s="1"/>
  <c r="A63" i="9"/>
  <c r="A64" i="9"/>
  <c r="A65" i="9"/>
  <c r="A66" i="9"/>
  <c r="A67" i="9"/>
  <c r="A68" i="9" s="1"/>
  <c r="A69" i="9" s="1"/>
  <c r="A70" i="9" s="1"/>
  <c r="A71" i="9"/>
  <c r="A72" i="9" s="1"/>
  <c r="A73" i="9"/>
  <c r="A74" i="9" s="1"/>
  <c r="A75" i="9" s="1"/>
  <c r="A76" i="9" s="1"/>
  <c r="A77" i="9"/>
  <c r="A78" i="9" s="1"/>
  <c r="A79" i="9"/>
  <c r="A80" i="9"/>
  <c r="A81" i="9"/>
  <c r="A82" i="9"/>
  <c r="A83" i="9" s="1"/>
  <c r="A84" i="9" s="1"/>
  <c r="A85" i="9"/>
  <c r="A86" i="9" s="1"/>
  <c r="A87" i="9" s="1"/>
  <c r="A88" i="9"/>
  <c r="A89" i="9"/>
  <c r="A90" i="9"/>
  <c r="A91" i="9"/>
  <c r="A92" i="9"/>
  <c r="A93" i="9"/>
  <c r="A94" i="9"/>
  <c r="A95" i="9"/>
  <c r="A96" i="9" s="1"/>
  <c r="A97" i="9"/>
  <c r="A98" i="9"/>
  <c r="A99" i="9"/>
  <c r="A100" i="9"/>
  <c r="A101" i="9"/>
  <c r="A102" i="9"/>
  <c r="A103" i="9"/>
  <c r="A104" i="9"/>
  <c r="A105" i="9"/>
  <c r="A106" i="9" s="1"/>
  <c r="A107" i="9" s="1"/>
  <c r="A108" i="9"/>
  <c r="A109" i="9"/>
  <c r="A110" i="9" s="1"/>
  <c r="A111" i="9"/>
  <c r="A112" i="9" s="1"/>
  <c r="A113" i="9"/>
  <c r="A114" i="9"/>
  <c r="A115" i="9"/>
  <c r="A116" i="9"/>
  <c r="A117" i="9"/>
  <c r="A118" i="9"/>
  <c r="A119" i="9" s="1"/>
  <c r="A120" i="9" s="1"/>
  <c r="A121" i="9"/>
  <c r="A122" i="9"/>
  <c r="A123" i="9" s="1"/>
  <c r="A124" i="9"/>
  <c r="A125" i="9"/>
  <c r="A126" i="9"/>
  <c r="A127" i="9" s="1"/>
  <c r="A128" i="9"/>
  <c r="A129" i="9"/>
  <c r="A130" i="9"/>
  <c r="A131" i="9"/>
  <c r="A132" i="9"/>
  <c r="A133" i="9"/>
  <c r="A134" i="9"/>
  <c r="A135" i="9"/>
  <c r="A136" i="9"/>
  <c r="A137" i="9" s="1"/>
  <c r="A138" i="9"/>
  <c r="A139" i="9" s="1"/>
  <c r="A140" i="9"/>
  <c r="A141" i="9"/>
  <c r="A142" i="9"/>
  <c r="A143" i="9"/>
  <c r="A144" i="9"/>
  <c r="A145" i="9"/>
  <c r="A146" i="9"/>
  <c r="A147" i="9"/>
  <c r="A148" i="9"/>
  <c r="A149" i="9" s="1"/>
  <c r="A150" i="9" s="1"/>
  <c r="A151" i="9" s="1"/>
  <c r="A152" i="9"/>
  <c r="A153" i="9" s="1"/>
  <c r="A154" i="9" s="1"/>
  <c r="A155" i="9"/>
  <c r="A156" i="9"/>
  <c r="A157" i="9"/>
  <c r="A158" i="9"/>
  <c r="A159" i="9"/>
  <c r="A160" i="9" s="1"/>
  <c r="A161" i="9" s="1"/>
  <c r="A162" i="9" s="1"/>
  <c r="A163" i="9"/>
  <c r="A164" i="9"/>
  <c r="A165" i="9"/>
  <c r="A166" i="9"/>
  <c r="A167" i="9"/>
  <c r="A168" i="9"/>
  <c r="A169" i="9"/>
  <c r="A170" i="9"/>
  <c r="A171" i="9"/>
  <c r="A172" i="9" s="1"/>
  <c r="A173" i="9"/>
  <c r="A174" i="9"/>
  <c r="A175" i="9"/>
  <c r="A176" i="9"/>
  <c r="A177" i="9"/>
  <c r="A178" i="9"/>
  <c r="A179" i="9" s="1"/>
  <c r="A180" i="9"/>
  <c r="A181" i="9"/>
  <c r="A182" i="9"/>
  <c r="A183" i="9"/>
  <c r="A184" i="9" s="1"/>
  <c r="A185" i="9" s="1"/>
  <c r="A186" i="9"/>
  <c r="A187" i="9" s="1"/>
  <c r="A188" i="9"/>
  <c r="A189" i="9"/>
  <c r="A190" i="9"/>
  <c r="A191" i="9"/>
  <c r="A192" i="9" s="1"/>
  <c r="A193" i="9"/>
  <c r="A194" i="9" s="1"/>
  <c r="A195" i="9"/>
  <c r="A196" i="9"/>
  <c r="A197" i="9"/>
  <c r="A198" i="9"/>
  <c r="A199" i="9"/>
  <c r="A200" i="9" s="1"/>
  <c r="A201" i="9"/>
  <c r="A202" i="9"/>
  <c r="A203" i="9"/>
  <c r="A204" i="9"/>
  <c r="A205" i="9"/>
  <c r="A206" i="9"/>
  <c r="A207" i="9"/>
  <c r="A208" i="9" s="1"/>
  <c r="A209" i="9" s="1"/>
  <c r="A210" i="9" s="1"/>
  <c r="A211" i="9"/>
  <c r="A212" i="9"/>
  <c r="A213" i="9"/>
  <c r="A214" i="9"/>
  <c r="A215" i="9"/>
  <c r="A216" i="9"/>
  <c r="A217" i="9"/>
  <c r="A218" i="9"/>
  <c r="A219" i="9"/>
  <c r="A220" i="9"/>
  <c r="A221" i="9"/>
  <c r="A222" i="9" s="1"/>
  <c r="A223" i="9"/>
  <c r="A224" i="9"/>
  <c r="A225" i="9"/>
  <c r="A226" i="9" s="1"/>
  <c r="A227" i="9" s="1"/>
  <c r="A228" i="9"/>
  <c r="A229" i="9"/>
  <c r="A230" i="9"/>
  <c r="A231" i="9"/>
  <c r="A232" i="9" s="1"/>
  <c r="A233" i="9"/>
  <c r="A234" i="9" s="1"/>
  <c r="A235" i="9"/>
  <c r="A236" i="9"/>
  <c r="A237" i="9"/>
  <c r="A238" i="9" s="1"/>
  <c r="A239" i="9"/>
  <c r="A240" i="9"/>
  <c r="A241" i="9"/>
  <c r="A242" i="9"/>
  <c r="A243" i="9"/>
  <c r="A244" i="9"/>
  <c r="A245" i="9" s="1"/>
  <c r="A246" i="9"/>
  <c r="A247" i="9" s="1"/>
  <c r="A248" i="9"/>
  <c r="A249" i="9" s="1"/>
  <c r="A250" i="9"/>
  <c r="A251" i="9" s="1"/>
  <c r="A252" i="9"/>
  <c r="A253" i="9"/>
  <c r="A254" i="9"/>
  <c r="A255" i="9" s="1"/>
  <c r="A256" i="9"/>
  <c r="A257" i="9"/>
  <c r="A258" i="9"/>
  <c r="A259" i="9"/>
  <c r="A260" i="9"/>
  <c r="A261" i="9" s="1"/>
  <c r="A262" i="9" s="1"/>
  <c r="A263" i="9"/>
  <c r="A264" i="9"/>
  <c r="A265" i="9"/>
  <c r="A266" i="9"/>
  <c r="A267" i="9" s="1"/>
  <c r="A268" i="9" s="1"/>
  <c r="A269" i="9"/>
  <c r="A270" i="9"/>
  <c r="A271" i="9"/>
  <c r="A272" i="9"/>
  <c r="A273" i="9"/>
  <c r="A274" i="9"/>
  <c r="A275" i="9"/>
  <c r="A276" i="9"/>
  <c r="A277" i="9"/>
  <c r="A278" i="9" s="1"/>
  <c r="A279" i="9" s="1"/>
  <c r="A280" i="9" s="1"/>
  <c r="A281" i="9" s="1"/>
  <c r="A282" i="9"/>
  <c r="A283" i="9" s="1"/>
  <c r="A284" i="9"/>
  <c r="A285" i="9" s="1"/>
  <c r="A7" i="9"/>
  <c r="A5" i="9"/>
  <c r="A6" i="9" s="1"/>
  <c r="A7" i="8"/>
  <c r="A8" i="8"/>
  <c r="A9" i="8"/>
  <c r="A10" i="8" s="1"/>
  <c r="A11" i="8" s="1"/>
  <c r="A12" i="8"/>
  <c r="A13" i="8"/>
  <c r="A14" i="8" s="1"/>
  <c r="A15" i="8"/>
  <c r="A16" i="8"/>
  <c r="A17" i="8"/>
  <c r="A18" i="8"/>
  <c r="A19" i="8"/>
  <c r="A20" i="8"/>
  <c r="A21" i="8" s="1"/>
  <c r="A22" i="8"/>
  <c r="A23" i="8" s="1"/>
  <c r="A24" i="8"/>
  <c r="A25" i="8"/>
  <c r="A26" i="8"/>
  <c r="A27" i="8"/>
  <c r="A28" i="8"/>
  <c r="A29" i="8" s="1"/>
  <c r="A30" i="8" s="1"/>
  <c r="A31" i="8" s="1"/>
  <c r="A32" i="8"/>
  <c r="A33" i="8"/>
  <c r="A34" i="8"/>
  <c r="A35" i="8"/>
  <c r="A36" i="8"/>
  <c r="A37" i="8"/>
  <c r="A38" i="8"/>
  <c r="A39" i="8" s="1"/>
  <c r="A40" i="8"/>
  <c r="A41" i="8" s="1"/>
  <c r="A42" i="8"/>
  <c r="A43" i="8"/>
  <c r="A44" i="8"/>
  <c r="A45" i="8"/>
  <c r="A46" i="8"/>
  <c r="A47" i="8"/>
  <c r="A48" i="8"/>
  <c r="A49" i="8"/>
  <c r="A50" i="8"/>
  <c r="A51" i="8"/>
  <c r="A52" i="8"/>
  <c r="A53" i="8"/>
  <c r="A54" i="8"/>
  <c r="A55" i="8"/>
  <c r="A56" i="8"/>
  <c r="A57" i="8"/>
  <c r="A58" i="8"/>
  <c r="A59" i="8"/>
  <c r="A60" i="8"/>
  <c r="A61" i="8"/>
  <c r="A62" i="8" s="1"/>
  <c r="A63" i="8"/>
  <c r="A64" i="8"/>
  <c r="A65" i="8"/>
  <c r="A66" i="8"/>
  <c r="A67" i="8"/>
  <c r="A68" i="8" s="1"/>
  <c r="A69" i="8" s="1"/>
  <c r="A70" i="8" s="1"/>
  <c r="A71" i="8"/>
  <c r="A72" i="8" s="1"/>
  <c r="A73" i="8"/>
  <c r="A74" i="8" s="1"/>
  <c r="A75" i="8" s="1"/>
  <c r="A76" i="8" s="1"/>
  <c r="A77" i="8"/>
  <c r="A78" i="8" s="1"/>
  <c r="A79" i="8"/>
  <c r="A80" i="8"/>
  <c r="A81" i="8"/>
  <c r="A82" i="8"/>
  <c r="A83" i="8" s="1"/>
  <c r="A84" i="8" s="1"/>
  <c r="A85" i="8"/>
  <c r="A86" i="8" s="1"/>
  <c r="A87" i="8" s="1"/>
  <c r="A88" i="8"/>
  <c r="A89" i="8"/>
  <c r="A90" i="8"/>
  <c r="A91" i="8"/>
  <c r="A92" i="8"/>
  <c r="A93" i="8"/>
  <c r="A94" i="8"/>
  <c r="A95" i="8"/>
  <c r="A96" i="8" s="1"/>
  <c r="A97" i="8"/>
  <c r="A98" i="8"/>
  <c r="A99" i="8"/>
  <c r="A100" i="8"/>
  <c r="A101" i="8"/>
  <c r="A102" i="8"/>
  <c r="A103" i="8"/>
  <c r="A104" i="8"/>
  <c r="A105" i="8"/>
  <c r="A106" i="8" s="1"/>
  <c r="A107" i="8" s="1"/>
  <c r="A108" i="8"/>
  <c r="A109" i="8"/>
  <c r="A110" i="8" s="1"/>
  <c r="A111" i="8"/>
  <c r="A112" i="8" s="1"/>
  <c r="A113" i="8"/>
  <c r="A114" i="8"/>
  <c r="A115" i="8"/>
  <c r="A116" i="8"/>
  <c r="A117" i="8"/>
  <c r="A118" i="8"/>
  <c r="A119" i="8" s="1"/>
  <c r="A120" i="8" s="1"/>
  <c r="A121" i="8"/>
  <c r="A122" i="8"/>
  <c r="A123" i="8" s="1"/>
  <c r="A124" i="8"/>
  <c r="A125" i="8"/>
  <c r="A126" i="8"/>
  <c r="A127" i="8" s="1"/>
  <c r="A128" i="8"/>
  <c r="A129" i="8"/>
  <c r="A130" i="8"/>
  <c r="A131" i="8"/>
  <c r="A132" i="8"/>
  <c r="A133" i="8"/>
  <c r="A134" i="8"/>
  <c r="A135" i="8"/>
  <c r="A136" i="8"/>
  <c r="A137" i="8"/>
  <c r="A138" i="8"/>
  <c r="A139" i="8" s="1"/>
  <c r="A140" i="8"/>
  <c r="A141" i="8"/>
  <c r="A142" i="8"/>
  <c r="A143" i="8"/>
  <c r="A144" i="8"/>
  <c r="A145" i="8"/>
  <c r="A146" i="8"/>
  <c r="A147" i="8"/>
  <c r="A148" i="8"/>
  <c r="A149" i="8" s="1"/>
  <c r="A150" i="8" s="1"/>
  <c r="A151" i="8" s="1"/>
  <c r="A152" i="8"/>
  <c r="A153" i="8" s="1"/>
  <c r="A154" i="8" s="1"/>
  <c r="A155" i="8"/>
  <c r="A156" i="8"/>
  <c r="A157" i="8"/>
  <c r="A158" i="8"/>
  <c r="A159" i="8"/>
  <c r="A160" i="8" s="1"/>
  <c r="A161" i="8" s="1"/>
  <c r="A162" i="8" s="1"/>
  <c r="A163" i="8"/>
  <c r="A164" i="8"/>
  <c r="A165" i="8"/>
  <c r="A166" i="8"/>
  <c r="A167" i="8"/>
  <c r="A168" i="8"/>
  <c r="A169" i="8"/>
  <c r="A170" i="8"/>
  <c r="A171" i="8"/>
  <c r="A172" i="8" s="1"/>
  <c r="A173" i="8"/>
  <c r="A174" i="8"/>
  <c r="A175" i="8"/>
  <c r="A176" i="8"/>
  <c r="A177" i="8"/>
  <c r="A178" i="8"/>
  <c r="A179" i="8" s="1"/>
  <c r="A180" i="8"/>
  <c r="A181" i="8"/>
  <c r="A182" i="8"/>
  <c r="A183" i="8"/>
  <c r="A184" i="8" s="1"/>
  <c r="A185" i="8" s="1"/>
  <c r="A186" i="8"/>
  <c r="A187" i="8" s="1"/>
  <c r="A188" i="8"/>
  <c r="A189" i="8"/>
  <c r="A190" i="8"/>
  <c r="A191" i="8"/>
  <c r="A192" i="8" s="1"/>
  <c r="A193" i="8"/>
  <c r="A194" i="8" s="1"/>
  <c r="A195" i="8"/>
  <c r="A196" i="8"/>
  <c r="A197" i="8"/>
  <c r="A198" i="8"/>
  <c r="A199" i="8"/>
  <c r="A200" i="8" s="1"/>
  <c r="A201" i="8"/>
  <c r="A202" i="8"/>
  <c r="A203" i="8"/>
  <c r="A204" i="8"/>
  <c r="A205" i="8"/>
  <c r="A206" i="8"/>
  <c r="A207" i="8"/>
  <c r="A208" i="8" s="1"/>
  <c r="A209" i="8" s="1"/>
  <c r="A210" i="8" s="1"/>
  <c r="A211" i="8"/>
  <c r="A212" i="8"/>
  <c r="A213" i="8"/>
  <c r="A214" i="8"/>
  <c r="A215" i="8"/>
  <c r="A216" i="8"/>
  <c r="A217" i="8"/>
  <c r="A218" i="8"/>
  <c r="A219" i="8"/>
  <c r="A220" i="8"/>
  <c r="A221" i="8"/>
  <c r="A222" i="8" s="1"/>
  <c r="A223" i="8"/>
  <c r="A224" i="8"/>
  <c r="A225" i="8"/>
  <c r="A226" i="8" s="1"/>
  <c r="A227" i="8" s="1"/>
  <c r="A228" i="8"/>
  <c r="A229" i="8"/>
  <c r="A230" i="8"/>
  <c r="A231" i="8"/>
  <c r="A232" i="8" s="1"/>
  <c r="A233" i="8"/>
  <c r="A234" i="8" s="1"/>
  <c r="A235" i="8"/>
  <c r="A236" i="8"/>
  <c r="A237" i="8"/>
  <c r="A238" i="8" s="1"/>
  <c r="A239" i="8"/>
  <c r="A240" i="8"/>
  <c r="A241" i="8"/>
  <c r="A242" i="8"/>
  <c r="A243" i="8"/>
  <c r="A244" i="8"/>
  <c r="A245" i="8"/>
  <c r="A246" i="8"/>
  <c r="A247" i="8"/>
  <c r="A248" i="8" s="1"/>
  <c r="A249" i="8"/>
  <c r="A250" i="8" s="1"/>
  <c r="A251" i="8"/>
  <c r="A252" i="8"/>
  <c r="A253" i="8"/>
  <c r="A254" i="8" s="1"/>
  <c r="A255" i="8"/>
  <c r="A256" i="8"/>
  <c r="A257" i="8"/>
  <c r="A258" i="8"/>
  <c r="A259" i="8"/>
  <c r="A260" i="8" s="1"/>
  <c r="A261" i="8" s="1"/>
  <c r="A262" i="8"/>
  <c r="A263" i="8"/>
  <c r="A264" i="8"/>
  <c r="A265" i="8"/>
  <c r="A266" i="8" s="1"/>
  <c r="A267" i="8" s="1"/>
  <c r="A268" i="8"/>
  <c r="A269" i="8"/>
  <c r="A270" i="8"/>
  <c r="A271" i="8"/>
  <c r="A272" i="8"/>
  <c r="A273" i="8"/>
  <c r="A274" i="8"/>
  <c r="A275" i="8"/>
  <c r="A276" i="8"/>
  <c r="A277" i="8" s="1"/>
  <c r="A278" i="8" s="1"/>
  <c r="A279" i="8" s="1"/>
  <c r="A280" i="8" s="1"/>
  <c r="A281" i="8"/>
  <c r="A282" i="8" s="1"/>
  <c r="A283" i="8"/>
  <c r="A284" i="8" s="1"/>
  <c r="A5" i="8"/>
  <c r="A6" i="8" s="1"/>
  <c r="Q286" i="13"/>
  <c r="L286" i="13"/>
  <c r="K286" i="13"/>
  <c r="K253" i="13"/>
  <c r="O136" i="13"/>
  <c r="P286" i="12"/>
  <c r="K286" i="12"/>
  <c r="Q28" i="11"/>
  <c r="Q286" i="11" s="1"/>
  <c r="O28" i="11"/>
  <c r="K28" i="11"/>
  <c r="K286" i="11" s="1"/>
  <c r="Q285" i="10"/>
  <c r="L285" i="10"/>
  <c r="O273" i="10"/>
  <c r="K273" i="10"/>
  <c r="O269" i="10"/>
  <c r="K269" i="10"/>
  <c r="O267" i="10"/>
  <c r="K267" i="10"/>
  <c r="O263" i="10"/>
  <c r="K263" i="10"/>
  <c r="K252" i="10"/>
  <c r="O243" i="10"/>
  <c r="K243" i="10"/>
  <c r="K239" i="10"/>
  <c r="O228" i="10"/>
  <c r="K228" i="10"/>
  <c r="O220" i="10"/>
  <c r="K220" i="10"/>
  <c r="O213" i="10"/>
  <c r="K213" i="10"/>
  <c r="O206" i="10"/>
  <c r="K206" i="10"/>
  <c r="O201" i="10"/>
  <c r="K201" i="10"/>
  <c r="O200" i="10"/>
  <c r="K200" i="10"/>
  <c r="O195" i="10"/>
  <c r="K195" i="10"/>
  <c r="O181" i="10"/>
  <c r="K181" i="10"/>
  <c r="O177" i="10"/>
  <c r="K177" i="10"/>
  <c r="O175" i="10"/>
  <c r="K175" i="10"/>
  <c r="K165" i="10"/>
  <c r="K157" i="10"/>
  <c r="K142" i="10"/>
  <c r="K141" i="10"/>
  <c r="O132" i="10"/>
  <c r="K132" i="10"/>
  <c r="K122" i="10"/>
  <c r="O121" i="10"/>
  <c r="K121" i="10"/>
  <c r="O114" i="10"/>
  <c r="K114" i="10"/>
  <c r="O108" i="10"/>
  <c r="K108" i="10"/>
  <c r="O104" i="10"/>
  <c r="K104" i="10"/>
  <c r="K96" i="10"/>
  <c r="O67" i="10"/>
  <c r="K67" i="10"/>
  <c r="O66" i="10"/>
  <c r="O59" i="10"/>
  <c r="K59" i="10"/>
  <c r="O36" i="10"/>
  <c r="K36" i="10"/>
  <c r="O25" i="10"/>
  <c r="K25" i="10"/>
  <c r="O21" i="10"/>
  <c r="K21" i="10"/>
  <c r="O20" i="10"/>
  <c r="K20" i="10"/>
  <c r="O19" i="10"/>
  <c r="K19" i="10"/>
  <c r="Q287" i="9"/>
  <c r="L287" i="9"/>
  <c r="O245" i="9"/>
  <c r="K245" i="9"/>
  <c r="O244" i="9"/>
  <c r="K244" i="9"/>
  <c r="O219" i="9"/>
  <c r="K219" i="9"/>
  <c r="O211" i="9"/>
  <c r="K211" i="9"/>
  <c r="O145" i="9"/>
  <c r="K145" i="9"/>
  <c r="O139" i="9"/>
  <c r="K139" i="9"/>
  <c r="O138" i="9"/>
  <c r="K138" i="9"/>
  <c r="O43" i="9"/>
  <c r="K43" i="9"/>
  <c r="K287" i="9" s="1"/>
  <c r="Q286" i="8"/>
  <c r="P286" i="8"/>
  <c r="L286" i="8"/>
  <c r="K286" i="8"/>
  <c r="O57" i="8"/>
  <c r="A3" i="5"/>
  <c r="K285" i="10" l="1"/>
  <c r="C48" i="5"/>
  <c r="B16" i="5"/>
  <c r="C17" i="5" s="1"/>
  <c r="B48" i="5"/>
  <c r="B49" i="5" s="1"/>
  <c r="J49" i="5" s="1"/>
  <c r="B40" i="5"/>
  <c r="B41" i="5" s="1"/>
  <c r="J41" i="5" s="1"/>
  <c r="B62" i="5"/>
  <c r="B63" i="5" s="1"/>
  <c r="J63" i="5" s="1"/>
  <c r="B54" i="5"/>
  <c r="B55" i="5" s="1"/>
  <c r="J55" i="5" s="1"/>
  <c r="B32" i="5"/>
  <c r="B33" i="5" s="1"/>
  <c r="J33" i="5" s="1"/>
  <c r="B24" i="5"/>
  <c r="B25" i="5" s="1"/>
  <c r="C25" i="5" l="1"/>
  <c r="C33" i="5"/>
  <c r="C41" i="5"/>
  <c r="C55" i="5"/>
  <c r="B17" i="5"/>
  <c r="J17" i="5" s="1"/>
  <c r="D25" i="5"/>
  <c r="J25" i="5"/>
  <c r="I55" i="5"/>
  <c r="H55" i="5"/>
  <c r="D55" i="5"/>
  <c r="L55" i="5"/>
  <c r="K55" i="5"/>
  <c r="E55" i="5"/>
  <c r="F55" i="5"/>
  <c r="B56" i="5"/>
  <c r="J56" i="5" s="1"/>
  <c r="G55" i="5"/>
  <c r="E63" i="5"/>
  <c r="F63" i="5"/>
  <c r="B64" i="5"/>
  <c r="J64" i="5" s="1"/>
  <c r="K63" i="5"/>
  <c r="G63" i="5"/>
  <c r="H63" i="5"/>
  <c r="D63" i="5"/>
  <c r="L63" i="5"/>
  <c r="I63" i="5"/>
  <c r="B42" i="5"/>
  <c r="J42" i="5" s="1"/>
  <c r="F41" i="5"/>
  <c r="H41" i="5"/>
  <c r="I41" i="5"/>
  <c r="G41" i="5"/>
  <c r="E41" i="5"/>
  <c r="D41" i="5"/>
  <c r="L41" i="5"/>
  <c r="K41" i="5"/>
  <c r="B50" i="5"/>
  <c r="J50" i="5" s="1"/>
  <c r="D49" i="5"/>
  <c r="I49" i="5"/>
  <c r="F49" i="5"/>
  <c r="K49" i="5"/>
  <c r="H49" i="5"/>
  <c r="L49" i="5"/>
  <c r="G49" i="5"/>
  <c r="E49" i="5"/>
  <c r="E33" i="5"/>
  <c r="F33" i="5"/>
  <c r="H33" i="5"/>
  <c r="K33" i="5"/>
  <c r="G33" i="5"/>
  <c r="I33" i="5"/>
  <c r="D33" i="5"/>
  <c r="B34" i="5"/>
  <c r="J34" i="5" s="1"/>
  <c r="E25" i="5"/>
  <c r="B26" i="5"/>
  <c r="D26" i="5" s="1"/>
  <c r="I25" i="5"/>
  <c r="F25" i="5"/>
  <c r="K25" i="5"/>
  <c r="H25" i="5"/>
  <c r="L25" i="5"/>
  <c r="G25" i="5"/>
  <c r="E17" i="5" l="1"/>
  <c r="B18" i="5"/>
  <c r="K18" i="5" s="1"/>
  <c r="G17" i="5"/>
  <c r="H17" i="5"/>
  <c r="I17" i="5"/>
  <c r="F17" i="5"/>
  <c r="K17" i="5"/>
  <c r="L17" i="5"/>
  <c r="D17" i="5"/>
  <c r="B27" i="5"/>
  <c r="J27" i="5" s="1"/>
  <c r="E26" i="5"/>
  <c r="J26" i="5"/>
  <c r="H26" i="5"/>
  <c r="I56" i="5"/>
  <c r="K56" i="5"/>
  <c r="L56" i="5"/>
  <c r="B57" i="5"/>
  <c r="J57" i="5" s="1"/>
  <c r="E56" i="5"/>
  <c r="F56" i="5"/>
  <c r="H56" i="5"/>
  <c r="G56" i="5"/>
  <c r="D56" i="5"/>
  <c r="B51" i="5"/>
  <c r="J51" i="5" s="1"/>
  <c r="K50" i="5"/>
  <c r="I50" i="5"/>
  <c r="H50" i="5"/>
  <c r="F50" i="5"/>
  <c r="L50" i="5"/>
  <c r="G50" i="5"/>
  <c r="E50" i="5"/>
  <c r="D50" i="5"/>
  <c r="B65" i="5"/>
  <c r="J65" i="5" s="1"/>
  <c r="F64" i="5"/>
  <c r="E64" i="5"/>
  <c r="G64" i="5"/>
  <c r="L64" i="5"/>
  <c r="H64" i="5"/>
  <c r="D64" i="5"/>
  <c r="I64" i="5"/>
  <c r="K64" i="5"/>
  <c r="B43" i="5"/>
  <c r="J43" i="5" s="1"/>
  <c r="E42" i="5"/>
  <c r="I42" i="5"/>
  <c r="D42" i="5"/>
  <c r="F42" i="5"/>
  <c r="K42" i="5"/>
  <c r="G42" i="5"/>
  <c r="H42" i="5"/>
  <c r="L42" i="5"/>
  <c r="I26" i="5"/>
  <c r="L26" i="5"/>
  <c r="K26" i="5"/>
  <c r="D34" i="5"/>
  <c r="B35" i="5"/>
  <c r="J35" i="5" s="1"/>
  <c r="F34" i="5"/>
  <c r="G34" i="5"/>
  <c r="H34" i="5"/>
  <c r="I34" i="5"/>
  <c r="K34" i="5"/>
  <c r="E34" i="5"/>
  <c r="G26" i="5"/>
  <c r="F26" i="5"/>
  <c r="I18" i="5" l="1"/>
  <c r="E18" i="5"/>
  <c r="I27" i="5"/>
  <c r="B19" i="5"/>
  <c r="H19" i="5" s="1"/>
  <c r="D18" i="5"/>
  <c r="B28" i="5"/>
  <c r="J28" i="5" s="1"/>
  <c r="D27" i="5"/>
  <c r="L18" i="5"/>
  <c r="H18" i="5"/>
  <c r="G18" i="5"/>
  <c r="H27" i="5"/>
  <c r="J18" i="5"/>
  <c r="G27" i="5"/>
  <c r="F18" i="5"/>
  <c r="K27" i="5"/>
  <c r="F27" i="5"/>
  <c r="E27" i="5"/>
  <c r="L27" i="5"/>
  <c r="B44" i="5"/>
  <c r="J44" i="5" s="1"/>
  <c r="H43" i="5"/>
  <c r="L43" i="5"/>
  <c r="F43" i="5"/>
  <c r="E43" i="5"/>
  <c r="G43" i="5"/>
  <c r="I43" i="5"/>
  <c r="K43" i="5"/>
  <c r="D43" i="5"/>
  <c r="B66" i="5"/>
  <c r="J66" i="5" s="1"/>
  <c r="I65" i="5"/>
  <c r="L65" i="5"/>
  <c r="H65" i="5"/>
  <c r="K65" i="5"/>
  <c r="F65" i="5"/>
  <c r="D65" i="5"/>
  <c r="G65" i="5"/>
  <c r="E65" i="5"/>
  <c r="B52" i="5"/>
  <c r="J52" i="5" s="1"/>
  <c r="H51" i="5"/>
  <c r="E51" i="5"/>
  <c r="L51" i="5"/>
  <c r="D51" i="5"/>
  <c r="I51" i="5"/>
  <c r="G51" i="5"/>
  <c r="F51" i="5"/>
  <c r="K51" i="5"/>
  <c r="F57" i="5"/>
  <c r="G57" i="5"/>
  <c r="L57" i="5"/>
  <c r="B58" i="5"/>
  <c r="J58" i="5" s="1"/>
  <c r="H57" i="5"/>
  <c r="E57" i="5"/>
  <c r="I57" i="5"/>
  <c r="K57" i="5"/>
  <c r="D57" i="5"/>
  <c r="B36" i="5"/>
  <c r="J36" i="5" s="1"/>
  <c r="D35" i="5"/>
  <c r="F35" i="5"/>
  <c r="H35" i="5"/>
  <c r="I35" i="5"/>
  <c r="E35" i="5"/>
  <c r="G35" i="5"/>
  <c r="K35" i="5"/>
  <c r="I28" i="5" l="1"/>
  <c r="E28" i="5"/>
  <c r="I19" i="5"/>
  <c r="G19" i="5"/>
  <c r="D19" i="5"/>
  <c r="E19" i="5"/>
  <c r="B29" i="5"/>
  <c r="J29" i="5" s="1"/>
  <c r="F19" i="5"/>
  <c r="J19" i="5"/>
  <c r="B20" i="5"/>
  <c r="L20" i="5" s="1"/>
  <c r="L19" i="5"/>
  <c r="H28" i="5"/>
  <c r="G28" i="5"/>
  <c r="F28" i="5"/>
  <c r="K19" i="5"/>
  <c r="L28" i="5"/>
  <c r="D28" i="5"/>
  <c r="K28" i="5"/>
  <c r="F58" i="5"/>
  <c r="H58" i="5"/>
  <c r="B59" i="5"/>
  <c r="J59" i="5" s="1"/>
  <c r="G58" i="5"/>
  <c r="I58" i="5"/>
  <c r="L58" i="5"/>
  <c r="D58" i="5"/>
  <c r="E58" i="5"/>
  <c r="K58" i="5"/>
  <c r="H52" i="5"/>
  <c r="D52" i="5"/>
  <c r="K52" i="5"/>
  <c r="L52" i="5"/>
  <c r="F52" i="5"/>
  <c r="I52" i="5"/>
  <c r="E52" i="5"/>
  <c r="G52" i="5"/>
  <c r="B67" i="5"/>
  <c r="J67" i="5" s="1"/>
  <c r="K66" i="5"/>
  <c r="I66" i="5"/>
  <c r="H66" i="5"/>
  <c r="D66" i="5"/>
  <c r="G66" i="5"/>
  <c r="E66" i="5"/>
  <c r="L66" i="5"/>
  <c r="F66" i="5"/>
  <c r="B45" i="5"/>
  <c r="J45" i="5" s="1"/>
  <c r="K44" i="5"/>
  <c r="H44" i="5"/>
  <c r="G44" i="5"/>
  <c r="L44" i="5"/>
  <c r="I44" i="5"/>
  <c r="E44" i="5"/>
  <c r="D44" i="5"/>
  <c r="F44" i="5"/>
  <c r="B37" i="5"/>
  <c r="J37" i="5" s="1"/>
  <c r="D36" i="5"/>
  <c r="F36" i="5"/>
  <c r="G36" i="5"/>
  <c r="H36" i="5"/>
  <c r="K36" i="5"/>
  <c r="E36" i="5"/>
  <c r="I36" i="5"/>
  <c r="B3" i="5"/>
  <c r="B30" i="5" l="1"/>
  <c r="J30" i="5" s="1"/>
  <c r="E29" i="5"/>
  <c r="I29" i="5"/>
  <c r="H29" i="5"/>
  <c r="L29" i="5"/>
  <c r="G29" i="5"/>
  <c r="B21" i="5"/>
  <c r="I21" i="5" s="1"/>
  <c r="F29" i="5"/>
  <c r="K29" i="5"/>
  <c r="D29" i="5"/>
  <c r="E20" i="5"/>
  <c r="D20" i="5"/>
  <c r="I20" i="5"/>
  <c r="G20" i="5"/>
  <c r="J20" i="5"/>
  <c r="K20" i="5"/>
  <c r="H20" i="5"/>
  <c r="F20" i="5"/>
  <c r="E67" i="5"/>
  <c r="F67" i="5"/>
  <c r="H67" i="5"/>
  <c r="I67" i="5"/>
  <c r="B68" i="5"/>
  <c r="J68" i="5" s="1"/>
  <c r="G67" i="5"/>
  <c r="L67" i="5"/>
  <c r="K67" i="5"/>
  <c r="D67" i="5"/>
  <c r="B60" i="5"/>
  <c r="J60" i="5" s="1"/>
  <c r="E59" i="5"/>
  <c r="G59" i="5"/>
  <c r="K59" i="5"/>
  <c r="L59" i="5"/>
  <c r="F59" i="5"/>
  <c r="H59" i="5"/>
  <c r="D59" i="5"/>
  <c r="I59" i="5"/>
  <c r="B46" i="5"/>
  <c r="J46" i="5" s="1"/>
  <c r="K45" i="5"/>
  <c r="E45" i="5"/>
  <c r="D45" i="5"/>
  <c r="L45" i="5"/>
  <c r="F45" i="5"/>
  <c r="G45" i="5"/>
  <c r="H45" i="5"/>
  <c r="I45" i="5"/>
  <c r="B38" i="5"/>
  <c r="J38" i="5" s="1"/>
  <c r="D37" i="5"/>
  <c r="F37" i="5"/>
  <c r="G37" i="5"/>
  <c r="I37" i="5"/>
  <c r="E37" i="5"/>
  <c r="H37" i="5"/>
  <c r="K37" i="5"/>
  <c r="B3" i="1"/>
  <c r="J62" i="5"/>
  <c r="J54" i="5"/>
  <c r="J48" i="5"/>
  <c r="J40" i="5"/>
  <c r="J32" i="5"/>
  <c r="J24" i="5"/>
  <c r="J16" i="5"/>
  <c r="E30" i="5" l="1"/>
  <c r="L30" i="5"/>
  <c r="K30" i="5"/>
  <c r="D30" i="5"/>
  <c r="G30" i="5"/>
  <c r="F30" i="5"/>
  <c r="I30" i="5"/>
  <c r="H30" i="5"/>
  <c r="K21" i="5"/>
  <c r="B22" i="5"/>
  <c r="H22" i="5" s="1"/>
  <c r="G21" i="5"/>
  <c r="L21" i="5"/>
  <c r="F21" i="5"/>
  <c r="D21" i="5"/>
  <c r="H21" i="5"/>
  <c r="J21" i="5"/>
  <c r="E21" i="5"/>
  <c r="K68" i="5"/>
  <c r="G68" i="5"/>
  <c r="H68" i="5"/>
  <c r="E68" i="5"/>
  <c r="F68" i="5"/>
  <c r="L68" i="5"/>
  <c r="B69" i="5"/>
  <c r="J69" i="5" s="1"/>
  <c r="I68" i="5"/>
  <c r="D68" i="5"/>
  <c r="K60" i="5"/>
  <c r="D60" i="5"/>
  <c r="L60" i="5"/>
  <c r="E60" i="5"/>
  <c r="F60" i="5"/>
  <c r="G60" i="5"/>
  <c r="H60" i="5"/>
  <c r="I60" i="5"/>
  <c r="K46" i="5"/>
  <c r="E46" i="5"/>
  <c r="F46" i="5"/>
  <c r="D46" i="5"/>
  <c r="G46" i="5"/>
  <c r="H46" i="5"/>
  <c r="L46" i="5"/>
  <c r="I46" i="5"/>
  <c r="D38" i="5"/>
  <c r="F38" i="5"/>
  <c r="G38" i="5"/>
  <c r="H38" i="5"/>
  <c r="E38" i="5"/>
  <c r="I38" i="5"/>
  <c r="K38" i="5"/>
  <c r="K22" i="5"/>
  <c r="J82" i="1"/>
  <c r="BX19" i="14" s="1"/>
  <c r="J81" i="1"/>
  <c r="BX18" i="14" s="1"/>
  <c r="J80" i="1"/>
  <c r="BX17" i="14" s="1"/>
  <c r="J79" i="1"/>
  <c r="BX16" i="14" s="1"/>
  <c r="J78" i="1"/>
  <c r="BX15" i="14" s="1"/>
  <c r="J77" i="1"/>
  <c r="BX14" i="14" s="1"/>
  <c r="J76" i="1"/>
  <c r="BX13" i="14" s="1"/>
  <c r="J75" i="1"/>
  <c r="BX12" i="14" s="1"/>
  <c r="J74" i="1"/>
  <c r="BX11" i="14" s="1"/>
  <c r="J73" i="1"/>
  <c r="BX10" i="14" s="1"/>
  <c r="J72" i="1"/>
  <c r="BX9" i="14" s="1"/>
  <c r="J71" i="1"/>
  <c r="BX8" i="14" s="1"/>
  <c r="J70" i="1"/>
  <c r="BX7" i="14" s="1"/>
  <c r="J69" i="1"/>
  <c r="BX6" i="14" s="1"/>
  <c r="J68" i="1"/>
  <c r="BX5" i="14" s="1"/>
  <c r="J67" i="1"/>
  <c r="BX4" i="14" s="1"/>
  <c r="J64" i="1"/>
  <c r="BN9" i="14" s="1"/>
  <c r="J63" i="1"/>
  <c r="BN8" i="14" s="1"/>
  <c r="J62" i="1"/>
  <c r="BN7" i="14" s="1"/>
  <c r="J61" i="1"/>
  <c r="BN6" i="14" s="1"/>
  <c r="J60" i="1"/>
  <c r="BN5" i="14" s="1"/>
  <c r="J59" i="1"/>
  <c r="BN4" i="14" s="1"/>
  <c r="J51" i="1"/>
  <c r="BD4" i="14" s="1"/>
  <c r="J48" i="1"/>
  <c r="AT9" i="14" s="1"/>
  <c r="J50" i="1"/>
  <c r="J47" i="1"/>
  <c r="AT8" i="14" s="1"/>
  <c r="J46" i="1"/>
  <c r="AT7" i="14" s="1"/>
  <c r="J45" i="1"/>
  <c r="AT6" i="14" s="1"/>
  <c r="J44" i="1"/>
  <c r="AT5" i="14" s="1"/>
  <c r="J43" i="1"/>
  <c r="AT4" i="14" s="1"/>
  <c r="J40" i="1"/>
  <c r="AJ9" i="14" s="1"/>
  <c r="J39" i="1"/>
  <c r="AJ8" i="14" s="1"/>
  <c r="J38" i="1"/>
  <c r="AJ7" i="14" s="1"/>
  <c r="J37" i="1"/>
  <c r="AJ6" i="14" s="1"/>
  <c r="J36" i="1"/>
  <c r="AJ5" i="14" s="1"/>
  <c r="J35" i="1"/>
  <c r="AJ4" i="14" s="1"/>
  <c r="J32" i="1"/>
  <c r="Z9" i="14" s="1"/>
  <c r="J31" i="1"/>
  <c r="Z8" i="14" s="1"/>
  <c r="J30" i="1"/>
  <c r="Z7" i="14" s="1"/>
  <c r="J29" i="1"/>
  <c r="Z6" i="14" s="1"/>
  <c r="J28" i="1"/>
  <c r="Z5" i="14" s="1"/>
  <c r="J27" i="1"/>
  <c r="Z4" i="14" s="1"/>
  <c r="P5" i="14"/>
  <c r="J21" i="1"/>
  <c r="P6" i="14" s="1"/>
  <c r="J22" i="1"/>
  <c r="P7" i="14" s="1"/>
  <c r="J23" i="1"/>
  <c r="P8" i="14" s="1"/>
  <c r="J24" i="1"/>
  <c r="P9" i="14" s="1"/>
  <c r="J26" i="1"/>
  <c r="J34" i="1"/>
  <c r="J42" i="1"/>
  <c r="J58" i="1"/>
  <c r="J66" i="1"/>
  <c r="J18" i="1"/>
  <c r="E22" i="5" l="1"/>
  <c r="J22" i="5"/>
  <c r="D22" i="5"/>
  <c r="G22" i="5"/>
  <c r="L22" i="5"/>
  <c r="F22" i="5"/>
  <c r="I22" i="5"/>
  <c r="L69" i="5"/>
  <c r="E69" i="5"/>
  <c r="F69" i="5"/>
  <c r="B70" i="5"/>
  <c r="J70" i="5" s="1"/>
  <c r="D69" i="5"/>
  <c r="G69" i="5"/>
  <c r="H69" i="5"/>
  <c r="I69" i="5"/>
  <c r="K69" i="5"/>
  <c r="D70" i="5" l="1"/>
  <c r="G70" i="5"/>
  <c r="L70" i="5"/>
  <c r="F70" i="5"/>
  <c r="E70" i="5"/>
  <c r="B71" i="5"/>
  <c r="J71" i="5" s="1"/>
  <c r="K70" i="5"/>
  <c r="I70" i="5"/>
  <c r="H70" i="5"/>
  <c r="F71" i="5" l="1"/>
  <c r="G71" i="5"/>
  <c r="D71" i="5"/>
  <c r="E71" i="5"/>
  <c r="L71" i="5"/>
  <c r="I71" i="5"/>
  <c r="B72" i="5"/>
  <c r="J72" i="5" s="1"/>
  <c r="H71" i="5"/>
  <c r="K71" i="5"/>
  <c r="G72" i="5" l="1"/>
  <c r="L72" i="5"/>
  <c r="H72" i="5"/>
  <c r="B73" i="5"/>
  <c r="J73" i="5" s="1"/>
  <c r="D72" i="5"/>
  <c r="K72" i="5"/>
  <c r="E72" i="5"/>
  <c r="I72" i="5"/>
  <c r="F72" i="5"/>
  <c r="E73" i="5" l="1"/>
  <c r="D73" i="5"/>
  <c r="F73" i="5"/>
  <c r="I73" i="5"/>
  <c r="K73" i="5"/>
  <c r="B74" i="5"/>
  <c r="J74" i="5" s="1"/>
  <c r="G73" i="5"/>
  <c r="H73" i="5"/>
  <c r="L73" i="5"/>
  <c r="G74" i="5" l="1"/>
  <c r="L74" i="5"/>
  <c r="F74" i="5"/>
  <c r="B75" i="5"/>
  <c r="J75" i="5" s="1"/>
  <c r="I74" i="5"/>
  <c r="D74" i="5"/>
  <c r="E74" i="5"/>
  <c r="K74" i="5"/>
  <c r="H74" i="5"/>
  <c r="G75" i="5" l="1"/>
  <c r="I75" i="5"/>
  <c r="B76" i="5"/>
  <c r="J76" i="5" s="1"/>
  <c r="H75" i="5"/>
  <c r="K75" i="5"/>
  <c r="D75" i="5"/>
  <c r="E75" i="5"/>
  <c r="F75" i="5"/>
  <c r="L75" i="5"/>
  <c r="L76" i="5" l="1"/>
  <c r="H76" i="5"/>
  <c r="I76" i="5"/>
  <c r="D76" i="5"/>
  <c r="E76" i="5"/>
  <c r="K76" i="5"/>
  <c r="B77" i="5"/>
  <c r="J77" i="5" s="1"/>
  <c r="F76" i="5"/>
  <c r="G76" i="5"/>
  <c r="K77" i="5" l="1"/>
  <c r="E77" i="5"/>
  <c r="F77" i="5"/>
  <c r="G77" i="5"/>
  <c r="L77" i="5"/>
  <c r="H77" i="5"/>
  <c r="B78" i="5"/>
  <c r="J78" i="5" s="1"/>
  <c r="D77" i="5"/>
  <c r="I77" i="5"/>
  <c r="F78" i="5" l="1"/>
  <c r="K78" i="5"/>
  <c r="I78" i="5"/>
  <c r="G78" i="5"/>
  <c r="L78" i="5"/>
  <c r="D78" i="5"/>
  <c r="E78" i="5"/>
  <c r="H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DUBERLEY, Irina</author>
  </authors>
  <commentList>
    <comment ref="G43" authorId="0" shapeId="0" xr:uid="{00000000-0006-0000-0600-000001000000}">
      <text>
        <r>
          <rPr>
            <b/>
            <sz val="9"/>
            <color indexed="81"/>
            <rFont val="Tahoma"/>
            <family val="2"/>
          </rPr>
          <t>DUBERLEY, Irina:</t>
        </r>
        <r>
          <rPr>
            <sz val="9"/>
            <color indexed="81"/>
            <rFont val="Tahoma"/>
            <family val="2"/>
          </rPr>
          <t xml:space="preserve">
Pillowell and Blakeney in one cost centre</t>
        </r>
      </text>
    </comment>
    <comment ref="E93" authorId="0" shapeId="0" xr:uid="{00000000-0006-0000-0600-000002000000}">
      <text>
        <r>
          <rPr>
            <b/>
            <sz val="9"/>
            <color indexed="81"/>
            <rFont val="Tahoma"/>
            <family val="2"/>
          </rPr>
          <t>DUBERLEY, Irina:</t>
        </r>
        <r>
          <rPr>
            <sz val="9"/>
            <color indexed="81"/>
            <rFont val="Tahoma"/>
            <family val="2"/>
          </rPr>
          <t xml:space="preserve">
sent email to Sarah 18/07/2019</t>
        </r>
      </text>
    </comment>
    <comment ref="F93" authorId="0" shapeId="0" xr:uid="{00000000-0006-0000-0600-000003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G145" authorId="0" shapeId="0" xr:uid="{00000000-0006-0000-0600-000004000000}">
      <text>
        <r>
          <rPr>
            <b/>
            <sz val="9"/>
            <color indexed="81"/>
            <rFont val="Tahoma"/>
            <family val="2"/>
          </rPr>
          <t>DUBERLEY, Irina:</t>
        </r>
        <r>
          <rPr>
            <sz val="9"/>
            <color indexed="81"/>
            <rFont val="Tahoma"/>
            <family val="2"/>
          </rPr>
          <t xml:space="preserve">
from 01/04/2016 Pillowell and Blakeney in one cost centre 558</t>
        </r>
      </text>
    </comment>
    <comment ref="H174" authorId="0" shapeId="0" xr:uid="{00000000-0006-0000-0600-000005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H189" authorId="0" shapeId="0" xr:uid="{00000000-0006-0000-0600-000006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H224" authorId="0" shapeId="0" xr:uid="{00000000-0006-0000-0600-000007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JONES, Nicki</author>
    <author>DUBERLEY, Irina</author>
  </authors>
  <commentList>
    <comment ref="O25" authorId="0" shapeId="0" xr:uid="{00000000-0006-0000-0700-000001000000}">
      <text>
        <r>
          <rPr>
            <b/>
            <sz val="9"/>
            <color indexed="81"/>
            <rFont val="Tahoma"/>
            <family val="2"/>
          </rPr>
          <t>JONES, Nicki:</t>
        </r>
        <r>
          <rPr>
            <sz val="9"/>
            <color indexed="81"/>
            <rFont val="Tahoma"/>
            <family val="2"/>
          </rPr>
          <t xml:space="preserve">
Lease end date in the past.
Rolled forward?</t>
        </r>
      </text>
    </comment>
    <comment ref="O27" authorId="0" shapeId="0" xr:uid="{00000000-0006-0000-0700-000002000000}">
      <text>
        <r>
          <rPr>
            <b/>
            <sz val="9"/>
            <color indexed="81"/>
            <rFont val="Tahoma"/>
            <family val="2"/>
          </rPr>
          <t>JONES, Nicki:</t>
        </r>
        <r>
          <rPr>
            <sz val="9"/>
            <color indexed="81"/>
            <rFont val="Tahoma"/>
            <family val="2"/>
          </rPr>
          <t xml:space="preserve">
Lease end date in the past.
Rolled forward?</t>
        </r>
      </text>
    </comment>
    <comment ref="O36" authorId="0" shapeId="0" xr:uid="{00000000-0006-0000-0700-000003000000}">
      <text>
        <r>
          <rPr>
            <b/>
            <sz val="9"/>
            <color indexed="81"/>
            <rFont val="Tahoma"/>
            <family val="2"/>
          </rPr>
          <t>JONES, Nicki:</t>
        </r>
        <r>
          <rPr>
            <sz val="9"/>
            <color indexed="81"/>
            <rFont val="Tahoma"/>
            <family val="2"/>
          </rPr>
          <t xml:space="preserve">
Lease end date in the past.
Rolled forward?</t>
        </r>
      </text>
    </comment>
    <comment ref="G43" authorId="1" shapeId="0" xr:uid="{00000000-0006-0000-0700-000004000000}">
      <text>
        <r>
          <rPr>
            <b/>
            <sz val="9"/>
            <color indexed="81"/>
            <rFont val="Tahoma"/>
            <family val="2"/>
          </rPr>
          <t>DUBERLEY, Irina:</t>
        </r>
        <r>
          <rPr>
            <sz val="9"/>
            <color indexed="81"/>
            <rFont val="Tahoma"/>
            <family val="2"/>
          </rPr>
          <t xml:space="preserve">
Pillowell and Blakeney in one cost centre</t>
        </r>
      </text>
    </comment>
    <comment ref="O67" authorId="0" shapeId="0" xr:uid="{00000000-0006-0000-0700-000005000000}">
      <text>
        <r>
          <rPr>
            <b/>
            <sz val="9"/>
            <color indexed="81"/>
            <rFont val="Tahoma"/>
            <family val="2"/>
          </rPr>
          <t>JONES, Nicki:</t>
        </r>
        <r>
          <rPr>
            <sz val="9"/>
            <color indexed="81"/>
            <rFont val="Tahoma"/>
            <family val="2"/>
          </rPr>
          <t xml:space="preserve">
Lease end date in the past.
Rolled forward?</t>
        </r>
      </text>
    </comment>
    <comment ref="O85" authorId="0" shapeId="0" xr:uid="{00000000-0006-0000-0700-000006000000}">
      <text>
        <r>
          <rPr>
            <b/>
            <sz val="9"/>
            <color indexed="81"/>
            <rFont val="Tahoma"/>
            <family val="2"/>
          </rPr>
          <t>JONES, Nicki:</t>
        </r>
        <r>
          <rPr>
            <sz val="9"/>
            <color indexed="81"/>
            <rFont val="Tahoma"/>
            <family val="2"/>
          </rPr>
          <t xml:space="preserve">
Lease end date in the past.
Rolled forward?</t>
        </r>
      </text>
    </comment>
    <comment ref="E93" authorId="1" shapeId="0" xr:uid="{00000000-0006-0000-0700-000007000000}">
      <text>
        <r>
          <rPr>
            <b/>
            <sz val="9"/>
            <color indexed="81"/>
            <rFont val="Tahoma"/>
            <family val="2"/>
          </rPr>
          <t>DUBERLEY, Irina:</t>
        </r>
        <r>
          <rPr>
            <sz val="9"/>
            <color indexed="81"/>
            <rFont val="Tahoma"/>
            <family val="2"/>
          </rPr>
          <t xml:space="preserve">
sent email to Sarah 18/07/2019</t>
        </r>
      </text>
    </comment>
    <comment ref="F93" authorId="1" shapeId="0" xr:uid="{00000000-0006-0000-0700-000008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O100" authorId="0" shapeId="0" xr:uid="{00000000-0006-0000-0700-000009000000}">
      <text>
        <r>
          <rPr>
            <b/>
            <sz val="9"/>
            <color indexed="81"/>
            <rFont val="Tahoma"/>
            <family val="2"/>
          </rPr>
          <t>JONES, Nicki:</t>
        </r>
        <r>
          <rPr>
            <sz val="9"/>
            <color indexed="81"/>
            <rFont val="Tahoma"/>
            <family val="2"/>
          </rPr>
          <t xml:space="preserve">
Lease end date in the past.
Rolled forward?</t>
        </r>
      </text>
    </comment>
    <comment ref="O111" authorId="0" shapeId="0" xr:uid="{00000000-0006-0000-0700-00000A000000}">
      <text>
        <r>
          <rPr>
            <b/>
            <sz val="9"/>
            <color indexed="81"/>
            <rFont val="Tahoma"/>
            <family val="2"/>
          </rPr>
          <t>JONES, Nicki:</t>
        </r>
        <r>
          <rPr>
            <sz val="9"/>
            <color indexed="81"/>
            <rFont val="Tahoma"/>
            <family val="2"/>
          </rPr>
          <t xml:space="preserve">
Lease end date in the past.
Rolled forward?</t>
        </r>
      </text>
    </comment>
    <comment ref="G145" authorId="1" shapeId="0" xr:uid="{00000000-0006-0000-0700-00000B000000}">
      <text>
        <r>
          <rPr>
            <b/>
            <sz val="9"/>
            <color indexed="81"/>
            <rFont val="Tahoma"/>
            <family val="2"/>
          </rPr>
          <t>DUBERLEY, Irina:</t>
        </r>
        <r>
          <rPr>
            <sz val="9"/>
            <color indexed="81"/>
            <rFont val="Tahoma"/>
            <family val="2"/>
          </rPr>
          <t xml:space="preserve">
from 01/04/2016 Pillowell and Blakeney in one cost centre 558</t>
        </r>
      </text>
    </comment>
    <comment ref="O166" authorId="0" shapeId="0" xr:uid="{00000000-0006-0000-0700-00000C000000}">
      <text>
        <r>
          <rPr>
            <b/>
            <sz val="9"/>
            <color indexed="81"/>
            <rFont val="Tahoma"/>
            <family val="2"/>
          </rPr>
          <t>JONES, Nicki:</t>
        </r>
        <r>
          <rPr>
            <sz val="9"/>
            <color indexed="81"/>
            <rFont val="Tahoma"/>
            <family val="2"/>
          </rPr>
          <t xml:space="preserve">
Lease end date in the past.
Rolled forward?</t>
        </r>
      </text>
    </comment>
    <comment ref="O171" authorId="0" shapeId="0" xr:uid="{00000000-0006-0000-0700-00000D000000}">
      <text>
        <r>
          <rPr>
            <b/>
            <sz val="9"/>
            <color indexed="81"/>
            <rFont val="Tahoma"/>
            <family val="2"/>
          </rPr>
          <t>JONES, Nicki:</t>
        </r>
        <r>
          <rPr>
            <sz val="9"/>
            <color indexed="81"/>
            <rFont val="Tahoma"/>
            <family val="2"/>
          </rPr>
          <t xml:space="preserve">
Lease end date in the past.
Rolled forward?</t>
        </r>
      </text>
    </comment>
    <comment ref="H174" authorId="1" shapeId="0" xr:uid="{00000000-0006-0000-0700-00000E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O174" authorId="0" shapeId="0" xr:uid="{00000000-0006-0000-0700-00000F000000}">
      <text>
        <r>
          <rPr>
            <b/>
            <sz val="9"/>
            <color indexed="81"/>
            <rFont val="Tahoma"/>
            <family val="2"/>
          </rPr>
          <t>JONES, Nicki:</t>
        </r>
        <r>
          <rPr>
            <sz val="9"/>
            <color indexed="81"/>
            <rFont val="Tahoma"/>
            <family val="2"/>
          </rPr>
          <t xml:space="preserve">
Lease end date in the past.
Rolled forward?</t>
        </r>
      </text>
    </comment>
    <comment ref="I183" authorId="0" shapeId="0" xr:uid="{00000000-0006-0000-0700-000010000000}">
      <text>
        <r>
          <rPr>
            <b/>
            <sz val="9"/>
            <color indexed="81"/>
            <rFont val="Tahoma"/>
            <family val="2"/>
          </rPr>
          <t>JONES, Nicki:</t>
        </r>
        <r>
          <rPr>
            <sz val="9"/>
            <color indexed="81"/>
            <rFont val="Tahoma"/>
            <family val="2"/>
          </rPr>
          <t xml:space="preserve">
What is this?</t>
        </r>
      </text>
    </comment>
    <comment ref="J183" authorId="0" shapeId="0" xr:uid="{00000000-0006-0000-0700-000011000000}">
      <text>
        <r>
          <rPr>
            <b/>
            <sz val="9"/>
            <color indexed="81"/>
            <rFont val="Tahoma"/>
            <family val="2"/>
          </rPr>
          <t>JONES, Nicki:</t>
        </r>
        <r>
          <rPr>
            <sz val="9"/>
            <color indexed="81"/>
            <rFont val="Tahoma"/>
            <family val="2"/>
          </rPr>
          <t xml:space="preserve">
What is this?</t>
        </r>
      </text>
    </comment>
    <comment ref="H189" authorId="1" shapeId="0" xr:uid="{00000000-0006-0000-0700-000012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O193" authorId="0" shapeId="0" xr:uid="{00000000-0006-0000-0700-000013000000}">
      <text>
        <r>
          <rPr>
            <b/>
            <sz val="9"/>
            <color indexed="81"/>
            <rFont val="Tahoma"/>
            <family val="2"/>
          </rPr>
          <t>JONES, Nicki:</t>
        </r>
        <r>
          <rPr>
            <sz val="9"/>
            <color indexed="81"/>
            <rFont val="Tahoma"/>
            <family val="2"/>
          </rPr>
          <t xml:space="preserve">
Lease end date in the past.
Rolled forward?</t>
        </r>
      </text>
    </comment>
    <comment ref="O194" authorId="0" shapeId="0" xr:uid="{00000000-0006-0000-0700-000014000000}">
      <text>
        <r>
          <rPr>
            <b/>
            <sz val="9"/>
            <color indexed="81"/>
            <rFont val="Tahoma"/>
            <family val="2"/>
          </rPr>
          <t>JONES, Nicki:</t>
        </r>
        <r>
          <rPr>
            <sz val="9"/>
            <color indexed="81"/>
            <rFont val="Tahoma"/>
            <family val="2"/>
          </rPr>
          <t xml:space="preserve">
Lease end date in the past.
Rolled forward?</t>
        </r>
      </text>
    </comment>
    <comment ref="O199" authorId="0" shapeId="0" xr:uid="{00000000-0006-0000-0700-000015000000}">
      <text>
        <r>
          <rPr>
            <b/>
            <sz val="9"/>
            <color indexed="81"/>
            <rFont val="Tahoma"/>
            <family val="2"/>
          </rPr>
          <t>JONES, Nicki:</t>
        </r>
        <r>
          <rPr>
            <sz val="9"/>
            <color indexed="81"/>
            <rFont val="Tahoma"/>
            <family val="2"/>
          </rPr>
          <t xml:space="preserve">
Lease end date in the past.
Rolled forward?</t>
        </r>
      </text>
    </comment>
    <comment ref="O219" authorId="0" shapeId="0" xr:uid="{00000000-0006-0000-0700-000016000000}">
      <text>
        <r>
          <rPr>
            <b/>
            <sz val="9"/>
            <color indexed="81"/>
            <rFont val="Tahoma"/>
            <family val="2"/>
          </rPr>
          <t>JONES, Nicki:</t>
        </r>
        <r>
          <rPr>
            <sz val="9"/>
            <color indexed="81"/>
            <rFont val="Tahoma"/>
            <family val="2"/>
          </rPr>
          <t xml:space="preserve">
Lease end date in the past.
Rolled forward?</t>
        </r>
      </text>
    </comment>
    <comment ref="H224" authorId="1" shapeId="0" xr:uid="{00000000-0006-0000-0700-000017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 ref="M284" authorId="0" shapeId="0" xr:uid="{00000000-0006-0000-0700-000018000000}">
      <text>
        <r>
          <rPr>
            <b/>
            <sz val="9"/>
            <color indexed="81"/>
            <rFont val="Tahoma"/>
            <family val="2"/>
          </rPr>
          <t>JONES, Nicki:</t>
        </r>
        <r>
          <rPr>
            <sz val="9"/>
            <color indexed="81"/>
            <rFont val="Tahoma"/>
            <family val="2"/>
          </rPr>
          <t xml:space="preserve">
Advised to conatct Helen Hunt for details… Don't know who Helen Hunt is!! Only one on global is a Nurse.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JONES, Nicki</author>
    <author>DUBERLEY, Irina</author>
  </authors>
  <commentList>
    <comment ref="O7" authorId="0" shapeId="0" xr:uid="{00000000-0006-0000-0800-000001000000}">
      <text>
        <r>
          <rPr>
            <b/>
            <sz val="9"/>
            <color indexed="81"/>
            <rFont val="Tahoma"/>
            <family val="2"/>
          </rPr>
          <t>JONES, Nicki:</t>
        </r>
        <r>
          <rPr>
            <sz val="9"/>
            <color indexed="81"/>
            <rFont val="Tahoma"/>
            <family val="2"/>
          </rPr>
          <t xml:space="preserve">
Contract end date?</t>
        </r>
      </text>
    </comment>
    <comment ref="I16" authorId="0" shapeId="0" xr:uid="{00000000-0006-0000-0800-000002000000}">
      <text>
        <r>
          <rPr>
            <b/>
            <sz val="9"/>
            <color indexed="81"/>
            <rFont val="Tahoma"/>
            <family val="2"/>
          </rPr>
          <t>JONES, Nicki:</t>
        </r>
        <r>
          <rPr>
            <sz val="9"/>
            <color indexed="81"/>
            <rFont val="Tahoma"/>
            <family val="2"/>
          </rPr>
          <t xml:space="preserve">
Do we need any further detail? Or can we accept this?</t>
        </r>
      </text>
    </comment>
    <comment ref="J16" authorId="0" shapeId="0" xr:uid="{00000000-0006-0000-0800-000003000000}">
      <text>
        <r>
          <rPr>
            <b/>
            <sz val="9"/>
            <color indexed="81"/>
            <rFont val="Tahoma"/>
            <family val="2"/>
          </rPr>
          <t>JONES, Nicki:</t>
        </r>
        <r>
          <rPr>
            <sz val="9"/>
            <color indexed="81"/>
            <rFont val="Tahoma"/>
            <family val="2"/>
          </rPr>
          <t xml:space="preserve">
Do we need any further detail? Or can we accept this?</t>
        </r>
      </text>
    </comment>
    <comment ref="I17" authorId="0" shapeId="0" xr:uid="{00000000-0006-0000-0800-000004000000}">
      <text>
        <r>
          <rPr>
            <b/>
            <sz val="9"/>
            <color indexed="81"/>
            <rFont val="Tahoma"/>
            <family val="2"/>
          </rPr>
          <t>JONES, Nicki:</t>
        </r>
        <r>
          <rPr>
            <sz val="9"/>
            <color indexed="81"/>
            <rFont val="Tahoma"/>
            <family val="2"/>
          </rPr>
          <t xml:space="preserve">
Missing Data!</t>
        </r>
      </text>
    </comment>
    <comment ref="M17" authorId="0" shapeId="0" xr:uid="{00000000-0006-0000-0800-000005000000}">
      <text>
        <r>
          <rPr>
            <b/>
            <sz val="9"/>
            <color indexed="81"/>
            <rFont val="Tahoma"/>
            <family val="2"/>
          </rPr>
          <t>JONES, Nicki:</t>
        </r>
        <r>
          <rPr>
            <sz val="9"/>
            <color indexed="81"/>
            <rFont val="Tahoma"/>
            <family val="2"/>
          </rPr>
          <t xml:space="preserve">
Missing data!</t>
        </r>
      </text>
    </comment>
    <comment ref="O17" authorId="0" shapeId="0" xr:uid="{00000000-0006-0000-0800-000006000000}">
      <text>
        <r>
          <rPr>
            <b/>
            <sz val="9"/>
            <color indexed="81"/>
            <rFont val="Tahoma"/>
            <family val="2"/>
          </rPr>
          <t>JONES, Nicki:</t>
        </r>
        <r>
          <rPr>
            <sz val="9"/>
            <color indexed="81"/>
            <rFont val="Tahoma"/>
            <family val="2"/>
          </rPr>
          <t xml:space="preserve">
Missing data!</t>
        </r>
      </text>
    </comment>
    <comment ref="I18" authorId="0" shapeId="0" xr:uid="{00000000-0006-0000-0800-000007000000}">
      <text>
        <r>
          <rPr>
            <b/>
            <sz val="9"/>
            <color indexed="81"/>
            <rFont val="Tahoma"/>
            <family val="2"/>
          </rPr>
          <t>JONES, Nicki:</t>
        </r>
        <r>
          <rPr>
            <sz val="9"/>
            <color indexed="81"/>
            <rFont val="Tahoma"/>
            <family val="2"/>
          </rPr>
          <t xml:space="preserve">
Who is the contract with?</t>
        </r>
      </text>
    </comment>
    <comment ref="J18" authorId="0" shapeId="0" xr:uid="{00000000-0006-0000-0800-000008000000}">
      <text>
        <r>
          <rPr>
            <b/>
            <sz val="9"/>
            <color indexed="81"/>
            <rFont val="Tahoma"/>
            <family val="2"/>
          </rPr>
          <t>JONES, Nicki:</t>
        </r>
        <r>
          <rPr>
            <sz val="9"/>
            <color indexed="81"/>
            <rFont val="Tahoma"/>
            <family val="2"/>
          </rPr>
          <t xml:space="preserve">
Who is the contract with?</t>
        </r>
      </text>
    </comment>
    <comment ref="O20" authorId="0" shapeId="0" xr:uid="{00000000-0006-0000-0800-000009000000}">
      <text>
        <r>
          <rPr>
            <b/>
            <sz val="9"/>
            <color indexed="81"/>
            <rFont val="Tahoma"/>
            <family val="2"/>
          </rPr>
          <t>JONES, Nicki:</t>
        </r>
        <r>
          <rPr>
            <sz val="9"/>
            <color indexed="81"/>
            <rFont val="Tahoma"/>
            <family val="2"/>
          </rPr>
          <t xml:space="preserve">
Lease end date in the past.
Rolled forward?</t>
        </r>
      </text>
    </comment>
    <comment ref="O22" authorId="0" shapeId="0" xr:uid="{00000000-0006-0000-0800-00000A000000}">
      <text>
        <r>
          <rPr>
            <b/>
            <sz val="9"/>
            <color indexed="81"/>
            <rFont val="Tahoma"/>
            <family val="2"/>
          </rPr>
          <t>JONES, Nicki:</t>
        </r>
        <r>
          <rPr>
            <sz val="9"/>
            <color indexed="81"/>
            <rFont val="Tahoma"/>
            <family val="2"/>
          </rPr>
          <t xml:space="preserve">
Lease end date in the past.
Rolled forward?</t>
        </r>
      </text>
    </comment>
    <comment ref="O23" authorId="0" shapeId="0" xr:uid="{00000000-0006-0000-0800-00000B000000}">
      <text>
        <r>
          <rPr>
            <b/>
            <sz val="9"/>
            <color indexed="81"/>
            <rFont val="Tahoma"/>
            <family val="2"/>
          </rPr>
          <t>JONES, Nicki:</t>
        </r>
        <r>
          <rPr>
            <sz val="9"/>
            <color indexed="81"/>
            <rFont val="Tahoma"/>
            <family val="2"/>
          </rPr>
          <t xml:space="preserve">
Lease end date in the past.
Rolled forward?</t>
        </r>
      </text>
    </comment>
    <comment ref="Q24" authorId="0" shapeId="0" xr:uid="{00000000-0006-0000-0800-00000C000000}">
      <text>
        <r>
          <rPr>
            <b/>
            <sz val="9"/>
            <color indexed="81"/>
            <rFont val="Tahoma"/>
            <family val="2"/>
          </rPr>
          <t>JONES, Nicki:</t>
        </r>
        <r>
          <rPr>
            <sz val="9"/>
            <color indexed="81"/>
            <rFont val="Tahoma"/>
            <family val="2"/>
          </rPr>
          <t xml:space="preserve">
Need a value.</t>
        </r>
      </text>
    </comment>
    <comment ref="I28" authorId="0" shapeId="0" xr:uid="{00000000-0006-0000-0800-00000D000000}">
      <text>
        <r>
          <rPr>
            <b/>
            <sz val="9"/>
            <color indexed="81"/>
            <rFont val="Tahoma"/>
            <family val="2"/>
          </rPr>
          <t>JONES, Nicki:</t>
        </r>
        <r>
          <rPr>
            <sz val="9"/>
            <color indexed="81"/>
            <rFont val="Tahoma"/>
            <family val="2"/>
          </rPr>
          <t xml:space="preserve">
Who's the contract with?</t>
        </r>
      </text>
    </comment>
    <comment ref="J28" authorId="0" shapeId="0" xr:uid="{00000000-0006-0000-0800-00000E000000}">
      <text>
        <r>
          <rPr>
            <b/>
            <sz val="9"/>
            <color indexed="81"/>
            <rFont val="Tahoma"/>
            <family val="2"/>
          </rPr>
          <t>JONES, Nicki:</t>
        </r>
        <r>
          <rPr>
            <sz val="9"/>
            <color indexed="81"/>
            <rFont val="Tahoma"/>
            <family val="2"/>
          </rPr>
          <t xml:space="preserve">
Who's the contract with?</t>
        </r>
      </text>
    </comment>
    <comment ref="I37" authorId="0" shapeId="0" xr:uid="{00000000-0006-0000-0800-00000F000000}">
      <text>
        <r>
          <rPr>
            <b/>
            <sz val="9"/>
            <color indexed="81"/>
            <rFont val="Tahoma"/>
            <family val="2"/>
          </rPr>
          <t>JONES, Nicki:</t>
        </r>
        <r>
          <rPr>
            <sz val="9"/>
            <color indexed="81"/>
            <rFont val="Tahoma"/>
            <family val="2"/>
          </rPr>
          <t xml:space="preserve">
Who is the contract with?</t>
        </r>
      </text>
    </comment>
    <comment ref="J37" authorId="0" shapeId="0" xr:uid="{00000000-0006-0000-0800-000010000000}">
      <text>
        <r>
          <rPr>
            <b/>
            <sz val="9"/>
            <color indexed="81"/>
            <rFont val="Tahoma"/>
            <family val="2"/>
          </rPr>
          <t>JONES, Nicki:</t>
        </r>
        <r>
          <rPr>
            <sz val="9"/>
            <color indexed="81"/>
            <rFont val="Tahoma"/>
            <family val="2"/>
          </rPr>
          <t xml:space="preserve">
Who is the contract with?</t>
        </r>
      </text>
    </comment>
    <comment ref="G43" authorId="1" shapeId="0" xr:uid="{00000000-0006-0000-0800-000011000000}">
      <text>
        <r>
          <rPr>
            <b/>
            <sz val="9"/>
            <color indexed="81"/>
            <rFont val="Tahoma"/>
            <family val="2"/>
          </rPr>
          <t>DUBERLEY, Irina:</t>
        </r>
        <r>
          <rPr>
            <sz val="9"/>
            <color indexed="81"/>
            <rFont val="Tahoma"/>
            <family val="2"/>
          </rPr>
          <t xml:space="preserve">
Pillowell and Blakeney in one cost centre</t>
        </r>
      </text>
    </comment>
    <comment ref="I51" authorId="0" shapeId="0" xr:uid="{00000000-0006-0000-0800-000012000000}">
      <text>
        <r>
          <rPr>
            <b/>
            <sz val="9"/>
            <color indexed="81"/>
            <rFont val="Tahoma"/>
            <family val="2"/>
          </rPr>
          <t>JONES, Nicki:</t>
        </r>
        <r>
          <rPr>
            <sz val="9"/>
            <color indexed="81"/>
            <rFont val="Tahoma"/>
            <family val="2"/>
          </rPr>
          <t xml:space="preserve">
Who is the contract with?</t>
        </r>
      </text>
    </comment>
    <comment ref="J51" authorId="0" shapeId="0" xr:uid="{00000000-0006-0000-0800-000013000000}">
      <text>
        <r>
          <rPr>
            <b/>
            <sz val="9"/>
            <color indexed="81"/>
            <rFont val="Tahoma"/>
            <family val="2"/>
          </rPr>
          <t>JONES, Nicki:</t>
        </r>
        <r>
          <rPr>
            <sz val="9"/>
            <color indexed="81"/>
            <rFont val="Tahoma"/>
            <family val="2"/>
          </rPr>
          <t xml:space="preserve">
Who is the contract with?</t>
        </r>
      </text>
    </comment>
    <comment ref="O51" authorId="0" shapeId="0" xr:uid="{00000000-0006-0000-0800-000014000000}">
      <text>
        <r>
          <rPr>
            <b/>
            <sz val="9"/>
            <color indexed="81"/>
            <rFont val="Tahoma"/>
            <family val="2"/>
          </rPr>
          <t>JONES, Nicki:</t>
        </r>
        <r>
          <rPr>
            <sz val="9"/>
            <color indexed="81"/>
            <rFont val="Tahoma"/>
            <family val="2"/>
          </rPr>
          <t xml:space="preserve">
Lease end date in the past.
Rolled forward?</t>
        </r>
      </text>
    </comment>
    <comment ref="O53" authorId="0" shapeId="0" xr:uid="{00000000-0006-0000-0800-000015000000}">
      <text>
        <r>
          <rPr>
            <b/>
            <sz val="9"/>
            <color indexed="81"/>
            <rFont val="Tahoma"/>
            <family val="2"/>
          </rPr>
          <t>JONES, Nicki:</t>
        </r>
        <r>
          <rPr>
            <sz val="9"/>
            <color indexed="81"/>
            <rFont val="Tahoma"/>
            <family val="2"/>
          </rPr>
          <t xml:space="preserve">
Lease end date in the past.
Rolled forward?</t>
        </r>
      </text>
    </comment>
    <comment ref="I56" authorId="0" shapeId="0" xr:uid="{00000000-0006-0000-0800-000016000000}">
      <text>
        <r>
          <rPr>
            <b/>
            <sz val="9"/>
            <color indexed="81"/>
            <rFont val="Tahoma"/>
            <family val="2"/>
          </rPr>
          <t>JONES, Nicki:</t>
        </r>
        <r>
          <rPr>
            <sz val="9"/>
            <color indexed="81"/>
            <rFont val="Tahoma"/>
            <family val="2"/>
          </rPr>
          <t xml:space="preserve">
Who is the contract with?</t>
        </r>
      </text>
    </comment>
    <comment ref="J56" authorId="0" shapeId="0" xr:uid="{00000000-0006-0000-0800-000017000000}">
      <text>
        <r>
          <rPr>
            <b/>
            <sz val="9"/>
            <color indexed="81"/>
            <rFont val="Tahoma"/>
            <family val="2"/>
          </rPr>
          <t>JONES, Nicki:</t>
        </r>
        <r>
          <rPr>
            <sz val="9"/>
            <color indexed="81"/>
            <rFont val="Tahoma"/>
            <family val="2"/>
          </rPr>
          <t xml:space="preserve">
Who is the contract with?</t>
        </r>
      </text>
    </comment>
    <comment ref="I57" authorId="0" shapeId="0" xr:uid="{00000000-0006-0000-0800-000018000000}">
      <text>
        <r>
          <rPr>
            <b/>
            <sz val="9"/>
            <color indexed="81"/>
            <rFont val="Tahoma"/>
            <family val="2"/>
          </rPr>
          <t>JONES, Nicki:</t>
        </r>
        <r>
          <rPr>
            <sz val="9"/>
            <color indexed="81"/>
            <rFont val="Tahoma"/>
            <family val="2"/>
          </rPr>
          <t xml:space="preserve">
Who is the contract with?</t>
        </r>
      </text>
    </comment>
    <comment ref="J57" authorId="0" shapeId="0" xr:uid="{00000000-0006-0000-0800-000019000000}">
      <text>
        <r>
          <rPr>
            <b/>
            <sz val="9"/>
            <color indexed="81"/>
            <rFont val="Tahoma"/>
            <family val="2"/>
          </rPr>
          <t>JONES, Nicki:</t>
        </r>
        <r>
          <rPr>
            <sz val="9"/>
            <color indexed="81"/>
            <rFont val="Tahoma"/>
            <family val="2"/>
          </rPr>
          <t xml:space="preserve">
Who is the contract with?</t>
        </r>
      </text>
    </comment>
    <comment ref="I59" authorId="0" shapeId="0" xr:uid="{00000000-0006-0000-0800-00001A000000}">
      <text>
        <r>
          <rPr>
            <b/>
            <sz val="9"/>
            <color indexed="81"/>
            <rFont val="Tahoma"/>
            <family val="2"/>
          </rPr>
          <t>JONES, Nicki:</t>
        </r>
        <r>
          <rPr>
            <sz val="9"/>
            <color indexed="81"/>
            <rFont val="Tahoma"/>
            <family val="2"/>
          </rPr>
          <t xml:space="preserve">
Who is the contract with?</t>
        </r>
      </text>
    </comment>
    <comment ref="J59" authorId="0" shapeId="0" xr:uid="{00000000-0006-0000-0800-00001B000000}">
      <text>
        <r>
          <rPr>
            <b/>
            <sz val="9"/>
            <color indexed="81"/>
            <rFont val="Tahoma"/>
            <family val="2"/>
          </rPr>
          <t>JONES, Nicki:</t>
        </r>
        <r>
          <rPr>
            <sz val="9"/>
            <color indexed="81"/>
            <rFont val="Tahoma"/>
            <family val="2"/>
          </rPr>
          <t xml:space="preserve">
Who is the contract with?</t>
        </r>
      </text>
    </comment>
    <comment ref="M60" authorId="0" shapeId="0" xr:uid="{00000000-0006-0000-0800-00001C000000}">
      <text>
        <r>
          <rPr>
            <b/>
            <sz val="9"/>
            <color indexed="81"/>
            <rFont val="Tahoma"/>
            <family val="2"/>
          </rPr>
          <t>JONES, Nicki:</t>
        </r>
        <r>
          <rPr>
            <sz val="9"/>
            <color indexed="81"/>
            <rFont val="Tahoma"/>
            <family val="2"/>
          </rPr>
          <t xml:space="preserve">
Need data!</t>
        </r>
      </text>
    </comment>
    <comment ref="O60" authorId="0" shapeId="0" xr:uid="{00000000-0006-0000-0800-00001D000000}">
      <text>
        <r>
          <rPr>
            <b/>
            <sz val="9"/>
            <color indexed="81"/>
            <rFont val="Tahoma"/>
            <family val="2"/>
          </rPr>
          <t>JONES, Nicki:</t>
        </r>
        <r>
          <rPr>
            <sz val="9"/>
            <color indexed="81"/>
            <rFont val="Tahoma"/>
            <family val="2"/>
          </rPr>
          <t xml:space="preserve">
Need data!</t>
        </r>
      </text>
    </comment>
    <comment ref="I63" authorId="0" shapeId="0" xr:uid="{00000000-0006-0000-0800-00001E000000}">
      <text>
        <r>
          <rPr>
            <b/>
            <sz val="9"/>
            <color indexed="81"/>
            <rFont val="Tahoma"/>
            <family val="2"/>
          </rPr>
          <t>JONES, Nicki:</t>
        </r>
        <r>
          <rPr>
            <sz val="9"/>
            <color indexed="81"/>
            <rFont val="Tahoma"/>
            <family val="2"/>
          </rPr>
          <t xml:space="preserve">
Who is the contract with?</t>
        </r>
      </text>
    </comment>
    <comment ref="J63" authorId="0" shapeId="0" xr:uid="{00000000-0006-0000-0800-00001F000000}">
      <text>
        <r>
          <rPr>
            <b/>
            <sz val="9"/>
            <color indexed="81"/>
            <rFont val="Tahoma"/>
            <family val="2"/>
          </rPr>
          <t>JONES, Nicki:</t>
        </r>
        <r>
          <rPr>
            <sz val="9"/>
            <color indexed="81"/>
            <rFont val="Tahoma"/>
            <family val="2"/>
          </rPr>
          <t xml:space="preserve">
Who is the contract with?</t>
        </r>
      </text>
    </comment>
    <comment ref="I64" authorId="0" shapeId="0" xr:uid="{00000000-0006-0000-0800-000020000000}">
      <text>
        <r>
          <rPr>
            <b/>
            <sz val="9"/>
            <color indexed="81"/>
            <rFont val="Tahoma"/>
            <family val="2"/>
          </rPr>
          <t>JONES, Nicki:</t>
        </r>
        <r>
          <rPr>
            <sz val="9"/>
            <color indexed="81"/>
            <rFont val="Tahoma"/>
            <family val="2"/>
          </rPr>
          <t xml:space="preserve">
Who is the contract with?</t>
        </r>
      </text>
    </comment>
    <comment ref="J64" authorId="0" shapeId="0" xr:uid="{00000000-0006-0000-0800-000021000000}">
      <text>
        <r>
          <rPr>
            <b/>
            <sz val="9"/>
            <color indexed="81"/>
            <rFont val="Tahoma"/>
            <family val="2"/>
          </rPr>
          <t>JONES, Nicki:</t>
        </r>
        <r>
          <rPr>
            <sz val="9"/>
            <color indexed="81"/>
            <rFont val="Tahoma"/>
            <family val="2"/>
          </rPr>
          <t xml:space="preserve">
Who is the contract with?</t>
        </r>
      </text>
    </comment>
    <comment ref="I65" authorId="0" shapeId="0" xr:uid="{00000000-0006-0000-0800-000022000000}">
      <text>
        <r>
          <rPr>
            <b/>
            <sz val="9"/>
            <color indexed="81"/>
            <rFont val="Tahoma"/>
            <family val="2"/>
          </rPr>
          <t>JONES, Nicki:</t>
        </r>
        <r>
          <rPr>
            <sz val="9"/>
            <color indexed="81"/>
            <rFont val="Tahoma"/>
            <family val="2"/>
          </rPr>
          <t xml:space="preserve">
Who is the contract with?</t>
        </r>
      </text>
    </comment>
    <comment ref="I78" authorId="0" shapeId="0" xr:uid="{00000000-0006-0000-0800-000023000000}">
      <text>
        <r>
          <rPr>
            <b/>
            <sz val="9"/>
            <color indexed="81"/>
            <rFont val="Tahoma"/>
            <family val="2"/>
          </rPr>
          <t>JONES, Nicki:</t>
        </r>
        <r>
          <rPr>
            <sz val="9"/>
            <color indexed="81"/>
            <rFont val="Tahoma"/>
            <family val="2"/>
          </rPr>
          <t xml:space="preserve">
Who is the contract with?</t>
        </r>
      </text>
    </comment>
    <comment ref="J78" authorId="0" shapeId="0" xr:uid="{00000000-0006-0000-0800-000024000000}">
      <text>
        <r>
          <rPr>
            <b/>
            <sz val="9"/>
            <color indexed="81"/>
            <rFont val="Tahoma"/>
            <family val="2"/>
          </rPr>
          <t>JONES, Nicki:</t>
        </r>
        <r>
          <rPr>
            <sz val="9"/>
            <color indexed="81"/>
            <rFont val="Tahoma"/>
            <family val="2"/>
          </rPr>
          <t xml:space="preserve">
Who is the contract with?</t>
        </r>
      </text>
    </comment>
    <comment ref="O80" authorId="0" shapeId="0" xr:uid="{00000000-0006-0000-0800-000025000000}">
      <text>
        <r>
          <rPr>
            <b/>
            <sz val="9"/>
            <color indexed="81"/>
            <rFont val="Tahoma"/>
            <family val="2"/>
          </rPr>
          <t>JONES, Nicki:</t>
        </r>
        <r>
          <rPr>
            <sz val="9"/>
            <color indexed="81"/>
            <rFont val="Tahoma"/>
            <family val="2"/>
          </rPr>
          <t xml:space="preserve">
06.12.02019 - Emailed Fiona at Cranham to ask if this lease has been rolled forward/ended.</t>
        </r>
      </text>
    </comment>
    <comment ref="I85" authorId="0" shapeId="0" xr:uid="{00000000-0006-0000-0800-000026000000}">
      <text>
        <r>
          <rPr>
            <b/>
            <sz val="9"/>
            <color indexed="81"/>
            <rFont val="Tahoma"/>
            <family val="2"/>
          </rPr>
          <t>JONES, Nicki:</t>
        </r>
        <r>
          <rPr>
            <sz val="9"/>
            <color indexed="81"/>
            <rFont val="Tahoma"/>
            <family val="2"/>
          </rPr>
          <t xml:space="preserve">
Who is the contract with?</t>
        </r>
      </text>
    </comment>
    <comment ref="J85" authorId="0" shapeId="0" xr:uid="{00000000-0006-0000-0800-000027000000}">
      <text>
        <r>
          <rPr>
            <b/>
            <sz val="9"/>
            <color indexed="81"/>
            <rFont val="Tahoma"/>
            <family val="2"/>
          </rPr>
          <t>JONES, Nicki:</t>
        </r>
        <r>
          <rPr>
            <sz val="9"/>
            <color indexed="81"/>
            <rFont val="Tahoma"/>
            <family val="2"/>
          </rPr>
          <t xml:space="preserve">
Who is the contract with?</t>
        </r>
      </text>
    </comment>
    <comment ref="E92" authorId="1" shapeId="0" xr:uid="{00000000-0006-0000-0800-000028000000}">
      <text>
        <r>
          <rPr>
            <b/>
            <sz val="9"/>
            <color indexed="81"/>
            <rFont val="Tahoma"/>
            <family val="2"/>
          </rPr>
          <t>DUBERLEY, Irina:</t>
        </r>
        <r>
          <rPr>
            <sz val="9"/>
            <color indexed="81"/>
            <rFont val="Tahoma"/>
            <family val="2"/>
          </rPr>
          <t xml:space="preserve">
sent email to Sarah 18/07/2019</t>
        </r>
      </text>
    </comment>
    <comment ref="F92" authorId="1" shapeId="0" xr:uid="{00000000-0006-0000-0800-000029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I95" authorId="0" shapeId="0" xr:uid="{00000000-0006-0000-0800-00002A000000}">
      <text>
        <r>
          <rPr>
            <b/>
            <sz val="9"/>
            <color indexed="81"/>
            <rFont val="Tahoma"/>
            <family val="2"/>
          </rPr>
          <t>JONES, Nicki:</t>
        </r>
        <r>
          <rPr>
            <sz val="9"/>
            <color indexed="81"/>
            <rFont val="Tahoma"/>
            <family val="2"/>
          </rPr>
          <t xml:space="preserve">
Who is the contract with?</t>
        </r>
      </text>
    </comment>
    <comment ref="J95" authorId="0" shapeId="0" xr:uid="{00000000-0006-0000-0800-00002B000000}">
      <text>
        <r>
          <rPr>
            <b/>
            <sz val="9"/>
            <color indexed="81"/>
            <rFont val="Tahoma"/>
            <family val="2"/>
          </rPr>
          <t>JONES, Nicki:</t>
        </r>
        <r>
          <rPr>
            <sz val="9"/>
            <color indexed="81"/>
            <rFont val="Tahoma"/>
            <family val="2"/>
          </rPr>
          <t xml:space="preserve">
Who is the contract with?</t>
        </r>
      </text>
    </comment>
    <comment ref="I99" authorId="0" shapeId="0" xr:uid="{00000000-0006-0000-0800-00002C000000}">
      <text>
        <r>
          <rPr>
            <b/>
            <sz val="9"/>
            <color indexed="81"/>
            <rFont val="Tahoma"/>
            <family val="2"/>
          </rPr>
          <t>JONES, Nicki:</t>
        </r>
        <r>
          <rPr>
            <sz val="9"/>
            <color indexed="81"/>
            <rFont val="Tahoma"/>
            <family val="2"/>
          </rPr>
          <t xml:space="preserve">
Who is the contract with?</t>
        </r>
      </text>
    </comment>
    <comment ref="J99" authorId="0" shapeId="0" xr:uid="{00000000-0006-0000-0800-00002D000000}">
      <text>
        <r>
          <rPr>
            <b/>
            <sz val="9"/>
            <color indexed="81"/>
            <rFont val="Tahoma"/>
            <family val="2"/>
          </rPr>
          <t>JONES, Nicki:</t>
        </r>
        <r>
          <rPr>
            <sz val="9"/>
            <color indexed="81"/>
            <rFont val="Tahoma"/>
            <family val="2"/>
          </rPr>
          <t xml:space="preserve">
Who is the contract with?</t>
        </r>
      </text>
    </comment>
    <comment ref="P104" authorId="0" shapeId="0" xr:uid="{00000000-0006-0000-0800-00002E000000}">
      <text>
        <r>
          <rPr>
            <b/>
            <sz val="9"/>
            <color indexed="81"/>
            <rFont val="Tahoma"/>
            <family val="2"/>
          </rPr>
          <t>JONES, Nicki:</t>
        </r>
        <r>
          <rPr>
            <sz val="9"/>
            <color indexed="81"/>
            <rFont val="Tahoma"/>
            <family val="2"/>
          </rPr>
          <t xml:space="preserve">
Ned confirmation that this asset is more/less than £5k. Annual lease amount is quite high, so may be over £5k.</t>
        </r>
      </text>
    </comment>
    <comment ref="I107" authorId="0" shapeId="0" xr:uid="{00000000-0006-0000-0800-00002F000000}">
      <text>
        <r>
          <rPr>
            <b/>
            <sz val="9"/>
            <color indexed="81"/>
            <rFont val="Tahoma"/>
            <family val="2"/>
          </rPr>
          <t>JONES, Nicki:</t>
        </r>
        <r>
          <rPr>
            <sz val="9"/>
            <color indexed="81"/>
            <rFont val="Tahoma"/>
            <family val="2"/>
          </rPr>
          <t xml:space="preserve">
Who is the contract with?</t>
        </r>
      </text>
    </comment>
    <comment ref="J107" authorId="0" shapeId="0" xr:uid="{00000000-0006-0000-0800-000030000000}">
      <text>
        <r>
          <rPr>
            <b/>
            <sz val="9"/>
            <color indexed="81"/>
            <rFont val="Tahoma"/>
            <family val="2"/>
          </rPr>
          <t>JONES, Nicki:</t>
        </r>
        <r>
          <rPr>
            <sz val="9"/>
            <color indexed="81"/>
            <rFont val="Tahoma"/>
            <family val="2"/>
          </rPr>
          <t xml:space="preserve">
Who is the contract with?</t>
        </r>
      </text>
    </comment>
    <comment ref="I108" authorId="0" shapeId="0" xr:uid="{00000000-0006-0000-0800-000031000000}">
      <text>
        <r>
          <rPr>
            <b/>
            <sz val="9"/>
            <color indexed="81"/>
            <rFont val="Tahoma"/>
            <family val="2"/>
          </rPr>
          <t>JONES, Nicki:</t>
        </r>
        <r>
          <rPr>
            <sz val="9"/>
            <color indexed="81"/>
            <rFont val="Tahoma"/>
            <family val="2"/>
          </rPr>
          <t xml:space="preserve">
Who is the contract with?</t>
        </r>
      </text>
    </comment>
    <comment ref="J108" authorId="0" shapeId="0" xr:uid="{00000000-0006-0000-0800-000032000000}">
      <text>
        <r>
          <rPr>
            <b/>
            <sz val="9"/>
            <color indexed="81"/>
            <rFont val="Tahoma"/>
            <family val="2"/>
          </rPr>
          <t>JONES, Nicki:</t>
        </r>
        <r>
          <rPr>
            <sz val="9"/>
            <color indexed="81"/>
            <rFont val="Tahoma"/>
            <family val="2"/>
          </rPr>
          <t xml:space="preserve">
Who is the contract with?</t>
        </r>
      </text>
    </comment>
    <comment ref="I110" authorId="0" shapeId="0" xr:uid="{00000000-0006-0000-0800-000033000000}">
      <text>
        <r>
          <rPr>
            <b/>
            <sz val="9"/>
            <color indexed="81"/>
            <rFont val="Tahoma"/>
            <family val="2"/>
          </rPr>
          <t>JONES, Nicki:</t>
        </r>
        <r>
          <rPr>
            <sz val="9"/>
            <color indexed="81"/>
            <rFont val="Tahoma"/>
            <family val="2"/>
          </rPr>
          <t xml:space="preserve">
Who is the contract with?</t>
        </r>
      </text>
    </comment>
    <comment ref="J110" authorId="0" shapeId="0" xr:uid="{00000000-0006-0000-0800-000034000000}">
      <text>
        <r>
          <rPr>
            <b/>
            <sz val="9"/>
            <color indexed="81"/>
            <rFont val="Tahoma"/>
            <family val="2"/>
          </rPr>
          <t>JONES, Nicki:</t>
        </r>
        <r>
          <rPr>
            <sz val="9"/>
            <color indexed="81"/>
            <rFont val="Tahoma"/>
            <family val="2"/>
          </rPr>
          <t xml:space="preserve">
Who is the contract with?</t>
        </r>
      </text>
    </comment>
    <comment ref="I114" authorId="0" shapeId="0" xr:uid="{00000000-0006-0000-0800-000035000000}">
      <text>
        <r>
          <rPr>
            <b/>
            <sz val="9"/>
            <color indexed="81"/>
            <rFont val="Tahoma"/>
            <family val="2"/>
          </rPr>
          <t>JONES, Nicki:</t>
        </r>
        <r>
          <rPr>
            <sz val="9"/>
            <color indexed="81"/>
            <rFont val="Tahoma"/>
            <family val="2"/>
          </rPr>
          <t xml:space="preserve">
Who is the contract with?</t>
        </r>
      </text>
    </comment>
    <comment ref="J114" authorId="0" shapeId="0" xr:uid="{00000000-0006-0000-0800-000036000000}">
      <text>
        <r>
          <rPr>
            <b/>
            <sz val="9"/>
            <color indexed="81"/>
            <rFont val="Tahoma"/>
            <family val="2"/>
          </rPr>
          <t>JONES, Nicki:</t>
        </r>
        <r>
          <rPr>
            <sz val="9"/>
            <color indexed="81"/>
            <rFont val="Tahoma"/>
            <family val="2"/>
          </rPr>
          <t xml:space="preserve">
Who is the contract with?</t>
        </r>
      </text>
    </comment>
    <comment ref="I115" authorId="0" shapeId="0" xr:uid="{00000000-0006-0000-0800-000037000000}">
      <text>
        <r>
          <rPr>
            <b/>
            <sz val="9"/>
            <color indexed="81"/>
            <rFont val="Tahoma"/>
            <family val="2"/>
          </rPr>
          <t>JONES, Nicki:</t>
        </r>
        <r>
          <rPr>
            <sz val="9"/>
            <color indexed="81"/>
            <rFont val="Tahoma"/>
            <family val="2"/>
          </rPr>
          <t xml:space="preserve">
Who is the contract with?</t>
        </r>
      </text>
    </comment>
    <comment ref="J115" authorId="0" shapeId="0" xr:uid="{00000000-0006-0000-0800-000038000000}">
      <text>
        <r>
          <rPr>
            <b/>
            <sz val="9"/>
            <color indexed="81"/>
            <rFont val="Tahoma"/>
            <family val="2"/>
          </rPr>
          <t>JONES, Nicki:</t>
        </r>
        <r>
          <rPr>
            <sz val="9"/>
            <color indexed="81"/>
            <rFont val="Tahoma"/>
            <family val="2"/>
          </rPr>
          <t xml:space="preserve">
Who is the contract with?</t>
        </r>
      </text>
    </comment>
    <comment ref="O124" authorId="0" shapeId="0" xr:uid="{00000000-0006-0000-0800-000039000000}">
      <text>
        <r>
          <rPr>
            <b/>
            <sz val="9"/>
            <color indexed="81"/>
            <rFont val="Tahoma"/>
            <family val="2"/>
          </rPr>
          <t>JONES, Nicki:</t>
        </r>
        <r>
          <rPr>
            <sz val="9"/>
            <color indexed="81"/>
            <rFont val="Tahoma"/>
            <family val="2"/>
          </rPr>
          <t xml:space="preserve">
Lease end date in the past.
Rolled forward?</t>
        </r>
      </text>
    </comment>
    <comment ref="I127" authorId="0" shapeId="0" xr:uid="{00000000-0006-0000-0800-00003A000000}">
      <text>
        <r>
          <rPr>
            <b/>
            <sz val="9"/>
            <color indexed="81"/>
            <rFont val="Tahoma"/>
            <family val="2"/>
          </rPr>
          <t>JONES, Nicki:</t>
        </r>
        <r>
          <rPr>
            <sz val="9"/>
            <color indexed="81"/>
            <rFont val="Tahoma"/>
            <family val="2"/>
          </rPr>
          <t xml:space="preserve">
Who is the contract with?</t>
        </r>
      </text>
    </comment>
    <comment ref="J127" authorId="0" shapeId="0" xr:uid="{00000000-0006-0000-0800-00003B000000}">
      <text>
        <r>
          <rPr>
            <b/>
            <sz val="9"/>
            <color indexed="81"/>
            <rFont val="Tahoma"/>
            <family val="2"/>
          </rPr>
          <t>JONES, Nicki:</t>
        </r>
        <r>
          <rPr>
            <sz val="9"/>
            <color indexed="81"/>
            <rFont val="Tahoma"/>
            <family val="2"/>
          </rPr>
          <t xml:space="preserve">
Who is the contract with?</t>
        </r>
      </text>
    </comment>
    <comment ref="O128" authorId="0" shapeId="0" xr:uid="{00000000-0006-0000-0800-00003C000000}">
      <text>
        <r>
          <rPr>
            <b/>
            <sz val="9"/>
            <color indexed="81"/>
            <rFont val="Tahoma"/>
            <family val="2"/>
          </rPr>
          <t>JONES, Nicki:</t>
        </r>
        <r>
          <rPr>
            <sz val="9"/>
            <color indexed="81"/>
            <rFont val="Tahoma"/>
            <family val="2"/>
          </rPr>
          <t xml:space="preserve">
Lease end date in the past.
Rolled forward?</t>
        </r>
      </text>
    </comment>
    <comment ref="P134" authorId="0" shapeId="0" xr:uid="{00000000-0006-0000-0800-00003D000000}">
      <text>
        <r>
          <rPr>
            <b/>
            <sz val="9"/>
            <color indexed="81"/>
            <rFont val="Tahoma"/>
            <family val="2"/>
          </rPr>
          <t>JONES, Nicki:</t>
        </r>
        <r>
          <rPr>
            <sz val="9"/>
            <color indexed="81"/>
            <rFont val="Tahoma"/>
            <family val="2"/>
          </rPr>
          <t xml:space="preserve">
06.12.2019 - Emailed Lisa Lawley at Northway to ask if either of these photocopiers were valued at £5k or more.</t>
        </r>
      </text>
    </comment>
    <comment ref="I140" authorId="0" shapeId="0" xr:uid="{00000000-0006-0000-0800-00003E000000}">
      <text>
        <r>
          <rPr>
            <b/>
            <sz val="9"/>
            <color indexed="81"/>
            <rFont val="Tahoma"/>
            <family val="2"/>
          </rPr>
          <t>JONES, Nicki:</t>
        </r>
        <r>
          <rPr>
            <sz val="9"/>
            <color indexed="81"/>
            <rFont val="Tahoma"/>
            <family val="2"/>
          </rPr>
          <t xml:space="preserve">
Who is the contract with?</t>
        </r>
      </text>
    </comment>
    <comment ref="J140" authorId="0" shapeId="0" xr:uid="{00000000-0006-0000-0800-00003F000000}">
      <text>
        <r>
          <rPr>
            <b/>
            <sz val="9"/>
            <color indexed="81"/>
            <rFont val="Tahoma"/>
            <family val="2"/>
          </rPr>
          <t>JONES, Nicki:</t>
        </r>
        <r>
          <rPr>
            <sz val="9"/>
            <color indexed="81"/>
            <rFont val="Tahoma"/>
            <family val="2"/>
          </rPr>
          <t xml:space="preserve">
Who is the contract with?</t>
        </r>
      </text>
    </comment>
    <comment ref="I141" authorId="0" shapeId="0" xr:uid="{00000000-0006-0000-0800-000040000000}">
      <text>
        <r>
          <rPr>
            <b/>
            <sz val="9"/>
            <color indexed="81"/>
            <rFont val="Tahoma"/>
            <family val="2"/>
          </rPr>
          <t>JONES, Nicki:</t>
        </r>
        <r>
          <rPr>
            <sz val="9"/>
            <color indexed="81"/>
            <rFont val="Tahoma"/>
            <family val="2"/>
          </rPr>
          <t xml:space="preserve">
Who is the contract with?</t>
        </r>
      </text>
    </comment>
    <comment ref="J141" authorId="0" shapeId="0" xr:uid="{00000000-0006-0000-0800-000041000000}">
      <text>
        <r>
          <rPr>
            <b/>
            <sz val="9"/>
            <color indexed="81"/>
            <rFont val="Tahoma"/>
            <family val="2"/>
          </rPr>
          <t>JONES, Nicki:</t>
        </r>
        <r>
          <rPr>
            <sz val="9"/>
            <color indexed="81"/>
            <rFont val="Tahoma"/>
            <family val="2"/>
          </rPr>
          <t xml:space="preserve">
Who is the contract with?</t>
        </r>
      </text>
    </comment>
    <comment ref="G144" authorId="1" shapeId="0" xr:uid="{00000000-0006-0000-0800-000042000000}">
      <text>
        <r>
          <rPr>
            <b/>
            <sz val="9"/>
            <color indexed="81"/>
            <rFont val="Tahoma"/>
            <family val="2"/>
          </rPr>
          <t>DUBERLEY, Irina:</t>
        </r>
        <r>
          <rPr>
            <sz val="9"/>
            <color indexed="81"/>
            <rFont val="Tahoma"/>
            <family val="2"/>
          </rPr>
          <t xml:space="preserve">
from 01/04/2016 Pillowell and Blakeney in one cost centre 558</t>
        </r>
      </text>
    </comment>
    <comment ref="I154" authorId="0" shapeId="0" xr:uid="{00000000-0006-0000-0800-000043000000}">
      <text>
        <r>
          <rPr>
            <b/>
            <sz val="9"/>
            <color indexed="81"/>
            <rFont val="Tahoma"/>
            <family val="2"/>
          </rPr>
          <t>JONES, Nicki:</t>
        </r>
        <r>
          <rPr>
            <sz val="9"/>
            <color indexed="81"/>
            <rFont val="Tahoma"/>
            <family val="2"/>
          </rPr>
          <t xml:space="preserve">
Who is the contract with?</t>
        </r>
      </text>
    </comment>
    <comment ref="J154" authorId="0" shapeId="0" xr:uid="{00000000-0006-0000-0800-000044000000}">
      <text>
        <r>
          <rPr>
            <b/>
            <sz val="9"/>
            <color indexed="81"/>
            <rFont val="Tahoma"/>
            <family val="2"/>
          </rPr>
          <t>JONES, Nicki:</t>
        </r>
        <r>
          <rPr>
            <sz val="9"/>
            <color indexed="81"/>
            <rFont val="Tahoma"/>
            <family val="2"/>
          </rPr>
          <t xml:space="preserve">
Who is the contract with?</t>
        </r>
      </text>
    </comment>
    <comment ref="I170" authorId="0" shapeId="0" xr:uid="{00000000-0006-0000-0800-000045000000}">
      <text>
        <r>
          <rPr>
            <b/>
            <sz val="9"/>
            <color indexed="81"/>
            <rFont val="Tahoma"/>
            <family val="2"/>
          </rPr>
          <t>JONES, Nicki:</t>
        </r>
        <r>
          <rPr>
            <sz val="9"/>
            <color indexed="81"/>
            <rFont val="Tahoma"/>
            <family val="2"/>
          </rPr>
          <t xml:space="preserve">
Who's the contract with?</t>
        </r>
      </text>
    </comment>
    <comment ref="J170" authorId="0" shapeId="0" xr:uid="{00000000-0006-0000-0800-000046000000}">
      <text>
        <r>
          <rPr>
            <b/>
            <sz val="9"/>
            <color indexed="81"/>
            <rFont val="Tahoma"/>
            <family val="2"/>
          </rPr>
          <t>JONES, Nicki:</t>
        </r>
        <r>
          <rPr>
            <sz val="9"/>
            <color indexed="81"/>
            <rFont val="Tahoma"/>
            <family val="2"/>
          </rPr>
          <t xml:space="preserve">
Who's the contract with?</t>
        </r>
      </text>
    </comment>
    <comment ref="I171" authorId="0" shapeId="0" xr:uid="{00000000-0006-0000-0800-000047000000}">
      <text>
        <r>
          <rPr>
            <b/>
            <sz val="9"/>
            <color indexed="81"/>
            <rFont val="Tahoma"/>
            <family val="2"/>
          </rPr>
          <t>JONES, Nicki:</t>
        </r>
        <r>
          <rPr>
            <sz val="9"/>
            <color indexed="81"/>
            <rFont val="Tahoma"/>
            <family val="2"/>
          </rPr>
          <t xml:space="preserve">
Who's the contract with?</t>
        </r>
      </text>
    </comment>
    <comment ref="J171" authorId="0" shapeId="0" xr:uid="{00000000-0006-0000-0800-000048000000}">
      <text>
        <r>
          <rPr>
            <b/>
            <sz val="9"/>
            <color indexed="81"/>
            <rFont val="Tahoma"/>
            <family val="2"/>
          </rPr>
          <t>JONES, Nicki:</t>
        </r>
        <r>
          <rPr>
            <sz val="9"/>
            <color indexed="81"/>
            <rFont val="Tahoma"/>
            <family val="2"/>
          </rPr>
          <t xml:space="preserve">
Who's the contract with?</t>
        </r>
      </text>
    </comment>
    <comment ref="O172" authorId="0" shapeId="0" xr:uid="{00000000-0006-0000-0800-000049000000}">
      <text>
        <r>
          <rPr>
            <b/>
            <sz val="9"/>
            <color indexed="81"/>
            <rFont val="Tahoma"/>
            <family val="2"/>
          </rPr>
          <t>JONES, Nicki:</t>
        </r>
        <r>
          <rPr>
            <sz val="9"/>
            <color indexed="81"/>
            <rFont val="Tahoma"/>
            <family val="2"/>
          </rPr>
          <t xml:space="preserve">
Contract end date??</t>
        </r>
      </text>
    </comment>
    <comment ref="H173" authorId="1" shapeId="0" xr:uid="{00000000-0006-0000-0800-00004A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M176" authorId="0" shapeId="0" xr:uid="{00000000-0006-0000-0800-00004B000000}">
      <text>
        <r>
          <rPr>
            <b/>
            <sz val="9"/>
            <color indexed="81"/>
            <rFont val="Tahoma"/>
            <family val="2"/>
          </rPr>
          <t>JONES, Nicki:</t>
        </r>
        <r>
          <rPr>
            <sz val="9"/>
            <color indexed="81"/>
            <rFont val="Tahoma"/>
            <family val="2"/>
          </rPr>
          <t xml:space="preserve">
Contract start and end date required.</t>
        </r>
      </text>
    </comment>
    <comment ref="O184" authorId="0" shapeId="0" xr:uid="{00000000-0006-0000-0800-00004C000000}">
      <text>
        <r>
          <rPr>
            <b/>
            <sz val="9"/>
            <color indexed="81"/>
            <rFont val="Tahoma"/>
            <family val="2"/>
          </rPr>
          <t>JONES, Nicki:</t>
        </r>
        <r>
          <rPr>
            <sz val="9"/>
            <color indexed="81"/>
            <rFont val="Tahoma"/>
            <family val="2"/>
          </rPr>
          <t xml:space="preserve">
Lease end date in the past.
Rolled forward?</t>
        </r>
      </text>
    </comment>
    <comment ref="H188" authorId="1" shapeId="0" xr:uid="{00000000-0006-0000-0800-00004D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I203" authorId="0" shapeId="0" xr:uid="{00000000-0006-0000-0800-00004E000000}">
      <text>
        <r>
          <rPr>
            <b/>
            <sz val="9"/>
            <color indexed="81"/>
            <rFont val="Tahoma"/>
            <family val="2"/>
          </rPr>
          <t>JONES, Nicki:</t>
        </r>
        <r>
          <rPr>
            <sz val="9"/>
            <color indexed="81"/>
            <rFont val="Tahoma"/>
            <family val="2"/>
          </rPr>
          <t xml:space="preserve">
Who is the contract with?</t>
        </r>
      </text>
    </comment>
    <comment ref="J203" authorId="0" shapeId="0" xr:uid="{00000000-0006-0000-0800-00004F000000}">
      <text>
        <r>
          <rPr>
            <b/>
            <sz val="9"/>
            <color indexed="81"/>
            <rFont val="Tahoma"/>
            <family val="2"/>
          </rPr>
          <t>JONES, Nicki:</t>
        </r>
        <r>
          <rPr>
            <sz val="9"/>
            <color indexed="81"/>
            <rFont val="Tahoma"/>
            <family val="2"/>
          </rPr>
          <t xml:space="preserve">
Who is the contract with?</t>
        </r>
      </text>
    </comment>
    <comment ref="I205" authorId="0" shapeId="0" xr:uid="{00000000-0006-0000-0800-000050000000}">
      <text>
        <r>
          <rPr>
            <b/>
            <sz val="9"/>
            <color indexed="81"/>
            <rFont val="Tahoma"/>
            <family val="2"/>
          </rPr>
          <t>JONES, Nicki:</t>
        </r>
        <r>
          <rPr>
            <sz val="9"/>
            <color indexed="81"/>
            <rFont val="Tahoma"/>
            <family val="2"/>
          </rPr>
          <t xml:space="preserve">
Who is the contract with?</t>
        </r>
      </text>
    </comment>
    <comment ref="O214" authorId="0" shapeId="0" xr:uid="{00000000-0006-0000-0800-000051000000}">
      <text>
        <r>
          <rPr>
            <b/>
            <sz val="9"/>
            <color indexed="81"/>
            <rFont val="Tahoma"/>
            <family val="2"/>
          </rPr>
          <t>JONES, Nicki:</t>
        </r>
        <r>
          <rPr>
            <sz val="9"/>
            <color indexed="81"/>
            <rFont val="Tahoma"/>
            <family val="2"/>
          </rPr>
          <t xml:space="preserve">
Lease end date in the past.
Rolled forward?</t>
        </r>
      </text>
    </comment>
    <comment ref="I215" authorId="0" shapeId="0" xr:uid="{00000000-0006-0000-0800-000052000000}">
      <text>
        <r>
          <rPr>
            <b/>
            <sz val="9"/>
            <color indexed="81"/>
            <rFont val="Tahoma"/>
            <family val="2"/>
          </rPr>
          <t>JONES, Nicki:</t>
        </r>
        <r>
          <rPr>
            <sz val="9"/>
            <color indexed="81"/>
            <rFont val="Tahoma"/>
            <family val="2"/>
          </rPr>
          <t xml:space="preserve">
Who is the contract with?</t>
        </r>
      </text>
    </comment>
    <comment ref="J215" authorId="0" shapeId="0" xr:uid="{00000000-0006-0000-0800-000053000000}">
      <text>
        <r>
          <rPr>
            <b/>
            <sz val="9"/>
            <color indexed="81"/>
            <rFont val="Tahoma"/>
            <family val="2"/>
          </rPr>
          <t>JONES, Nicki:</t>
        </r>
        <r>
          <rPr>
            <sz val="9"/>
            <color indexed="81"/>
            <rFont val="Tahoma"/>
            <family val="2"/>
          </rPr>
          <t xml:space="preserve">
Who is the contract with?</t>
        </r>
      </text>
    </comment>
    <comment ref="H223" authorId="1" shapeId="0" xr:uid="{00000000-0006-0000-0800-000054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 ref="I224" authorId="0" shapeId="0" xr:uid="{00000000-0006-0000-0800-000055000000}">
      <text>
        <r>
          <rPr>
            <b/>
            <sz val="9"/>
            <color indexed="81"/>
            <rFont val="Tahoma"/>
            <family val="2"/>
          </rPr>
          <t>JONES, Nicki:</t>
        </r>
        <r>
          <rPr>
            <sz val="9"/>
            <color indexed="81"/>
            <rFont val="Tahoma"/>
            <family val="2"/>
          </rPr>
          <t xml:space="preserve">
Who is the contract with?</t>
        </r>
      </text>
    </comment>
    <comment ref="J224" authorId="0" shapeId="0" xr:uid="{00000000-0006-0000-0800-000056000000}">
      <text>
        <r>
          <rPr>
            <b/>
            <sz val="9"/>
            <color indexed="81"/>
            <rFont val="Tahoma"/>
            <family val="2"/>
          </rPr>
          <t>JONES, Nicki:</t>
        </r>
        <r>
          <rPr>
            <sz val="9"/>
            <color indexed="81"/>
            <rFont val="Tahoma"/>
            <family val="2"/>
          </rPr>
          <t xml:space="preserve">
Who is the contract with?</t>
        </r>
      </text>
    </comment>
    <comment ref="O224" authorId="0" shapeId="0" xr:uid="{00000000-0006-0000-0800-000057000000}">
      <text>
        <r>
          <rPr>
            <b/>
            <sz val="9"/>
            <color indexed="81"/>
            <rFont val="Tahoma"/>
            <family val="2"/>
          </rPr>
          <t>JONES, Nicki:</t>
        </r>
        <r>
          <rPr>
            <sz val="9"/>
            <color indexed="81"/>
            <rFont val="Tahoma"/>
            <family val="2"/>
          </rPr>
          <t xml:space="preserve">
Need start and end dates of contracts.</t>
        </r>
      </text>
    </comment>
    <comment ref="O228" authorId="0" shapeId="0" xr:uid="{00000000-0006-0000-0800-000058000000}">
      <text>
        <r>
          <rPr>
            <b/>
            <sz val="9"/>
            <color indexed="81"/>
            <rFont val="Tahoma"/>
            <family val="2"/>
          </rPr>
          <t>JONES, Nicki:</t>
        </r>
        <r>
          <rPr>
            <sz val="9"/>
            <color indexed="81"/>
            <rFont val="Tahoma"/>
            <family val="2"/>
          </rPr>
          <t xml:space="preserve">
Lease end date in the past.
Rolled forward?</t>
        </r>
      </text>
    </comment>
    <comment ref="I229" authorId="0" shapeId="0" xr:uid="{00000000-0006-0000-0800-000059000000}">
      <text>
        <r>
          <rPr>
            <b/>
            <sz val="9"/>
            <color indexed="81"/>
            <rFont val="Tahoma"/>
            <family val="2"/>
          </rPr>
          <t>JONES, Nicki:</t>
        </r>
        <r>
          <rPr>
            <sz val="9"/>
            <color indexed="81"/>
            <rFont val="Tahoma"/>
            <family val="2"/>
          </rPr>
          <t xml:space="preserve">
Who is the contract with?</t>
        </r>
      </text>
    </comment>
    <comment ref="J229" authorId="0" shapeId="0" xr:uid="{00000000-0006-0000-0800-00005A000000}">
      <text>
        <r>
          <rPr>
            <b/>
            <sz val="9"/>
            <color indexed="81"/>
            <rFont val="Tahoma"/>
            <family val="2"/>
          </rPr>
          <t>JONES, Nicki:</t>
        </r>
        <r>
          <rPr>
            <sz val="9"/>
            <color indexed="81"/>
            <rFont val="Tahoma"/>
            <family val="2"/>
          </rPr>
          <t xml:space="preserve">
Who is the contract with?</t>
        </r>
      </text>
    </comment>
    <comment ref="I235" authorId="0" shapeId="0" xr:uid="{00000000-0006-0000-0800-00005B000000}">
      <text>
        <r>
          <rPr>
            <b/>
            <sz val="9"/>
            <color indexed="81"/>
            <rFont val="Tahoma"/>
            <family val="2"/>
          </rPr>
          <t>JONES, Nicki:</t>
        </r>
        <r>
          <rPr>
            <sz val="9"/>
            <color indexed="81"/>
            <rFont val="Tahoma"/>
            <family val="2"/>
          </rPr>
          <t xml:space="preserve">
Who is the contract with?</t>
        </r>
      </text>
    </comment>
    <comment ref="J235" authorId="0" shapeId="0" xr:uid="{00000000-0006-0000-0800-00005C000000}">
      <text>
        <r>
          <rPr>
            <b/>
            <sz val="9"/>
            <color indexed="81"/>
            <rFont val="Tahoma"/>
            <family val="2"/>
          </rPr>
          <t>JONES, Nicki:</t>
        </r>
        <r>
          <rPr>
            <sz val="9"/>
            <color indexed="81"/>
            <rFont val="Tahoma"/>
            <family val="2"/>
          </rPr>
          <t xml:space="preserve">
Who is the contract with?</t>
        </r>
      </text>
    </comment>
    <comment ref="O249" authorId="0" shapeId="0" xr:uid="{00000000-0006-0000-0800-00005D000000}">
      <text>
        <r>
          <rPr>
            <b/>
            <sz val="9"/>
            <color indexed="81"/>
            <rFont val="Tahoma"/>
            <family val="2"/>
          </rPr>
          <t>JONES, Nicki:</t>
        </r>
        <r>
          <rPr>
            <sz val="9"/>
            <color indexed="81"/>
            <rFont val="Tahoma"/>
            <family val="2"/>
          </rPr>
          <t xml:space="preserve">
Is this 2021?</t>
        </r>
      </text>
    </comment>
    <comment ref="I264" authorId="0" shapeId="0" xr:uid="{00000000-0006-0000-0800-00005E000000}">
      <text>
        <r>
          <rPr>
            <b/>
            <sz val="9"/>
            <color indexed="81"/>
            <rFont val="Tahoma"/>
            <family val="2"/>
          </rPr>
          <t>JONES, Nicki:</t>
        </r>
        <r>
          <rPr>
            <sz val="9"/>
            <color indexed="81"/>
            <rFont val="Tahoma"/>
            <family val="2"/>
          </rPr>
          <t xml:space="preserve">
Who is the contract with?</t>
        </r>
      </text>
    </comment>
    <comment ref="J264" authorId="0" shapeId="0" xr:uid="{00000000-0006-0000-0800-00005F000000}">
      <text>
        <r>
          <rPr>
            <b/>
            <sz val="9"/>
            <color indexed="81"/>
            <rFont val="Tahoma"/>
            <family val="2"/>
          </rPr>
          <t>JONES, Nicki:</t>
        </r>
        <r>
          <rPr>
            <sz val="9"/>
            <color indexed="81"/>
            <rFont val="Tahoma"/>
            <family val="2"/>
          </rPr>
          <t xml:space="preserve">
Who is the contract with?</t>
        </r>
      </text>
    </comment>
    <comment ref="I270" authorId="0" shapeId="0" xr:uid="{00000000-0006-0000-0800-000060000000}">
      <text>
        <r>
          <rPr>
            <b/>
            <sz val="9"/>
            <color indexed="81"/>
            <rFont val="Tahoma"/>
            <family val="2"/>
          </rPr>
          <t>JONES, Nicki:</t>
        </r>
        <r>
          <rPr>
            <sz val="9"/>
            <color indexed="81"/>
            <rFont val="Tahoma"/>
            <family val="2"/>
          </rPr>
          <t xml:space="preserve">
Who is the contract with?</t>
        </r>
      </text>
    </comment>
    <comment ref="I272" authorId="0" shapeId="0" xr:uid="{00000000-0006-0000-0800-000061000000}">
      <text>
        <r>
          <rPr>
            <b/>
            <sz val="9"/>
            <color indexed="81"/>
            <rFont val="Tahoma"/>
            <family val="2"/>
          </rPr>
          <t>JONES, Nicki:</t>
        </r>
        <r>
          <rPr>
            <sz val="9"/>
            <color indexed="81"/>
            <rFont val="Tahoma"/>
            <family val="2"/>
          </rPr>
          <t xml:space="preserve">
Who is the contract with?</t>
        </r>
      </text>
    </comment>
    <comment ref="J272" authorId="0" shapeId="0" xr:uid="{00000000-0006-0000-0800-000062000000}">
      <text>
        <r>
          <rPr>
            <b/>
            <sz val="9"/>
            <color indexed="81"/>
            <rFont val="Tahoma"/>
            <family val="2"/>
          </rPr>
          <t>JONES, Nicki:</t>
        </r>
        <r>
          <rPr>
            <sz val="9"/>
            <color indexed="81"/>
            <rFont val="Tahoma"/>
            <family val="2"/>
          </rPr>
          <t xml:space="preserve">
Who is the contract with?</t>
        </r>
      </text>
    </comment>
    <comment ref="K275" authorId="0" shapeId="0" xr:uid="{00000000-0006-0000-0800-000063000000}">
      <text>
        <r>
          <rPr>
            <b/>
            <sz val="9"/>
            <color indexed="81"/>
            <rFont val="Tahoma"/>
            <family val="2"/>
          </rPr>
          <t>JONES, Nicki:</t>
        </r>
        <r>
          <rPr>
            <sz val="9"/>
            <color indexed="81"/>
            <rFont val="Tahoma"/>
            <family val="2"/>
          </rPr>
          <t xml:space="preserve">
Need contract value.</t>
        </r>
      </text>
    </comment>
    <comment ref="I276" authorId="0" shapeId="0" xr:uid="{00000000-0006-0000-0800-000064000000}">
      <text>
        <r>
          <rPr>
            <b/>
            <sz val="9"/>
            <color indexed="81"/>
            <rFont val="Tahoma"/>
            <family val="2"/>
          </rPr>
          <t>JONES, Nicki:</t>
        </r>
        <r>
          <rPr>
            <sz val="9"/>
            <color indexed="81"/>
            <rFont val="Tahoma"/>
            <family val="2"/>
          </rPr>
          <t xml:space="preserve">
Who is the contract with?</t>
        </r>
      </text>
    </comment>
    <comment ref="J276" authorId="0" shapeId="0" xr:uid="{00000000-0006-0000-0800-000065000000}">
      <text>
        <r>
          <rPr>
            <b/>
            <sz val="9"/>
            <color indexed="81"/>
            <rFont val="Tahoma"/>
            <family val="2"/>
          </rPr>
          <t>JONES, Nicki:</t>
        </r>
        <r>
          <rPr>
            <sz val="9"/>
            <color indexed="81"/>
            <rFont val="Tahoma"/>
            <family val="2"/>
          </rPr>
          <t xml:space="preserve">
Who is the contract with?</t>
        </r>
      </text>
    </comment>
    <comment ref="O276" authorId="0" shapeId="0" xr:uid="{00000000-0006-0000-0800-000066000000}">
      <text>
        <r>
          <rPr>
            <b/>
            <sz val="9"/>
            <color indexed="81"/>
            <rFont val="Tahoma"/>
            <family val="2"/>
          </rPr>
          <t>JONES, Nicki:</t>
        </r>
        <r>
          <rPr>
            <sz val="9"/>
            <color indexed="81"/>
            <rFont val="Tahoma"/>
            <family val="2"/>
          </rPr>
          <t xml:space="preserve">
Lease end date in the past.
Rolled forward?</t>
        </r>
      </text>
    </comment>
    <comment ref="I277" authorId="0" shapeId="0" xr:uid="{00000000-0006-0000-0800-000067000000}">
      <text>
        <r>
          <rPr>
            <b/>
            <sz val="9"/>
            <color indexed="81"/>
            <rFont val="Tahoma"/>
            <family val="2"/>
          </rPr>
          <t>JONES, Nicki:</t>
        </r>
        <r>
          <rPr>
            <sz val="9"/>
            <color indexed="81"/>
            <rFont val="Tahoma"/>
            <family val="2"/>
          </rPr>
          <t xml:space="preserve">
Who is the contract with?</t>
        </r>
      </text>
    </comment>
    <comment ref="J277" authorId="0" shapeId="0" xr:uid="{00000000-0006-0000-0800-000068000000}">
      <text>
        <r>
          <rPr>
            <b/>
            <sz val="9"/>
            <color indexed="81"/>
            <rFont val="Tahoma"/>
            <family val="2"/>
          </rPr>
          <t>JONES, Nicki:</t>
        </r>
        <r>
          <rPr>
            <sz val="9"/>
            <color indexed="81"/>
            <rFont val="Tahoma"/>
            <family val="2"/>
          </rPr>
          <t xml:space="preserve">
Who is the contract with?</t>
        </r>
      </text>
    </comment>
    <comment ref="I280" authorId="0" shapeId="0" xr:uid="{00000000-0006-0000-0800-000069000000}">
      <text>
        <r>
          <rPr>
            <b/>
            <sz val="9"/>
            <color indexed="81"/>
            <rFont val="Tahoma"/>
            <family val="2"/>
          </rPr>
          <t>JONES, Nicki:</t>
        </r>
        <r>
          <rPr>
            <sz val="9"/>
            <color indexed="81"/>
            <rFont val="Tahoma"/>
            <family val="2"/>
          </rPr>
          <t xml:space="preserve">
Who is the contract with?</t>
        </r>
      </text>
    </comment>
    <comment ref="I281" authorId="0" shapeId="0" xr:uid="{00000000-0006-0000-0800-00006A000000}">
      <text>
        <r>
          <rPr>
            <b/>
            <sz val="9"/>
            <color indexed="81"/>
            <rFont val="Tahoma"/>
            <family val="2"/>
          </rPr>
          <t>JONES, Nicki:</t>
        </r>
        <r>
          <rPr>
            <sz val="9"/>
            <color indexed="81"/>
            <rFont val="Tahoma"/>
            <family val="2"/>
          </rPr>
          <t xml:space="preserve">
Who is the contract with?</t>
        </r>
      </text>
    </comment>
    <comment ref="I282" authorId="0" shapeId="0" xr:uid="{00000000-0006-0000-0800-00006B000000}">
      <text>
        <r>
          <rPr>
            <b/>
            <sz val="9"/>
            <color indexed="81"/>
            <rFont val="Tahoma"/>
            <family val="2"/>
          </rPr>
          <t>JONES, Nicki:</t>
        </r>
        <r>
          <rPr>
            <sz val="9"/>
            <color indexed="81"/>
            <rFont val="Tahoma"/>
            <family val="2"/>
          </rPr>
          <t xml:space="preserve">
Advised to conatct Helen Hunt for details… Don't know who Helen Hunt is!! Only one on global is a Nurse.</t>
        </r>
      </text>
    </comment>
    <comment ref="J282" authorId="0" shapeId="0" xr:uid="{00000000-0006-0000-0800-00006C000000}">
      <text>
        <r>
          <rPr>
            <b/>
            <sz val="9"/>
            <color indexed="81"/>
            <rFont val="Tahoma"/>
            <family val="2"/>
          </rPr>
          <t>JONES, Nicki:</t>
        </r>
        <r>
          <rPr>
            <sz val="9"/>
            <color indexed="81"/>
            <rFont val="Tahoma"/>
            <family val="2"/>
          </rPr>
          <t xml:space="preserve">
Advised to conatct Helen Hunt for details… Don't know who Helen Hunt is!! Only one on global is a Nurse.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DUBERLEY, Irina</author>
    <author>JONES, Nicki</author>
  </authors>
  <commentList>
    <comment ref="G43" authorId="0" shapeId="0" xr:uid="{00000000-0006-0000-0900-000001000000}">
      <text>
        <r>
          <rPr>
            <b/>
            <sz val="9"/>
            <color indexed="81"/>
            <rFont val="Tahoma"/>
            <family val="2"/>
          </rPr>
          <t>DUBERLEY, Irina:</t>
        </r>
        <r>
          <rPr>
            <sz val="9"/>
            <color indexed="81"/>
            <rFont val="Tahoma"/>
            <family val="2"/>
          </rPr>
          <t xml:space="preserve">
Pillowell and Blakeney in one cost centre</t>
        </r>
      </text>
    </comment>
    <comment ref="O61" authorId="1" shapeId="0" xr:uid="{00000000-0006-0000-0900-000002000000}">
      <text>
        <r>
          <rPr>
            <b/>
            <sz val="9"/>
            <color indexed="81"/>
            <rFont val="Tahoma"/>
            <family val="2"/>
          </rPr>
          <t>JONES, Nicki:</t>
        </r>
        <r>
          <rPr>
            <sz val="9"/>
            <color indexed="81"/>
            <rFont val="Tahoma"/>
            <family val="2"/>
          </rPr>
          <t xml:space="preserve">
Need contract end date.</t>
        </r>
      </text>
    </comment>
    <comment ref="P61" authorId="1" shapeId="0" xr:uid="{00000000-0006-0000-0900-000003000000}">
      <text>
        <r>
          <rPr>
            <b/>
            <sz val="9"/>
            <color indexed="81"/>
            <rFont val="Tahoma"/>
            <family val="2"/>
          </rPr>
          <t>JONES, Nicki:</t>
        </r>
        <r>
          <rPr>
            <sz val="9"/>
            <color indexed="81"/>
            <rFont val="Tahoma"/>
            <family val="2"/>
          </rPr>
          <t xml:space="preserve">
Are you sure this alarm system isn't valued at more than £5k?</t>
        </r>
      </text>
    </comment>
    <comment ref="E93" authorId="0" shapeId="0" xr:uid="{00000000-0006-0000-0900-000004000000}">
      <text>
        <r>
          <rPr>
            <b/>
            <sz val="9"/>
            <color indexed="81"/>
            <rFont val="Tahoma"/>
            <family val="2"/>
          </rPr>
          <t>DUBERLEY, Irina:</t>
        </r>
        <r>
          <rPr>
            <sz val="9"/>
            <color indexed="81"/>
            <rFont val="Tahoma"/>
            <family val="2"/>
          </rPr>
          <t xml:space="preserve">
sent email to Sarah 18/07/2019</t>
        </r>
      </text>
    </comment>
    <comment ref="F93" authorId="0" shapeId="0" xr:uid="{00000000-0006-0000-0900-000005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G145" authorId="0" shapeId="0" xr:uid="{00000000-0006-0000-0900-000006000000}">
      <text>
        <r>
          <rPr>
            <b/>
            <sz val="9"/>
            <color indexed="81"/>
            <rFont val="Tahoma"/>
            <family val="2"/>
          </rPr>
          <t>DUBERLEY, Irina:</t>
        </r>
        <r>
          <rPr>
            <sz val="9"/>
            <color indexed="81"/>
            <rFont val="Tahoma"/>
            <family val="2"/>
          </rPr>
          <t xml:space="preserve">
from 01/04/2016 Pillowell and Blakeney in one cost centre 558</t>
        </r>
      </text>
    </comment>
    <comment ref="H174" authorId="0" shapeId="0" xr:uid="{00000000-0006-0000-0900-000007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H189" authorId="0" shapeId="0" xr:uid="{00000000-0006-0000-0900-000008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H224" authorId="0" shapeId="0" xr:uid="{00000000-0006-0000-0900-000009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DUBERLEY, Irina</author>
  </authors>
  <commentList>
    <comment ref="G43" authorId="0" shapeId="0" xr:uid="{00000000-0006-0000-0A00-000001000000}">
      <text>
        <r>
          <rPr>
            <b/>
            <sz val="9"/>
            <color indexed="81"/>
            <rFont val="Tahoma"/>
            <family val="2"/>
          </rPr>
          <t>DUBERLEY, Irina:</t>
        </r>
        <r>
          <rPr>
            <sz val="9"/>
            <color indexed="81"/>
            <rFont val="Tahoma"/>
            <family val="2"/>
          </rPr>
          <t xml:space="preserve">
Pillowell and Blakeney in one cost centre</t>
        </r>
      </text>
    </comment>
    <comment ref="E93" authorId="0" shapeId="0" xr:uid="{00000000-0006-0000-0A00-000002000000}">
      <text>
        <r>
          <rPr>
            <b/>
            <sz val="9"/>
            <color indexed="81"/>
            <rFont val="Tahoma"/>
            <family val="2"/>
          </rPr>
          <t>DUBERLEY, Irina:</t>
        </r>
        <r>
          <rPr>
            <sz val="9"/>
            <color indexed="81"/>
            <rFont val="Tahoma"/>
            <family val="2"/>
          </rPr>
          <t xml:space="preserve">
sent email to Sarah 18/07/2019</t>
        </r>
      </text>
    </comment>
    <comment ref="F93" authorId="0" shapeId="0" xr:uid="{00000000-0006-0000-0A00-000003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G145" authorId="0" shapeId="0" xr:uid="{00000000-0006-0000-0A00-000004000000}">
      <text>
        <r>
          <rPr>
            <b/>
            <sz val="9"/>
            <color indexed="81"/>
            <rFont val="Tahoma"/>
            <family val="2"/>
          </rPr>
          <t>DUBERLEY, Irina:</t>
        </r>
        <r>
          <rPr>
            <sz val="9"/>
            <color indexed="81"/>
            <rFont val="Tahoma"/>
            <family val="2"/>
          </rPr>
          <t xml:space="preserve">
from 01/04/2016 Pillowell and Blakeney in one cost centre 558</t>
        </r>
      </text>
    </comment>
    <comment ref="H174" authorId="0" shapeId="0" xr:uid="{00000000-0006-0000-0A00-000005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H189" authorId="0" shapeId="0" xr:uid="{00000000-0006-0000-0A00-000006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H224" authorId="0" shapeId="0" xr:uid="{00000000-0006-0000-0A00-000007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JONES, Nicki</author>
    <author>DUBERLEY, Irina</author>
  </authors>
  <commentList>
    <comment ref="K14" authorId="0" shapeId="0" xr:uid="{00000000-0006-0000-0B00-000001000000}">
      <text>
        <r>
          <rPr>
            <b/>
            <sz val="9"/>
            <color indexed="81"/>
            <rFont val="Tahoma"/>
            <family val="2"/>
          </rPr>
          <t>JONES, Nicki:</t>
        </r>
        <r>
          <rPr>
            <sz val="9"/>
            <color indexed="81"/>
            <rFont val="Tahoma"/>
            <family val="2"/>
          </rPr>
          <t xml:space="preserve">
Need annual contract value.</t>
        </r>
      </text>
    </comment>
    <comment ref="M14" authorId="0" shapeId="0" xr:uid="{00000000-0006-0000-0B00-000002000000}">
      <text>
        <r>
          <rPr>
            <b/>
            <sz val="9"/>
            <color indexed="81"/>
            <rFont val="Tahoma"/>
            <family val="2"/>
          </rPr>
          <t>JONES, Nicki:</t>
        </r>
        <r>
          <rPr>
            <sz val="9"/>
            <color indexed="81"/>
            <rFont val="Tahoma"/>
            <family val="2"/>
          </rPr>
          <t xml:space="preserve">
need contract start and end dates.</t>
        </r>
      </text>
    </comment>
    <comment ref="I27" authorId="0" shapeId="0" xr:uid="{00000000-0006-0000-0B00-000003000000}">
      <text>
        <r>
          <rPr>
            <b/>
            <sz val="9"/>
            <color indexed="81"/>
            <rFont val="Tahoma"/>
            <family val="2"/>
          </rPr>
          <t>JONES, Nicki:</t>
        </r>
        <r>
          <rPr>
            <sz val="9"/>
            <color indexed="81"/>
            <rFont val="Tahoma"/>
            <family val="2"/>
          </rPr>
          <t xml:space="preserve">
Who is the contract with?</t>
        </r>
      </text>
    </comment>
    <comment ref="J27" authorId="0" shapeId="0" xr:uid="{00000000-0006-0000-0B00-000004000000}">
      <text>
        <r>
          <rPr>
            <b/>
            <sz val="9"/>
            <color indexed="81"/>
            <rFont val="Tahoma"/>
            <family val="2"/>
          </rPr>
          <t>JONES, Nicki:</t>
        </r>
        <r>
          <rPr>
            <sz val="9"/>
            <color indexed="81"/>
            <rFont val="Tahoma"/>
            <family val="2"/>
          </rPr>
          <t xml:space="preserve">
Who is the contract with?</t>
        </r>
      </text>
    </comment>
    <comment ref="I28" authorId="0" shapeId="0" xr:uid="{00000000-0006-0000-0B00-000005000000}">
      <text>
        <r>
          <rPr>
            <b/>
            <sz val="9"/>
            <color indexed="81"/>
            <rFont val="Tahoma"/>
            <family val="2"/>
          </rPr>
          <t>JONES, Nicki:</t>
        </r>
        <r>
          <rPr>
            <sz val="9"/>
            <color indexed="81"/>
            <rFont val="Tahoma"/>
            <family val="2"/>
          </rPr>
          <t xml:space="preserve">
Who is the contract with?</t>
        </r>
      </text>
    </comment>
    <comment ref="J28" authorId="0" shapeId="0" xr:uid="{00000000-0006-0000-0B00-000006000000}">
      <text>
        <r>
          <rPr>
            <b/>
            <sz val="9"/>
            <color indexed="81"/>
            <rFont val="Tahoma"/>
            <family val="2"/>
          </rPr>
          <t>JONES, Nicki:</t>
        </r>
        <r>
          <rPr>
            <sz val="9"/>
            <color indexed="81"/>
            <rFont val="Tahoma"/>
            <family val="2"/>
          </rPr>
          <t xml:space="preserve">
Who is the contract with?</t>
        </r>
      </text>
    </comment>
    <comment ref="G43" authorId="1" shapeId="0" xr:uid="{00000000-0006-0000-0B00-000007000000}">
      <text>
        <r>
          <rPr>
            <b/>
            <sz val="9"/>
            <color indexed="81"/>
            <rFont val="Tahoma"/>
            <family val="2"/>
          </rPr>
          <t>DUBERLEY, Irina:</t>
        </r>
        <r>
          <rPr>
            <sz val="9"/>
            <color indexed="81"/>
            <rFont val="Tahoma"/>
            <family val="2"/>
          </rPr>
          <t xml:space="preserve">
Pillowell and Blakeney in one cost centre</t>
        </r>
      </text>
    </comment>
    <comment ref="I63" authorId="0" shapeId="0" xr:uid="{00000000-0006-0000-0B00-000008000000}">
      <text>
        <r>
          <rPr>
            <b/>
            <sz val="9"/>
            <color indexed="81"/>
            <rFont val="Tahoma"/>
            <family val="2"/>
          </rPr>
          <t>JONES, Nicki:</t>
        </r>
        <r>
          <rPr>
            <sz val="9"/>
            <color indexed="81"/>
            <rFont val="Tahoma"/>
            <family val="2"/>
          </rPr>
          <t xml:space="preserve">
Who is the contract with?</t>
        </r>
      </text>
    </comment>
    <comment ref="J63" authorId="0" shapeId="0" xr:uid="{00000000-0006-0000-0B00-000009000000}">
      <text>
        <r>
          <rPr>
            <b/>
            <sz val="9"/>
            <color indexed="81"/>
            <rFont val="Tahoma"/>
            <family val="2"/>
          </rPr>
          <t>JONES, Nicki:</t>
        </r>
        <r>
          <rPr>
            <sz val="9"/>
            <color indexed="81"/>
            <rFont val="Tahoma"/>
            <family val="2"/>
          </rPr>
          <t xml:space="preserve">
Who is the contract with?</t>
        </r>
      </text>
    </comment>
    <comment ref="I64" authorId="0" shapeId="0" xr:uid="{00000000-0006-0000-0B00-00000A000000}">
      <text>
        <r>
          <rPr>
            <b/>
            <sz val="9"/>
            <color indexed="81"/>
            <rFont val="Tahoma"/>
            <family val="2"/>
          </rPr>
          <t>JONES, Nicki:</t>
        </r>
        <r>
          <rPr>
            <sz val="9"/>
            <color indexed="81"/>
            <rFont val="Tahoma"/>
            <family val="2"/>
          </rPr>
          <t xml:space="preserve">
Who is the contract with?</t>
        </r>
      </text>
    </comment>
    <comment ref="J64" authorId="0" shapeId="0" xr:uid="{00000000-0006-0000-0B00-00000B000000}">
      <text>
        <r>
          <rPr>
            <b/>
            <sz val="9"/>
            <color indexed="81"/>
            <rFont val="Tahoma"/>
            <family val="2"/>
          </rPr>
          <t>JONES, Nicki:</t>
        </r>
        <r>
          <rPr>
            <sz val="9"/>
            <color indexed="81"/>
            <rFont val="Tahoma"/>
            <family val="2"/>
          </rPr>
          <t xml:space="preserve">
Who is the contract with?</t>
        </r>
      </text>
    </comment>
    <comment ref="I67" authorId="0" shapeId="0" xr:uid="{00000000-0006-0000-0B00-00000C000000}">
      <text>
        <r>
          <rPr>
            <b/>
            <sz val="9"/>
            <color indexed="81"/>
            <rFont val="Tahoma"/>
            <family val="2"/>
          </rPr>
          <t>JONES, Nicki:</t>
        </r>
        <r>
          <rPr>
            <sz val="9"/>
            <color indexed="81"/>
            <rFont val="Tahoma"/>
            <family val="2"/>
          </rPr>
          <t xml:space="preserve">
Who is the contract with?</t>
        </r>
      </text>
    </comment>
    <comment ref="J67" authorId="0" shapeId="0" xr:uid="{00000000-0006-0000-0B00-00000D000000}">
      <text>
        <r>
          <rPr>
            <b/>
            <sz val="9"/>
            <color indexed="81"/>
            <rFont val="Tahoma"/>
            <family val="2"/>
          </rPr>
          <t>JONES, Nicki:</t>
        </r>
        <r>
          <rPr>
            <sz val="9"/>
            <color indexed="81"/>
            <rFont val="Tahoma"/>
            <family val="2"/>
          </rPr>
          <t xml:space="preserve">
Who is the contract with?</t>
        </r>
      </text>
    </comment>
    <comment ref="I68" authorId="0" shapeId="0" xr:uid="{00000000-0006-0000-0B00-00000E000000}">
      <text>
        <r>
          <rPr>
            <b/>
            <sz val="9"/>
            <color indexed="81"/>
            <rFont val="Tahoma"/>
            <family val="2"/>
          </rPr>
          <t>JONES, Nicki:</t>
        </r>
        <r>
          <rPr>
            <sz val="9"/>
            <color indexed="81"/>
            <rFont val="Tahoma"/>
            <family val="2"/>
          </rPr>
          <t xml:space="preserve">
Who is the contract with?</t>
        </r>
      </text>
    </comment>
    <comment ref="J68" authorId="0" shapeId="0" xr:uid="{00000000-0006-0000-0B00-00000F000000}">
      <text>
        <r>
          <rPr>
            <b/>
            <sz val="9"/>
            <color indexed="81"/>
            <rFont val="Tahoma"/>
            <family val="2"/>
          </rPr>
          <t>JONES, Nicki:</t>
        </r>
        <r>
          <rPr>
            <sz val="9"/>
            <color indexed="81"/>
            <rFont val="Tahoma"/>
            <family val="2"/>
          </rPr>
          <t xml:space="preserve">
Who is the contract with?</t>
        </r>
      </text>
    </comment>
    <comment ref="I69" authorId="0" shapeId="0" xr:uid="{00000000-0006-0000-0B00-000010000000}">
      <text>
        <r>
          <rPr>
            <b/>
            <sz val="9"/>
            <color indexed="81"/>
            <rFont val="Tahoma"/>
            <family val="2"/>
          </rPr>
          <t>JONES, Nicki:</t>
        </r>
        <r>
          <rPr>
            <sz val="9"/>
            <color indexed="81"/>
            <rFont val="Tahoma"/>
            <family val="2"/>
          </rPr>
          <t xml:space="preserve">
Who is the contract with?</t>
        </r>
      </text>
    </comment>
    <comment ref="J69" authorId="0" shapeId="0" xr:uid="{00000000-0006-0000-0B00-000011000000}">
      <text>
        <r>
          <rPr>
            <b/>
            <sz val="9"/>
            <color indexed="81"/>
            <rFont val="Tahoma"/>
            <family val="2"/>
          </rPr>
          <t>JONES, Nicki:</t>
        </r>
        <r>
          <rPr>
            <sz val="9"/>
            <color indexed="81"/>
            <rFont val="Tahoma"/>
            <family val="2"/>
          </rPr>
          <t xml:space="preserve">
Who is the contract with?</t>
        </r>
      </text>
    </comment>
    <comment ref="I70" authorId="0" shapeId="0" xr:uid="{00000000-0006-0000-0B00-000012000000}">
      <text>
        <r>
          <rPr>
            <b/>
            <sz val="9"/>
            <color indexed="81"/>
            <rFont val="Tahoma"/>
            <family val="2"/>
          </rPr>
          <t>JONES, Nicki:</t>
        </r>
        <r>
          <rPr>
            <sz val="9"/>
            <color indexed="81"/>
            <rFont val="Tahoma"/>
            <family val="2"/>
          </rPr>
          <t xml:space="preserve">
Who is the contract with?</t>
        </r>
      </text>
    </comment>
    <comment ref="J70" authorId="0" shapeId="0" xr:uid="{00000000-0006-0000-0B00-000013000000}">
      <text>
        <r>
          <rPr>
            <b/>
            <sz val="9"/>
            <color indexed="81"/>
            <rFont val="Tahoma"/>
            <family val="2"/>
          </rPr>
          <t>JONES, Nicki:</t>
        </r>
        <r>
          <rPr>
            <sz val="9"/>
            <color indexed="81"/>
            <rFont val="Tahoma"/>
            <family val="2"/>
          </rPr>
          <t xml:space="preserve">
Who is the contract with?</t>
        </r>
      </text>
    </comment>
    <comment ref="E93" authorId="1" shapeId="0" xr:uid="{00000000-0006-0000-0B00-000014000000}">
      <text>
        <r>
          <rPr>
            <b/>
            <sz val="9"/>
            <color indexed="81"/>
            <rFont val="Tahoma"/>
            <family val="2"/>
          </rPr>
          <t>DUBERLEY, Irina:</t>
        </r>
        <r>
          <rPr>
            <sz val="9"/>
            <color indexed="81"/>
            <rFont val="Tahoma"/>
            <family val="2"/>
          </rPr>
          <t xml:space="preserve">
sent email to Sarah 18/07/2019</t>
        </r>
      </text>
    </comment>
    <comment ref="F93" authorId="1" shapeId="0" xr:uid="{00000000-0006-0000-0B00-000015000000}">
      <text>
        <r>
          <rPr>
            <b/>
            <sz val="9"/>
            <color indexed="81"/>
            <rFont val="Tahoma"/>
            <family val="2"/>
          </rPr>
          <t>DUBERLEY, Irina:</t>
        </r>
        <r>
          <rPr>
            <sz val="9"/>
            <color indexed="81"/>
            <rFont val="Tahoma"/>
            <family val="2"/>
          </rPr>
          <t xml:space="preserve">
From: WATERER, Erica 
Sent: 23 May 2018 15:25
To: DUBERLEY, Irina
Cc: SABAN, Sarah
Subject: Ellwood GBP
Hi Irina
Just to warn you Ellwood’s GBP maybe be delayed, as although it is completed, some adjustments still need to me made, but the school have Ofsted in so the time to do this may not be found until the school returns from the May half term.
Regards
Erica Waterer
Senior Area Finance Officer (Accountant)
Area Finance Office
Strategic Finance
</t>
        </r>
      </text>
    </comment>
    <comment ref="I132" authorId="0" shapeId="0" xr:uid="{00000000-0006-0000-0B00-000016000000}">
      <text>
        <r>
          <rPr>
            <b/>
            <sz val="9"/>
            <color indexed="81"/>
            <rFont val="Tahoma"/>
            <family val="2"/>
          </rPr>
          <t>JONES, Nicki:</t>
        </r>
        <r>
          <rPr>
            <sz val="9"/>
            <color indexed="81"/>
            <rFont val="Tahoma"/>
            <family val="2"/>
          </rPr>
          <t xml:space="preserve">
Who is the contract with?</t>
        </r>
      </text>
    </comment>
    <comment ref="J132" authorId="0" shapeId="0" xr:uid="{00000000-0006-0000-0B00-000017000000}">
      <text>
        <r>
          <rPr>
            <b/>
            <sz val="9"/>
            <color indexed="81"/>
            <rFont val="Tahoma"/>
            <family val="2"/>
          </rPr>
          <t>JONES, Nicki:</t>
        </r>
        <r>
          <rPr>
            <sz val="9"/>
            <color indexed="81"/>
            <rFont val="Tahoma"/>
            <family val="2"/>
          </rPr>
          <t xml:space="preserve">
Who is the contract with?</t>
        </r>
      </text>
    </comment>
    <comment ref="I144" authorId="0" shapeId="0" xr:uid="{00000000-0006-0000-0B00-000018000000}">
      <text>
        <r>
          <rPr>
            <b/>
            <sz val="9"/>
            <color indexed="81"/>
            <rFont val="Tahoma"/>
            <family val="2"/>
          </rPr>
          <t>JONES, Nicki:</t>
        </r>
        <r>
          <rPr>
            <sz val="9"/>
            <color indexed="81"/>
            <rFont val="Tahoma"/>
            <family val="2"/>
          </rPr>
          <t xml:space="preserve">
Who is the contract with?</t>
        </r>
      </text>
    </comment>
    <comment ref="J144" authorId="0" shapeId="0" xr:uid="{00000000-0006-0000-0B00-000019000000}">
      <text>
        <r>
          <rPr>
            <b/>
            <sz val="9"/>
            <color indexed="81"/>
            <rFont val="Tahoma"/>
            <family val="2"/>
          </rPr>
          <t>JONES, Nicki:</t>
        </r>
        <r>
          <rPr>
            <sz val="9"/>
            <color indexed="81"/>
            <rFont val="Tahoma"/>
            <family val="2"/>
          </rPr>
          <t xml:space="preserve">
Who is the contract with?</t>
        </r>
      </text>
    </comment>
    <comment ref="G145" authorId="1" shapeId="0" xr:uid="{00000000-0006-0000-0B00-00001A000000}">
      <text>
        <r>
          <rPr>
            <b/>
            <sz val="9"/>
            <color indexed="81"/>
            <rFont val="Tahoma"/>
            <family val="2"/>
          </rPr>
          <t>DUBERLEY, Irina:</t>
        </r>
        <r>
          <rPr>
            <sz val="9"/>
            <color indexed="81"/>
            <rFont val="Tahoma"/>
            <family val="2"/>
          </rPr>
          <t xml:space="preserve">
from 01/04/2016 Pillowell and Blakeney in one cost centre 558</t>
        </r>
      </text>
    </comment>
    <comment ref="I156" authorId="0" shapeId="0" xr:uid="{00000000-0006-0000-0B00-00001B000000}">
      <text>
        <r>
          <rPr>
            <b/>
            <sz val="9"/>
            <color indexed="81"/>
            <rFont val="Tahoma"/>
            <family val="2"/>
          </rPr>
          <t>JONES, Nicki:</t>
        </r>
        <r>
          <rPr>
            <sz val="9"/>
            <color indexed="81"/>
            <rFont val="Tahoma"/>
            <family val="2"/>
          </rPr>
          <t xml:space="preserve">
Who is the contract with?</t>
        </r>
      </text>
    </comment>
    <comment ref="J156" authorId="0" shapeId="0" xr:uid="{00000000-0006-0000-0B00-00001C000000}">
      <text>
        <r>
          <rPr>
            <b/>
            <sz val="9"/>
            <color indexed="81"/>
            <rFont val="Tahoma"/>
            <family val="2"/>
          </rPr>
          <t>JONES, Nicki:</t>
        </r>
        <r>
          <rPr>
            <sz val="9"/>
            <color indexed="81"/>
            <rFont val="Tahoma"/>
            <family val="2"/>
          </rPr>
          <t xml:space="preserve">
Who is the contract with?</t>
        </r>
      </text>
    </comment>
    <comment ref="H174" authorId="1" shapeId="0" xr:uid="{00000000-0006-0000-0B00-00001D000000}">
      <text>
        <r>
          <rPr>
            <b/>
            <sz val="9"/>
            <color indexed="81"/>
            <rFont val="Tahoma"/>
            <family val="2"/>
          </rPr>
          <t>DUBERLEY, Irina:</t>
        </r>
        <r>
          <rPr>
            <sz val="9"/>
            <color indexed="81"/>
            <rFont val="Tahoma"/>
            <family val="2"/>
          </rPr>
          <t xml:space="preserve">
From: Justin Godding [mailto:head@isbournevalleyschool.com] 
Sent: 10 July 2019 08:20
To: DUBERLEY, Irina
Subject: Isbourne Valley School GBP Leases
Morning Irina
I do apologise for the lateness of the leases information. Without wishing to make excuses my finance assistant has struggled with the GBP this year and has been off sick recently. I will contact my AFO and endeavour to sort this asap.
Apologies again and please be assured I understand the importance of the email.
Justin Godding
Headteacher
Isbourne Valley School
</t>
        </r>
      </text>
    </comment>
    <comment ref="O181" authorId="0" shapeId="0" xr:uid="{00000000-0006-0000-0B00-00001E000000}">
      <text>
        <r>
          <rPr>
            <b/>
            <sz val="9"/>
            <color indexed="81"/>
            <rFont val="Tahoma"/>
            <family val="2"/>
          </rPr>
          <t>JONES, Nicki:</t>
        </r>
        <r>
          <rPr>
            <sz val="9"/>
            <color indexed="81"/>
            <rFont val="Tahoma"/>
            <family val="2"/>
          </rPr>
          <t xml:space="preserve">
Lease end date in the past.
Rolled forward?</t>
        </r>
      </text>
    </comment>
    <comment ref="H189" authorId="1" shapeId="0" xr:uid="{00000000-0006-0000-0B00-00001F000000}">
      <text>
        <r>
          <rPr>
            <b/>
            <sz val="9"/>
            <color indexed="81"/>
            <rFont val="Tahoma"/>
            <family val="2"/>
          </rPr>
          <t>DUBERLEY, Irina:</t>
        </r>
        <r>
          <rPr>
            <sz val="9"/>
            <color indexed="81"/>
            <rFont val="Tahoma"/>
            <family val="2"/>
          </rPr>
          <t xml:space="preserve">
From: Debbie Gronow [mailto:bursar@swindonvillage.gloucs.sch.uk] 
Sent: 15 July 2019 09:12
To: DUBERLEY, Irina
Subject: RE: GBP 2019/20 “6.Leases” is not completed
Hi Irina,
This is coming out to you 1st Class Post today – we are unable to scan at the moment 
This has been sent in previously and I had an acknowledgement e-mail at the time (not from you), so I am a little confused to be asked again for it.
I do , however, appreciate that your section has a massive job on with year end!
Kind Regards
Debbie
Debbie Gronow
Business Manager
Swindon Village Primary School
Church Road
Swindon Village
Cheltenham
GL51 9QP
Tel: 01242 690016
</t>
        </r>
      </text>
    </comment>
    <comment ref="H224" authorId="1" shapeId="0" xr:uid="{00000000-0006-0000-0B00-000020000000}">
      <text>
        <r>
          <rPr>
            <b/>
            <sz val="9"/>
            <color indexed="81"/>
            <rFont val="Tahoma"/>
            <family val="2"/>
          </rPr>
          <t>DUBERLEY, Irina:</t>
        </r>
        <r>
          <rPr>
            <sz val="9"/>
            <color indexed="81"/>
            <rFont val="Tahoma"/>
            <family val="2"/>
          </rPr>
          <t xml:space="preserve">
From: Sara Byrne at Dunalley School [mailto:sarabyrne@dunalley.gloucs.sch.uk] 
Sent: 13 June 2019 12:43
To: Governors Budget Plan
Subject: Re: Dunalley GBP
There are no leases that i know of.  All had come to an end.
________________________________________
From: DUBERLEY, Irina &lt;Irina.DUBERLEY@gloucestershire.gov.uk&gt; on behalf of Governors Budget Plan &lt;govbp@gloucestershire.gov.uk&gt;
Sent: Thursday, June 13, 2019 12:13:01 PM
To: Sara Byrne at Dunalley School
Subject: FW: Dunalley GBP 
Dear Sara,
Thank you for the GBP form.
Unfortunately the sheet “6.Leases” not completed.
I would be grateful, if you could complete the “6.Leases” Sheet and send me back.
Thank you.
Irina Duberley
Core Finance 
Strategic Finance 
</t>
        </r>
      </text>
    </comment>
    <comment ref="I225" authorId="0" shapeId="0" xr:uid="{00000000-0006-0000-0B00-000021000000}">
      <text>
        <r>
          <rPr>
            <b/>
            <sz val="9"/>
            <color indexed="81"/>
            <rFont val="Tahoma"/>
            <family val="2"/>
          </rPr>
          <t>JONES, Nicki:</t>
        </r>
        <r>
          <rPr>
            <sz val="9"/>
            <color indexed="81"/>
            <rFont val="Tahoma"/>
            <family val="2"/>
          </rPr>
          <t xml:space="preserve">
Who is the contract with?</t>
        </r>
      </text>
    </comment>
    <comment ref="J225" authorId="0" shapeId="0" xr:uid="{00000000-0006-0000-0B00-000022000000}">
      <text>
        <r>
          <rPr>
            <b/>
            <sz val="9"/>
            <color indexed="81"/>
            <rFont val="Tahoma"/>
            <family val="2"/>
          </rPr>
          <t>JONES, Nicki:</t>
        </r>
        <r>
          <rPr>
            <sz val="9"/>
            <color indexed="81"/>
            <rFont val="Tahoma"/>
            <family val="2"/>
          </rPr>
          <t xml:space="preserve">
Who is the contract with?</t>
        </r>
      </text>
    </comment>
    <comment ref="I226" authorId="0" shapeId="0" xr:uid="{00000000-0006-0000-0B00-000023000000}">
      <text>
        <r>
          <rPr>
            <b/>
            <sz val="9"/>
            <color indexed="81"/>
            <rFont val="Tahoma"/>
            <family val="2"/>
          </rPr>
          <t>JONES, Nicki:</t>
        </r>
        <r>
          <rPr>
            <sz val="9"/>
            <color indexed="81"/>
            <rFont val="Tahoma"/>
            <family val="2"/>
          </rPr>
          <t xml:space="preserve">
Who is the contract with?</t>
        </r>
      </text>
    </comment>
    <comment ref="J226" authorId="0" shapeId="0" xr:uid="{00000000-0006-0000-0B00-000024000000}">
      <text>
        <r>
          <rPr>
            <b/>
            <sz val="9"/>
            <color indexed="81"/>
            <rFont val="Tahoma"/>
            <family val="2"/>
          </rPr>
          <t>JONES, Nicki:</t>
        </r>
        <r>
          <rPr>
            <sz val="9"/>
            <color indexed="81"/>
            <rFont val="Tahoma"/>
            <family val="2"/>
          </rPr>
          <t xml:space="preserve">
Who is the contract with?</t>
        </r>
      </text>
    </comment>
    <comment ref="I227" authorId="0" shapeId="0" xr:uid="{00000000-0006-0000-0B00-000025000000}">
      <text>
        <r>
          <rPr>
            <b/>
            <sz val="9"/>
            <color indexed="81"/>
            <rFont val="Tahoma"/>
            <family val="2"/>
          </rPr>
          <t>JONES, Nicki:</t>
        </r>
        <r>
          <rPr>
            <sz val="9"/>
            <color indexed="81"/>
            <rFont val="Tahoma"/>
            <family val="2"/>
          </rPr>
          <t xml:space="preserve">
Who is the contract with?</t>
        </r>
      </text>
    </comment>
    <comment ref="J227" authorId="0" shapeId="0" xr:uid="{00000000-0006-0000-0B00-000026000000}">
      <text>
        <r>
          <rPr>
            <b/>
            <sz val="9"/>
            <color indexed="81"/>
            <rFont val="Tahoma"/>
            <family val="2"/>
          </rPr>
          <t>JONES, Nicki:</t>
        </r>
        <r>
          <rPr>
            <sz val="9"/>
            <color indexed="81"/>
            <rFont val="Tahoma"/>
            <family val="2"/>
          </rPr>
          <t xml:space="preserve">
Who is the contract with?</t>
        </r>
      </text>
    </comment>
    <comment ref="I240" authorId="0" shapeId="0" xr:uid="{00000000-0006-0000-0B00-000027000000}">
      <text>
        <r>
          <rPr>
            <b/>
            <sz val="9"/>
            <color indexed="81"/>
            <rFont val="Tahoma"/>
            <family val="2"/>
          </rPr>
          <t>JONES, Nicki:</t>
        </r>
        <r>
          <rPr>
            <sz val="9"/>
            <color indexed="81"/>
            <rFont val="Tahoma"/>
            <family val="2"/>
          </rPr>
          <t xml:space="preserve">
Who is the contract with?</t>
        </r>
      </text>
    </comment>
    <comment ref="J240" authorId="0" shapeId="0" xr:uid="{00000000-0006-0000-0B00-000028000000}">
      <text>
        <r>
          <rPr>
            <b/>
            <sz val="9"/>
            <color indexed="81"/>
            <rFont val="Tahoma"/>
            <family val="2"/>
          </rPr>
          <t>JONES, Nicki:</t>
        </r>
        <r>
          <rPr>
            <sz val="9"/>
            <color indexed="81"/>
            <rFont val="Tahoma"/>
            <family val="2"/>
          </rPr>
          <t xml:space="preserve">
Who is the contract with?</t>
        </r>
      </text>
    </comment>
    <comment ref="I253" authorId="0" shapeId="0" xr:uid="{00000000-0006-0000-0B00-000029000000}">
      <text>
        <r>
          <rPr>
            <b/>
            <sz val="9"/>
            <color indexed="81"/>
            <rFont val="Tahoma"/>
            <family val="2"/>
          </rPr>
          <t>JONES, Nicki:</t>
        </r>
        <r>
          <rPr>
            <sz val="9"/>
            <color indexed="81"/>
            <rFont val="Tahoma"/>
            <family val="2"/>
          </rPr>
          <t xml:space="preserve">
Who is the contract with?</t>
        </r>
      </text>
    </comment>
    <comment ref="J253" authorId="0" shapeId="0" xr:uid="{00000000-0006-0000-0B00-00002A000000}">
      <text>
        <r>
          <rPr>
            <b/>
            <sz val="9"/>
            <color indexed="81"/>
            <rFont val="Tahoma"/>
            <family val="2"/>
          </rPr>
          <t>JONES, Nicki:</t>
        </r>
        <r>
          <rPr>
            <sz val="9"/>
            <color indexed="81"/>
            <rFont val="Tahoma"/>
            <family val="2"/>
          </rPr>
          <t xml:space="preserve">
Who is the contract with?</t>
        </r>
      </text>
    </comment>
    <comment ref="I254" authorId="0" shapeId="0" xr:uid="{00000000-0006-0000-0B00-00002B000000}">
      <text>
        <r>
          <rPr>
            <b/>
            <sz val="9"/>
            <color indexed="81"/>
            <rFont val="Tahoma"/>
            <family val="2"/>
          </rPr>
          <t>JONES, Nicki:</t>
        </r>
        <r>
          <rPr>
            <sz val="9"/>
            <color indexed="81"/>
            <rFont val="Tahoma"/>
            <family val="2"/>
          </rPr>
          <t xml:space="preserve">
Who is the contract with?</t>
        </r>
      </text>
    </comment>
    <comment ref="J254" authorId="0" shapeId="0" xr:uid="{00000000-0006-0000-0B00-00002C000000}">
      <text>
        <r>
          <rPr>
            <b/>
            <sz val="9"/>
            <color indexed="81"/>
            <rFont val="Tahoma"/>
            <family val="2"/>
          </rPr>
          <t>JONES, Nicki:</t>
        </r>
        <r>
          <rPr>
            <sz val="9"/>
            <color indexed="81"/>
            <rFont val="Tahoma"/>
            <family val="2"/>
          </rPr>
          <t xml:space="preserve">
Who is the contract with?</t>
        </r>
      </text>
    </comment>
    <comment ref="I262" authorId="0" shapeId="0" xr:uid="{00000000-0006-0000-0B00-00002D000000}">
      <text>
        <r>
          <rPr>
            <b/>
            <sz val="9"/>
            <color indexed="81"/>
            <rFont val="Tahoma"/>
            <family val="2"/>
          </rPr>
          <t>JONES, Nicki:</t>
        </r>
        <r>
          <rPr>
            <sz val="9"/>
            <color indexed="81"/>
            <rFont val="Tahoma"/>
            <family val="2"/>
          </rPr>
          <t xml:space="preserve">
Who is the contract with?</t>
        </r>
      </text>
    </comment>
    <comment ref="J262" authorId="0" shapeId="0" xr:uid="{00000000-0006-0000-0B00-00002E000000}">
      <text>
        <r>
          <rPr>
            <b/>
            <sz val="9"/>
            <color indexed="81"/>
            <rFont val="Tahoma"/>
            <family val="2"/>
          </rPr>
          <t>JONES, Nicki:</t>
        </r>
        <r>
          <rPr>
            <sz val="9"/>
            <color indexed="81"/>
            <rFont val="Tahoma"/>
            <family val="2"/>
          </rPr>
          <t xml:space="preserve">
Who is the contract with?</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33DB361-B191-4E62-BAF2-380D7D6336B5}" sourceFile="S:\SCHOOLS\Access Databases\Edubase\SchoolData.accdb" keepAlive="1" name="SchoolData1" type="5" refreshedVersion="8" background="1" saveData="1">
    <dbPr connection="Provider=Microsoft.ACE.OLEDB.12.0;User ID=Admin;Data Source=S:\SCHOOLS\Access Databases\Edubase\SchoolData.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bl_school_list_for_Finance" commandType="3"/>
  </connection>
</connections>
</file>

<file path=xl/sharedStrings.xml><?xml version="1.0" encoding="utf-8"?>
<sst xmlns="http://schemas.openxmlformats.org/spreadsheetml/2006/main" count="13652" uniqueCount="2506">
  <si>
    <t>LEASING INFORMATION (IFRS 16)</t>
  </si>
  <si>
    <t xml:space="preserve">TO BE COMPLETED BY ALL SCHOOLS </t>
  </si>
  <si>
    <t xml:space="preserve"> TO ASSIST WITH COMPLIANCE WITH INTERNATIONAL REPORTING STANDARDS (IFRS)</t>
  </si>
  <si>
    <t>Please provide a contact name, email address and contact telephone number for any queries regarding the information you have provided:-</t>
  </si>
  <si>
    <t>NOTE: GCC are required to produce the annual Statement of Accounts using International Financial Reporting Standards (IFRS).
The change reflects international standards for reporting and helps ensure that all organisations are preparing accounts using the same standards and policies and helps ensure comparability between organisations. It also helps GCC comply with Whole of Government Accounting requirements.
Part of the process is to consider all leases and similar contractual arrangements.</t>
  </si>
  <si>
    <t>Please complete this return where you lease or hire IN any equipment, vehicles, services, land or buildings from the private sector i.e. do NOT include buy back of support services from GCC.</t>
  </si>
  <si>
    <t xml:space="preserve">If you do not lease in any equipment, vehicles, services, land or buildings from the private sector, please select 'none' at the top of the return.
</t>
  </si>
  <si>
    <t>Please note we require all schools to submit a return, even if it is a nil return.</t>
  </si>
  <si>
    <t>Link to return</t>
  </si>
  <si>
    <t>There are guidance notes within the form, but If you have any queries with regards to this return please submit an email to:</t>
  </si>
  <si>
    <t>IFRS.Leases@gloucestershire.gov.uk</t>
  </si>
  <si>
    <t xml:space="preserve">Please send your completed return electronically via perspective lite (link below). </t>
  </si>
  <si>
    <t>Perspective lite</t>
  </si>
  <si>
    <t xml:space="preserve">When submitting the return please ensure that you tag the files "Leases". </t>
  </si>
  <si>
    <t>For guidance on how to submit files to the LA on perspective lite please click on the link below.</t>
  </si>
  <si>
    <t>PL guidance</t>
  </si>
  <si>
    <t>NONE</t>
  </si>
  <si>
    <t>Yes</t>
  </si>
  <si>
    <t xml:space="preserve"> TO ASSIST WITH COMPLIANCE WITH INTERNATIONAL REPORTING STANDARDS (IFRS).</t>
  </si>
  <si>
    <t>No</t>
  </si>
  <si>
    <t>NOTE: GCC are required to produce the annual Statement of Accounts using International Financial Reporting Standards (IFRS).
The change reflects international standards for reporting and helps ensure that all organisations are preparing accounts using the same standards and policies and helps ensure comparability between organisations. It also helps GCC comply with Whole of Government Accounting requirements.
Part of the process is to consider all leases and similar contractural arrangements.</t>
  </si>
  <si>
    <t>Changes to the way in which lease arrangements are accounted for under accounting regulations (IFRS 16) become applicable from 2020-21. This will mean that the current classification of operating leases will cease and all material arrangements need to be accounted for as a "Right of use" asset within the Council's annual statement of accounts.  Full guidance on how these regulations are to be adopted is still awaited but In preparation for this change we need to obtain as much information as possible and identify current lease arrangements within all schools. Completing this form will greatly assist this process.</t>
  </si>
  <si>
    <t>Please complete this form where you lease or hire IN any equipment, vehicles, services, land or buildings from the private sector i.e. do NOT include buy back of support services from GCC</t>
  </si>
  <si>
    <t>Do you have any current Lease Agreements where assets are leased to the School?
Please select Yes/No for each category below and provide details of the lease agreements</t>
  </si>
  <si>
    <t>If Yes:
Name of Company Lease Agreement is with</t>
  </si>
  <si>
    <t>If Yes:
Details of Lease Items</t>
  </si>
  <si>
    <t>If Yes:
Current Annual Contract Payment</t>
  </si>
  <si>
    <t>If Yes:
Number of assets included within contract</t>
  </si>
  <si>
    <t>If Yes:
Contract Start Date</t>
  </si>
  <si>
    <t>If Yes:
Contract Term (number of months)</t>
  </si>
  <si>
    <t xml:space="preserve">Contract End Date
</t>
  </si>
  <si>
    <r>
      <t xml:space="preserve">If Yes:
Is there any </t>
    </r>
    <r>
      <rPr>
        <b/>
        <u/>
        <sz val="11"/>
        <color indexed="10"/>
        <rFont val="Arial"/>
        <family val="2"/>
      </rPr>
      <t>individual asset</t>
    </r>
    <r>
      <rPr>
        <b/>
        <sz val="11"/>
        <color indexed="8"/>
        <rFont val="Arial"/>
        <family val="2"/>
      </rPr>
      <t xml:space="preserve"> included within the contract that was valued at more than £10,000 at the start of the contract agreement?</t>
    </r>
  </si>
  <si>
    <t>If Yes: 
Please indicate estimated value of the asset</t>
  </si>
  <si>
    <t>Vehicles</t>
  </si>
  <si>
    <t>*Please Provide Vehicle Registration Number and Make and Model.</t>
  </si>
  <si>
    <t>*Please Provide the Vehicle Value at the Start of the Contract, and Attach a Copy of the Lease Documentation with your return.</t>
  </si>
  <si>
    <t>Property Related Assets (e.g. halls, sports facilities etc)</t>
  </si>
  <si>
    <t>*Please Provide Details of the Property and its location.</t>
  </si>
  <si>
    <t>*Please Attach a Copy of the Lease Documentation with your return.</t>
  </si>
  <si>
    <t>IT Equipment</t>
  </si>
  <si>
    <t>*Please Provide Details of the Equipment (eg. Lenovo Laptops etc.)</t>
  </si>
  <si>
    <t>*Please Attach a Copy of the Lease Documentation with your return if any single asset is valued at more than £10,000 at the start of the contract.</t>
  </si>
  <si>
    <t>Photocopiers</t>
  </si>
  <si>
    <t>*Please Provide Details of the Equipment (eg. Konica Minolta Photocopier etc.)</t>
  </si>
  <si>
    <t>Security Systems</t>
  </si>
  <si>
    <t>*Please Provide Details of the Equipment.</t>
  </si>
  <si>
    <t>Kitchen/Catering Equipment</t>
  </si>
  <si>
    <t>Other Equipment</t>
  </si>
  <si>
    <t>Please provide a contact name and number for any queries regarding the information you have provided:-</t>
  </si>
  <si>
    <t>Additional information or comments:-</t>
  </si>
  <si>
    <t>Please complete this form where you lease or hire IN any equipment, vehicles, services, land or buildings from the private sector i.e. do NOT include buy back of support services from GCC.</t>
  </si>
  <si>
    <t>If you have no lease or hire items please select NONE in the yellow box -</t>
  </si>
  <si>
    <t>Contract End Date
(Automatically populates)</t>
  </si>
  <si>
    <t>Yes - Please provide data in the boxes below.</t>
  </si>
  <si>
    <t>EstablishmentName</t>
  </si>
  <si>
    <t>School LA Number</t>
  </si>
  <si>
    <t>DfE No</t>
  </si>
  <si>
    <t>EstablishmentNumber</t>
  </si>
  <si>
    <t>URN</t>
  </si>
  <si>
    <t>PhaseOfEducation (name)</t>
  </si>
  <si>
    <t>EstablishmentTypeGroup (name)</t>
  </si>
  <si>
    <t>TypeOfEstablishment (name)</t>
  </si>
  <si>
    <t>Conversion Date (Planned/Actual)</t>
  </si>
  <si>
    <t>Trusts (name)</t>
  </si>
  <si>
    <t>Bank Account School/Academy</t>
  </si>
  <si>
    <t>Vendor Number</t>
  </si>
  <si>
    <t>Debtor Number</t>
  </si>
  <si>
    <t>Central School Cost Centre</t>
  </si>
  <si>
    <t>ParliamentaryConstituency (name)</t>
  </si>
  <si>
    <t>Comments</t>
  </si>
  <si>
    <t>OfficialSixthForm (name)</t>
  </si>
  <si>
    <t>NurseryProvision (name)</t>
  </si>
  <si>
    <t>Abbey View</t>
  </si>
  <si>
    <t>9161108</t>
  </si>
  <si>
    <t>139660</t>
  </si>
  <si>
    <t>Not applicable</t>
  </si>
  <si>
    <t>Free Schools</t>
  </si>
  <si>
    <t>Free schools alternative provision</t>
  </si>
  <si>
    <t>CCT LEARNING</t>
  </si>
  <si>
    <t>163336</t>
  </si>
  <si>
    <t>113468</t>
  </si>
  <si>
    <t>Tewkesbury</t>
  </si>
  <si>
    <t>Has a sixth form</t>
  </si>
  <si>
    <t>No Nursery Classes</t>
  </si>
  <si>
    <t>Abbeymead Primary School</t>
  </si>
  <si>
    <t>9162172</t>
  </si>
  <si>
    <t>115601</t>
  </si>
  <si>
    <t>Primary</t>
  </si>
  <si>
    <t>Local authority maintained schools</t>
  </si>
  <si>
    <t>Community school</t>
  </si>
  <si>
    <t>107529</t>
  </si>
  <si>
    <t>Gloucester</t>
  </si>
  <si>
    <t>Does not have a sixth form</t>
  </si>
  <si>
    <t>Alderman Knight School</t>
  </si>
  <si>
    <t>9167019</t>
  </si>
  <si>
    <t>115825</t>
  </si>
  <si>
    <t>Special schools</t>
  </si>
  <si>
    <t>Community special school</t>
  </si>
  <si>
    <t>107125</t>
  </si>
  <si>
    <t>All Saints' Academy, Cheltenham</t>
  </si>
  <si>
    <t>9166905</t>
  </si>
  <si>
    <t>136016</t>
  </si>
  <si>
    <t>Secondary</t>
  </si>
  <si>
    <t>Academies</t>
  </si>
  <si>
    <t>Academy sponsor led</t>
  </si>
  <si>
    <t>ALL SAINTS' ACADEMY, CHELTENHAM</t>
  </si>
  <si>
    <t>149270</t>
  </si>
  <si>
    <t>110437</t>
  </si>
  <si>
    <t>Cheltenham</t>
  </si>
  <si>
    <t>Amberley Parochial School</t>
  </si>
  <si>
    <t>9163334</t>
  </si>
  <si>
    <t>149830</t>
  </si>
  <si>
    <t>Academy converter</t>
  </si>
  <si>
    <t>THE DIOCESE OF GLOUCESTER ACADEMIES TRUST</t>
  </si>
  <si>
    <t>201854</t>
  </si>
  <si>
    <t>122638</t>
  </si>
  <si>
    <t>Stroud</t>
  </si>
  <si>
    <t>Ampney Crucis Church of England Primary School</t>
  </si>
  <si>
    <t>9163308</t>
  </si>
  <si>
    <t>115673</t>
  </si>
  <si>
    <t>Voluntary aided school</t>
  </si>
  <si>
    <t>107531</t>
  </si>
  <si>
    <t>Andoversford Primary School</t>
  </si>
  <si>
    <t>9165205</t>
  </si>
  <si>
    <t>115735</t>
  </si>
  <si>
    <t>Foundation school</t>
  </si>
  <si>
    <t>101529</t>
  </si>
  <si>
    <t>100533</t>
  </si>
  <si>
    <t>Has Nursery Classes</t>
  </si>
  <si>
    <t>Ann Cam Church of England Primary School</t>
  </si>
  <si>
    <t>9163323</t>
  </si>
  <si>
    <t>149677</t>
  </si>
  <si>
    <t>PRIMARY QUEST MULTI-ACADEMY TRUST</t>
  </si>
  <si>
    <t>200420</t>
  </si>
  <si>
    <t>122447</t>
  </si>
  <si>
    <t>Forest of Dean</t>
  </si>
  <si>
    <t>Ann Edwards Church of England Primary School</t>
  </si>
  <si>
    <t>9163069</t>
  </si>
  <si>
    <t>115650</t>
  </si>
  <si>
    <t>Voluntary controlled school</t>
  </si>
  <si>
    <t>107786</t>
  </si>
  <si>
    <t>Archway School</t>
  </si>
  <si>
    <t>9164032</t>
  </si>
  <si>
    <t>115723</t>
  </si>
  <si>
    <t>101416</t>
  </si>
  <si>
    <t>100438</t>
  </si>
  <si>
    <t>Ashchurch Primary School</t>
  </si>
  <si>
    <t>9162040</t>
  </si>
  <si>
    <t>115500</t>
  </si>
  <si>
    <t>107534</t>
  </si>
  <si>
    <t>Ashleworth Church of England Primary School</t>
  </si>
  <si>
    <t>9163086</t>
  </si>
  <si>
    <t>115663</t>
  </si>
  <si>
    <t>107535</t>
  </si>
  <si>
    <t>Avening Primary School</t>
  </si>
  <si>
    <t>9162041</t>
  </si>
  <si>
    <t>149619</t>
  </si>
  <si>
    <t>THE ATHELSTAN TRUST</t>
  </si>
  <si>
    <t>TBC</t>
  </si>
  <si>
    <t>122742</t>
  </si>
  <si>
    <t>Aylburton Church of England Primary School</t>
  </si>
  <si>
    <t>9163018</t>
  </si>
  <si>
    <t>148211</t>
  </si>
  <si>
    <t>SEVERN FEDERATION ACADEMY TRUST</t>
  </si>
  <si>
    <t>190953</t>
  </si>
  <si>
    <t>120724</t>
  </si>
  <si>
    <t>Balcarras School</t>
  </si>
  <si>
    <t>9165408</t>
  </si>
  <si>
    <t>136474</t>
  </si>
  <si>
    <t>THE BALCARRAS TRUST</t>
  </si>
  <si>
    <t>147250</t>
  </si>
  <si>
    <t>109558</t>
  </si>
  <si>
    <t>Barnwood Church of England Primary School</t>
  </si>
  <si>
    <t>9163365</t>
  </si>
  <si>
    <t>115714</t>
  </si>
  <si>
    <t>102371</t>
  </si>
  <si>
    <t>100656</t>
  </si>
  <si>
    <t>Barnwood Park School</t>
  </si>
  <si>
    <t>9164012</t>
  </si>
  <si>
    <t>115720</t>
  </si>
  <si>
    <t>100853</t>
  </si>
  <si>
    <t>100400</t>
  </si>
  <si>
    <t>Formerly Barnwood Park Arts College</t>
  </si>
  <si>
    <t>Battledown Centre for Children and Families</t>
  </si>
  <si>
    <t>9167022</t>
  </si>
  <si>
    <t>147562</t>
  </si>
  <si>
    <t>Academy special converter</t>
  </si>
  <si>
    <t>SAND ACADEMIES TRUST</t>
  </si>
  <si>
    <t>184401</t>
  </si>
  <si>
    <t>120196</t>
  </si>
  <si>
    <t>Beech Green Primary School</t>
  </si>
  <si>
    <t>9162171</t>
  </si>
  <si>
    <t>115600</t>
  </si>
  <si>
    <t>102109</t>
  </si>
  <si>
    <t>100380</t>
  </si>
  <si>
    <t>Belmont School</t>
  </si>
  <si>
    <t>9167023</t>
  </si>
  <si>
    <t>147577</t>
  </si>
  <si>
    <t>120381</t>
  </si>
  <si>
    <t>Benhall Infant School</t>
  </si>
  <si>
    <t>9162165</t>
  </si>
  <si>
    <t>115598</t>
  </si>
  <si>
    <t>107881</t>
  </si>
  <si>
    <t>Berkeley Primary School</t>
  </si>
  <si>
    <t>9162043</t>
  </si>
  <si>
    <t>143207</t>
  </si>
  <si>
    <t>COTSWOLD BEACON ACADEMY TRUST</t>
  </si>
  <si>
    <t>174006</t>
  </si>
  <si>
    <t>100536</t>
  </si>
  <si>
    <t>Berry Hill Primary School</t>
  </si>
  <si>
    <t>9162103</t>
  </si>
  <si>
    <t>115549</t>
  </si>
  <si>
    <t>Bettridge School</t>
  </si>
  <si>
    <t>9167015</t>
  </si>
  <si>
    <t>115821</t>
  </si>
  <si>
    <t>107127</t>
  </si>
  <si>
    <t>Bibury Church of England Primary School</t>
  </si>
  <si>
    <t>9163019</t>
  </si>
  <si>
    <t>146812</t>
  </si>
  <si>
    <t>183952</t>
  </si>
  <si>
    <t>118977</t>
  </si>
  <si>
    <t>Birdlip Primary School</t>
  </si>
  <si>
    <t>9162056</t>
  </si>
  <si>
    <t>115515</t>
  </si>
  <si>
    <t>107551</t>
  </si>
  <si>
    <t>Bishops Cleeve Primary Academy</t>
  </si>
  <si>
    <t>9162135</t>
  </si>
  <si>
    <t>137271</t>
  </si>
  <si>
    <t>GLOUCESTERSHIRE LEARNING ALLIANCE</t>
  </si>
  <si>
    <t>149988</t>
  </si>
  <si>
    <t>110261</t>
  </si>
  <si>
    <t>Bisley Blue Coat Church of England Primary School</t>
  </si>
  <si>
    <t>9163020</t>
  </si>
  <si>
    <t>115612</t>
  </si>
  <si>
    <t>107553</t>
  </si>
  <si>
    <t>Blakeney Primary School</t>
  </si>
  <si>
    <t>9162042</t>
  </si>
  <si>
    <t>115502</t>
  </si>
  <si>
    <t>107558</t>
  </si>
  <si>
    <t>Bledington Primary School</t>
  </si>
  <si>
    <t>9162045</t>
  </si>
  <si>
    <t>115505</t>
  </si>
  <si>
    <t>107559</t>
  </si>
  <si>
    <t>Blockley Church of England Primary School</t>
  </si>
  <si>
    <t>9163021</t>
  </si>
  <si>
    <t>139524</t>
  </si>
  <si>
    <t>BLOCKLEY EDUCATIONAL ACADEMY</t>
  </si>
  <si>
    <t>158808</t>
  </si>
  <si>
    <t>110434</t>
  </si>
  <si>
    <t>Blue Coat CofE Primary School</t>
  </si>
  <si>
    <t>9165204</t>
  </si>
  <si>
    <t>115734</t>
  </si>
  <si>
    <t>101978</t>
  </si>
  <si>
    <t>100449</t>
  </si>
  <si>
    <t>Bourton-on-the-Water Primary School</t>
  </si>
  <si>
    <t>9162046</t>
  </si>
  <si>
    <t>139291</t>
  </si>
  <si>
    <t>BOURTON-ON-THE-WATER PRIMARY ACADEMY</t>
  </si>
  <si>
    <t>157863</t>
  </si>
  <si>
    <t>112140</t>
  </si>
  <si>
    <t>Bream Church of England Primary School</t>
  </si>
  <si>
    <t>9162104</t>
  </si>
  <si>
    <t>148230</t>
  </si>
  <si>
    <t>120697</t>
  </si>
  <si>
    <t>Brimscombe Church of England (VA) Primary School</t>
  </si>
  <si>
    <t>9163335</t>
  </si>
  <si>
    <t>115690</t>
  </si>
  <si>
    <t>107567</t>
  </si>
  <si>
    <t>Brockworth Primary Academy</t>
  </si>
  <si>
    <t>9162001</t>
  </si>
  <si>
    <t>138674</t>
  </si>
  <si>
    <t>155659</t>
  </si>
  <si>
    <t>111848</t>
  </si>
  <si>
    <t>9163311</t>
  </si>
  <si>
    <t>191520</t>
  </si>
  <si>
    <t>107179</t>
  </si>
  <si>
    <t>Brook Academy</t>
  </si>
  <si>
    <t>9167007</t>
  </si>
  <si>
    <t>149073</t>
  </si>
  <si>
    <t>Free schools special</t>
  </si>
  <si>
    <t>CABOT LEARNING FEDERATION</t>
  </si>
  <si>
    <t>122161</t>
  </si>
  <si>
    <t>Bussage Church of England Primary School</t>
  </si>
  <si>
    <t>9163315</t>
  </si>
  <si>
    <t>115678</t>
  </si>
  <si>
    <t>107578</t>
  </si>
  <si>
    <t>Callowell Primary School</t>
  </si>
  <si>
    <t>9162129</t>
  </si>
  <si>
    <t>150052</t>
  </si>
  <si>
    <t>201437</t>
  </si>
  <si>
    <t>122646</t>
  </si>
  <si>
    <t>Calton Primary School</t>
  </si>
  <si>
    <t>9162008</t>
  </si>
  <si>
    <t>Cam Everlands Primary School</t>
  </si>
  <si>
    <t>9162143</t>
  </si>
  <si>
    <t>115578</t>
  </si>
  <si>
    <t>107580</t>
  </si>
  <si>
    <t>Cam Hopton Church of England Primary School</t>
  </si>
  <si>
    <t>9163313</t>
  </si>
  <si>
    <t>115676</t>
  </si>
  <si>
    <t>107582</t>
  </si>
  <si>
    <t>Cam Woodfield Infant School</t>
  </si>
  <si>
    <t>9162138</t>
  </si>
  <si>
    <t>115574</t>
  </si>
  <si>
    <t>107583</t>
  </si>
  <si>
    <t>Cam Woodfield Junior School</t>
  </si>
  <si>
    <t>9162058</t>
  </si>
  <si>
    <t>145729</t>
  </si>
  <si>
    <t>100211</t>
  </si>
  <si>
    <t>118283</t>
  </si>
  <si>
    <t>Carrant Brook Junior School</t>
  </si>
  <si>
    <t>Cashes Green Primary School</t>
  </si>
  <si>
    <t>9162117</t>
  </si>
  <si>
    <t>115561</t>
  </si>
  <si>
    <t>107585</t>
  </si>
  <si>
    <t>Castle Hill Primary School</t>
  </si>
  <si>
    <t>9162132</t>
  </si>
  <si>
    <t>115569</t>
  </si>
  <si>
    <t>107579</t>
  </si>
  <si>
    <t>Chalford Hill Primary School</t>
  </si>
  <si>
    <t>9162050</t>
  </si>
  <si>
    <t>115509</t>
  </si>
  <si>
    <t>107586</t>
  </si>
  <si>
    <t>Charlton Kings Infants' School</t>
  </si>
  <si>
    <t>9165207</t>
  </si>
  <si>
    <t>136999</t>
  </si>
  <si>
    <t>CHARLTON KINGS INFANTS' SCHOOL</t>
  </si>
  <si>
    <t>150046</t>
  </si>
  <si>
    <t>110263</t>
  </si>
  <si>
    <t>Charlton Kings Junior School</t>
  </si>
  <si>
    <t>9165206</t>
  </si>
  <si>
    <t>137266</t>
  </si>
  <si>
    <t>CHARLTON KINGS JUNIOR SCHOOL</t>
  </si>
  <si>
    <t>150047</t>
  </si>
  <si>
    <t>110265</t>
  </si>
  <si>
    <t>Cheltenham Bournside School and Sixth Form Centre</t>
  </si>
  <si>
    <t>9165418</t>
  </si>
  <si>
    <t>136725</t>
  </si>
  <si>
    <t>CHELTENHAM BOURNSIDE SCHOOL AND SIXTH FORM CENTRE</t>
  </si>
  <si>
    <t>148318</t>
  </si>
  <si>
    <t>109983</t>
  </si>
  <si>
    <t>Chesterton Primary School</t>
  </si>
  <si>
    <t>9162080</t>
  </si>
  <si>
    <t>146326</t>
  </si>
  <si>
    <t>CORINIUM EDUCATION TRUST</t>
  </si>
  <si>
    <t>181729</t>
  </si>
  <si>
    <t>118729</t>
  </si>
  <si>
    <t>Chipping Campden School</t>
  </si>
  <si>
    <t>9165414</t>
  </si>
  <si>
    <t>136960</t>
  </si>
  <si>
    <t>CHIPPING CAMPDEN SCHOOL</t>
  </si>
  <si>
    <t>149989</t>
  </si>
  <si>
    <t>110256</t>
  </si>
  <si>
    <t>Chosen Hill School</t>
  </si>
  <si>
    <t>9165412</t>
  </si>
  <si>
    <t>136623</t>
  </si>
  <si>
    <t>CHOSEN HILL SCHOOL</t>
  </si>
  <si>
    <t>147702</t>
  </si>
  <si>
    <t>109877</t>
  </si>
  <si>
    <t>Christ Church CofE Primary School</t>
  </si>
  <si>
    <t>9165215</t>
  </si>
  <si>
    <t>138940</t>
  </si>
  <si>
    <t>156606</t>
  </si>
  <si>
    <t>112074</t>
  </si>
  <si>
    <t>Churcham Primary School</t>
  </si>
  <si>
    <t>9162051</t>
  </si>
  <si>
    <t>115510</t>
  </si>
  <si>
    <t>107598</t>
  </si>
  <si>
    <t>Churchdown Parton Manor Infant School</t>
  </si>
  <si>
    <t>9162052</t>
  </si>
  <si>
    <t>115511</t>
  </si>
  <si>
    <t>107610</t>
  </si>
  <si>
    <t>Infs and jun on one code</t>
  </si>
  <si>
    <t>Churchdown Parton Manor Junior School</t>
  </si>
  <si>
    <t>9162122</t>
  </si>
  <si>
    <t>115564</t>
  </si>
  <si>
    <t>Churchdown School</t>
  </si>
  <si>
    <t>9165409</t>
  </si>
  <si>
    <t>137634</t>
  </si>
  <si>
    <t>CHURCHDOWN SCHOOL</t>
  </si>
  <si>
    <t>151233</t>
  </si>
  <si>
    <t>110662</t>
  </si>
  <si>
    <t>Churchdown Village Infant School</t>
  </si>
  <si>
    <t>9162144</t>
  </si>
  <si>
    <t>137173</t>
  </si>
  <si>
    <t>151143</t>
  </si>
  <si>
    <t>110270</t>
  </si>
  <si>
    <t>Churchdown Village Junior School</t>
  </si>
  <si>
    <t>9162053</t>
  </si>
  <si>
    <t>115512</t>
  </si>
  <si>
    <t>101671</t>
  </si>
  <si>
    <t>100382</t>
  </si>
  <si>
    <t>Cirencester Deer Park School</t>
  </si>
  <si>
    <t>9165420</t>
  </si>
  <si>
    <t>136527</t>
  </si>
  <si>
    <t>147700</t>
  </si>
  <si>
    <t>109806</t>
  </si>
  <si>
    <t>Cirencester Kingshill School</t>
  </si>
  <si>
    <t>9165419</t>
  </si>
  <si>
    <t>137217</t>
  </si>
  <si>
    <t>CIRENCESTER KINGSHILL SCHOOL</t>
  </si>
  <si>
    <t>150044</t>
  </si>
  <si>
    <t>110257</t>
  </si>
  <si>
    <t>Cirencester Primary School</t>
  </si>
  <si>
    <t>9163375</t>
  </si>
  <si>
    <t>135985</t>
  </si>
  <si>
    <t>107603</t>
  </si>
  <si>
    <t>Clearwater Church of England Primary Academy</t>
  </si>
  <si>
    <t>9162036</t>
  </si>
  <si>
    <t>143712</t>
  </si>
  <si>
    <t>Free schools</t>
  </si>
  <si>
    <t>178235</t>
  </si>
  <si>
    <t>117569</t>
  </si>
  <si>
    <t>Clearwell Church of England Primary School</t>
  </si>
  <si>
    <t>9163053</t>
  </si>
  <si>
    <t>115638</t>
  </si>
  <si>
    <t>107605</t>
  </si>
  <si>
    <t>Cleeve School</t>
  </si>
  <si>
    <t>9164024</t>
  </si>
  <si>
    <t>136772</t>
  </si>
  <si>
    <t>CLEEVE SCHOOL</t>
  </si>
  <si>
    <t>148687</t>
  </si>
  <si>
    <t>109994</t>
  </si>
  <si>
    <t>Coaley Church of England Primary Academy</t>
  </si>
  <si>
    <t>9162039</t>
  </si>
  <si>
    <t>145408</t>
  </si>
  <si>
    <t>180651</t>
  </si>
  <si>
    <t>118172</t>
  </si>
  <si>
    <t>Coalway Community Infant School</t>
  </si>
  <si>
    <t>9162106</t>
  </si>
  <si>
    <t>115551</t>
  </si>
  <si>
    <t>107620</t>
  </si>
  <si>
    <t>Coalway Junior School</t>
  </si>
  <si>
    <t>9162105</t>
  </si>
  <si>
    <t>115550</t>
  </si>
  <si>
    <t>107569</t>
  </si>
  <si>
    <t>Coberley Church of England Primary School</t>
  </si>
  <si>
    <t>9163027</t>
  </si>
  <si>
    <t>115617</t>
  </si>
  <si>
    <t>107609</t>
  </si>
  <si>
    <t>Cold Aston Church of England Primary School</t>
  </si>
  <si>
    <t>9163017</t>
  </si>
  <si>
    <t>149254</t>
  </si>
  <si>
    <t>NORTH COTSWOLD SCHOOLS FEDERATION MAT</t>
  </si>
  <si>
    <t>199394</t>
  </si>
  <si>
    <t>122013</t>
  </si>
  <si>
    <t>Coney Hill Community Primary School</t>
  </si>
  <si>
    <t>9162175</t>
  </si>
  <si>
    <t>115603</t>
  </si>
  <si>
    <t>107924</t>
  </si>
  <si>
    <t>Coopers Edge School</t>
  </si>
  <si>
    <t>9162185</t>
  </si>
  <si>
    <t>136074</t>
  </si>
  <si>
    <t>The Coopers Edge Trust</t>
  </si>
  <si>
    <t>107958</t>
  </si>
  <si>
    <t>Cranham Church of England Primary School</t>
  </si>
  <si>
    <t>9163322</t>
  </si>
  <si>
    <t>115682</t>
  </si>
  <si>
    <t>107616</t>
  </si>
  <si>
    <t>Deerhurst and Apperley Church of England Primary School</t>
  </si>
  <si>
    <t>9163030</t>
  </si>
  <si>
    <t>115619</t>
  </si>
  <si>
    <t>107619</t>
  </si>
  <si>
    <t>Dene Magna School</t>
  </si>
  <si>
    <t>9165422</t>
  </si>
  <si>
    <t>137387</t>
  </si>
  <si>
    <t>FOREST OF DEAN TRUST</t>
  </si>
  <si>
    <t>150584</t>
  </si>
  <si>
    <t>110435</t>
  </si>
  <si>
    <t>Denmark Road High School</t>
  </si>
  <si>
    <t>9164002</t>
  </si>
  <si>
    <t>136666</t>
  </si>
  <si>
    <t>DENMARK ROAD HIGH SCHOOL</t>
  </si>
  <si>
    <t>147701</t>
  </si>
  <si>
    <t>109878</t>
  </si>
  <si>
    <t>Dinglewell Infant School</t>
  </si>
  <si>
    <t>9162034</t>
  </si>
  <si>
    <t>115499</t>
  </si>
  <si>
    <t>107925</t>
  </si>
  <si>
    <t>Dinglewell Junior School</t>
  </si>
  <si>
    <t>9162030</t>
  </si>
  <si>
    <t>115495</t>
  </si>
  <si>
    <t>107926</t>
  </si>
  <si>
    <t>Down Ampney Church of England Primary School</t>
  </si>
  <si>
    <t>9163087</t>
  </si>
  <si>
    <t>115664</t>
  </si>
  <si>
    <t>107622</t>
  </si>
  <si>
    <t>Drybrook Primary School</t>
  </si>
  <si>
    <t>9162093</t>
  </si>
  <si>
    <t>147895</t>
  </si>
  <si>
    <t>187929</t>
  </si>
  <si>
    <t>120183</t>
  </si>
  <si>
    <t>Dunalley Primary School</t>
  </si>
  <si>
    <t>9162147</t>
  </si>
  <si>
    <t>115582</t>
  </si>
  <si>
    <t>102113</t>
  </si>
  <si>
    <t>100588</t>
  </si>
  <si>
    <t>Dursley Church of England Primary Academy</t>
  </si>
  <si>
    <t>9162009</t>
  </si>
  <si>
    <t>139337</t>
  </si>
  <si>
    <t>159217</t>
  </si>
  <si>
    <t>112800</t>
  </si>
  <si>
    <t>Eastcombe Primary School</t>
  </si>
  <si>
    <t>9162044</t>
  </si>
  <si>
    <t>115504</t>
  </si>
  <si>
    <t>107633</t>
  </si>
  <si>
    <t>Eastington Primary School</t>
  </si>
  <si>
    <t>9162068</t>
  </si>
  <si>
    <t>115523</t>
  </si>
  <si>
    <t>107635</t>
  </si>
  <si>
    <t>Ellwood Primary School</t>
  </si>
  <si>
    <t>9162107</t>
  </si>
  <si>
    <t>115552</t>
  </si>
  <si>
    <t>107640</t>
  </si>
  <si>
    <t>Elmbridge Primary School</t>
  </si>
  <si>
    <t>9162013</t>
  </si>
  <si>
    <t>115487</t>
  </si>
  <si>
    <t>107928</t>
  </si>
  <si>
    <t>English Bicknor Church of England Primary School</t>
  </si>
  <si>
    <t>9163034</t>
  </si>
  <si>
    <t>148946</t>
  </si>
  <si>
    <t>121789</t>
  </si>
  <si>
    <t>Fairford Church of England Primary School</t>
  </si>
  <si>
    <t>9163035</t>
  </si>
  <si>
    <t>115622</t>
  </si>
  <si>
    <t>102114</t>
  </si>
  <si>
    <t>100567</t>
  </si>
  <si>
    <t>Farmor's School</t>
  </si>
  <si>
    <t>9164513</t>
  </si>
  <si>
    <t>137097</t>
  </si>
  <si>
    <t>FARMOR'S SCHOOL</t>
  </si>
  <si>
    <t>149990</t>
  </si>
  <si>
    <t>110243</t>
  </si>
  <si>
    <t>Field Court Church of England Infant Academy</t>
  </si>
  <si>
    <t>9163061</t>
  </si>
  <si>
    <t>137477</t>
  </si>
  <si>
    <t>151325</t>
  </si>
  <si>
    <t>110262</t>
  </si>
  <si>
    <t>Field Court Junior School</t>
  </si>
  <si>
    <t>9162168</t>
  </si>
  <si>
    <t>137432</t>
  </si>
  <si>
    <t>FIELD COURT JUNIOR SCHOOL</t>
  </si>
  <si>
    <t>151032</t>
  </si>
  <si>
    <t>110436</t>
  </si>
  <si>
    <t>Finlay Community School</t>
  </si>
  <si>
    <t>9162200</t>
  </si>
  <si>
    <t>135727</t>
  </si>
  <si>
    <t>107929</t>
  </si>
  <si>
    <t>Five Acres High School</t>
  </si>
  <si>
    <t>9164009</t>
  </si>
  <si>
    <t>144013</t>
  </si>
  <si>
    <t>GREENSHAW LEARNING TRUST</t>
  </si>
  <si>
    <t>177387</t>
  </si>
  <si>
    <t>117733</t>
  </si>
  <si>
    <t>Forest View Primary School</t>
  </si>
  <si>
    <t>9162061</t>
  </si>
  <si>
    <t>139150</t>
  </si>
  <si>
    <t>157905</t>
  </si>
  <si>
    <t>112378</t>
  </si>
  <si>
    <t>Foxmoor Primary School</t>
  </si>
  <si>
    <t>9162136</t>
  </si>
  <si>
    <t>115572</t>
  </si>
  <si>
    <t>101046</t>
  </si>
  <si>
    <t>100383</t>
  </si>
  <si>
    <t>Gardners Lane Primary School</t>
  </si>
  <si>
    <t>9162177</t>
  </si>
  <si>
    <t>131249</t>
  </si>
  <si>
    <t>Child and Family Learning Trust</t>
  </si>
  <si>
    <t>107886</t>
  </si>
  <si>
    <t>Gastrells Community Primary School</t>
  </si>
  <si>
    <t>9162137</t>
  </si>
  <si>
    <t>115573</t>
  </si>
  <si>
    <t>107781</t>
  </si>
  <si>
    <t>Glebe Infants' School</t>
  </si>
  <si>
    <t>9165211</t>
  </si>
  <si>
    <t>115741</t>
  </si>
  <si>
    <t>107726</t>
  </si>
  <si>
    <t>Glenfall Community Primary School</t>
  </si>
  <si>
    <t>9162142</t>
  </si>
  <si>
    <t>115577</t>
  </si>
  <si>
    <t>107593</t>
  </si>
  <si>
    <t>Gloucester Academy</t>
  </si>
  <si>
    <t>9164019</t>
  </si>
  <si>
    <t>148036</t>
  </si>
  <si>
    <t>188534</t>
  </si>
  <si>
    <t>108915</t>
  </si>
  <si>
    <t>Gloucester Road Primary School</t>
  </si>
  <si>
    <t>9162150</t>
  </si>
  <si>
    <t>115585</t>
  </si>
  <si>
    <t>107887</t>
  </si>
  <si>
    <t>Gloucestershire Hospital Education Service</t>
  </si>
  <si>
    <t>9161104</t>
  </si>
  <si>
    <t>131367</t>
  </si>
  <si>
    <t>Pupil referral unit</t>
  </si>
  <si>
    <t>101500</t>
  </si>
  <si>
    <t>Gotherington Primary School</t>
  </si>
  <si>
    <t>9162069</t>
  </si>
  <si>
    <t>137207</t>
  </si>
  <si>
    <t>GOTHERINGTON PRIMARY SCHOOL</t>
  </si>
  <si>
    <t>150753</t>
  </si>
  <si>
    <t>110264</t>
  </si>
  <si>
    <t>Grange Primary Academy</t>
  </si>
  <si>
    <t>9162063</t>
  </si>
  <si>
    <t>146311</t>
  </si>
  <si>
    <t>115818</t>
  </si>
  <si>
    <t>Grangefield Primary School</t>
  </si>
  <si>
    <t>9162181</t>
  </si>
  <si>
    <t>131784</t>
  </si>
  <si>
    <t>107656</t>
  </si>
  <si>
    <t>Great Oldbury Primary Academy</t>
  </si>
  <si>
    <t>9162115</t>
  </si>
  <si>
    <t>148595</t>
  </si>
  <si>
    <t>192377</t>
  </si>
  <si>
    <t>121152</t>
  </si>
  <si>
    <t>Opening 01/09/2021</t>
  </si>
  <si>
    <t>Greatfield Park Primary School</t>
  </si>
  <si>
    <t>9162151</t>
  </si>
  <si>
    <t>115586</t>
  </si>
  <si>
    <t>107891</t>
  </si>
  <si>
    <t>Gretton Primary School</t>
  </si>
  <si>
    <t>9162113</t>
  </si>
  <si>
    <t>137854</t>
  </si>
  <si>
    <t>GRETTON PRIMARY SCHOOL</t>
  </si>
  <si>
    <t>152660</t>
  </si>
  <si>
    <t>110840</t>
  </si>
  <si>
    <t>9163326</t>
  </si>
  <si>
    <t>141575</t>
  </si>
  <si>
    <t>166559</t>
  </si>
  <si>
    <t>114705</t>
  </si>
  <si>
    <t>Haresfield Church of England Primary School</t>
  </si>
  <si>
    <t>9163039</t>
  </si>
  <si>
    <t>115626</t>
  </si>
  <si>
    <t>107665</t>
  </si>
  <si>
    <t>Harewood Infant School</t>
  </si>
  <si>
    <t>9162025</t>
  </si>
  <si>
    <t>115491</t>
  </si>
  <si>
    <t>107933</t>
  </si>
  <si>
    <t>Harewood Junior School</t>
  </si>
  <si>
    <t>9162026</t>
  </si>
  <si>
    <t>115492</t>
  </si>
  <si>
    <t>The South Gloucester Learning Trust</t>
  </si>
  <si>
    <t>102115</t>
  </si>
  <si>
    <t>100331</t>
  </si>
  <si>
    <t>Hartpury Church of England Primary School</t>
  </si>
  <si>
    <t>9163040</t>
  </si>
  <si>
    <t>147310</t>
  </si>
  <si>
    <t>185022</t>
  </si>
  <si>
    <t>119502</t>
  </si>
  <si>
    <t>Hatherley Infant School</t>
  </si>
  <si>
    <t>Hatherop Church of England Primary School</t>
  </si>
  <si>
    <t>9163041</t>
  </si>
  <si>
    <t>115628</t>
  </si>
  <si>
    <t>107667</t>
  </si>
  <si>
    <t>Heart of the Forest Community Special School</t>
  </si>
  <si>
    <t>9167025</t>
  </si>
  <si>
    <t>134190</t>
  </si>
  <si>
    <t>107145</t>
  </si>
  <si>
    <t>Hempsted Church of England Primary School</t>
  </si>
  <si>
    <t>9163011</t>
  </si>
  <si>
    <t>115608</t>
  </si>
  <si>
    <t>107936</t>
  </si>
  <si>
    <t>Henley Bank High School</t>
  </si>
  <si>
    <t>9164017</t>
  </si>
  <si>
    <t>145480</t>
  </si>
  <si>
    <t>152274</t>
  </si>
  <si>
    <t>118070</t>
  </si>
  <si>
    <t>Formerly Millbrook Academy</t>
  </si>
  <si>
    <t>Heron Primary School</t>
  </si>
  <si>
    <t>9165219</t>
  </si>
  <si>
    <t>115749</t>
  </si>
  <si>
    <t>100971</t>
  </si>
  <si>
    <t>100387</t>
  </si>
  <si>
    <t>Hesters Way Primary School</t>
  </si>
  <si>
    <t>9162178</t>
  </si>
  <si>
    <t>131250</t>
  </si>
  <si>
    <t>107888</t>
  </si>
  <si>
    <t>Highnam CofE Primary Academy</t>
  </si>
  <si>
    <t>9163084</t>
  </si>
  <si>
    <t>137102</t>
  </si>
  <si>
    <t>150585</t>
  </si>
  <si>
    <t>110271</t>
  </si>
  <si>
    <t>Hillesley Church of England Primary School</t>
  </si>
  <si>
    <t>9163367</t>
  </si>
  <si>
    <t>115716</t>
  </si>
  <si>
    <t>107671</t>
  </si>
  <si>
    <t>Hillview Primary School</t>
  </si>
  <si>
    <t>9162028</t>
  </si>
  <si>
    <t>115494</t>
  </si>
  <si>
    <t>107937</t>
  </si>
  <si>
    <t>Holmleigh Park High School</t>
  </si>
  <si>
    <t>9164018</t>
  </si>
  <si>
    <t>147300</t>
  </si>
  <si>
    <t>184815</t>
  </si>
  <si>
    <t>113327</t>
  </si>
  <si>
    <t>Formerly Beaufort Co-operative Academy</t>
  </si>
  <si>
    <t>Holy Apostles' Church of England Primary School</t>
  </si>
  <si>
    <t>9163316</t>
  </si>
  <si>
    <t>115679</t>
  </si>
  <si>
    <t>101555</t>
  </si>
  <si>
    <t>100386</t>
  </si>
  <si>
    <t>Holy Trinity Church of England Primary School</t>
  </si>
  <si>
    <t>9163093</t>
  </si>
  <si>
    <t>115666</t>
  </si>
  <si>
    <t>107890</t>
  </si>
  <si>
    <t>Hope Brook CofE Primary School</t>
  </si>
  <si>
    <t>9162184</t>
  </si>
  <si>
    <t>Horsley Church of England Primary School</t>
  </si>
  <si>
    <t>9163327</t>
  </si>
  <si>
    <t>115685</t>
  </si>
  <si>
    <t>107672</t>
  </si>
  <si>
    <t>Huntley Church of England Primary School</t>
  </si>
  <si>
    <t>9163328</t>
  </si>
  <si>
    <t>115686</t>
  </si>
  <si>
    <t>107677</t>
  </si>
  <si>
    <t>Hunts Grove Primary Academy</t>
  </si>
  <si>
    <t>9162022</t>
  </si>
  <si>
    <t>141696</t>
  </si>
  <si>
    <t>120510</t>
  </si>
  <si>
    <t>Innsworth Infant School</t>
  </si>
  <si>
    <t>9162145</t>
  </si>
  <si>
    <t>115580</t>
  </si>
  <si>
    <t>107683</t>
  </si>
  <si>
    <t>Innsworth Junior School</t>
  </si>
  <si>
    <t>9162118</t>
  </si>
  <si>
    <t>115562</t>
  </si>
  <si>
    <t>107678</t>
  </si>
  <si>
    <t>Isbourne Valley School</t>
  </si>
  <si>
    <t>9163374</t>
  </si>
  <si>
    <t>135437</t>
  </si>
  <si>
    <t>107789</t>
  </si>
  <si>
    <t>Katharine Lady Berkeley's School</t>
  </si>
  <si>
    <t>9165406</t>
  </si>
  <si>
    <t>137033</t>
  </si>
  <si>
    <t>KATHARINE LADY BERKELEY'S SCHOOL</t>
  </si>
  <si>
    <t>149991</t>
  </si>
  <si>
    <t>110269</t>
  </si>
  <si>
    <t>Kemble Primary School</t>
  </si>
  <si>
    <t>9162073</t>
  </si>
  <si>
    <t>145606</t>
  </si>
  <si>
    <t>180567</t>
  </si>
  <si>
    <t>118282</t>
  </si>
  <si>
    <t>Kempsford Church of England Primary School</t>
  </si>
  <si>
    <t>9163042</t>
  </si>
  <si>
    <t>115629</t>
  </si>
  <si>
    <t>107682</t>
  </si>
  <si>
    <t>King's Stanley CofE Primary School</t>
  </si>
  <si>
    <t>9163372</t>
  </si>
  <si>
    <t>135266</t>
  </si>
  <si>
    <t>107686</t>
  </si>
  <si>
    <t>Kingsholm Church of England Primary School</t>
  </si>
  <si>
    <t>9163010</t>
  </si>
  <si>
    <t>115607</t>
  </si>
  <si>
    <t>102116</t>
  </si>
  <si>
    <t>100590</t>
  </si>
  <si>
    <t>Kingsway Primary School</t>
  </si>
  <si>
    <t>9163373</t>
  </si>
  <si>
    <t>135353</t>
  </si>
  <si>
    <t>107817</t>
  </si>
  <si>
    <t>Kingswood Primary School</t>
  </si>
  <si>
    <t>9162075</t>
  </si>
  <si>
    <t>115529</t>
  </si>
  <si>
    <t>107691</t>
  </si>
  <si>
    <t>Lakefield CofE Primary School</t>
  </si>
  <si>
    <t>9163101</t>
  </si>
  <si>
    <t>143208</t>
  </si>
  <si>
    <t>109289</t>
  </si>
  <si>
    <t>116883</t>
  </si>
  <si>
    <t>Lakeside Primary School</t>
  </si>
  <si>
    <t>9162160</t>
  </si>
  <si>
    <t>115594</t>
  </si>
  <si>
    <t>107892</t>
  </si>
  <si>
    <t>Leckhampton Church of England Primary School</t>
  </si>
  <si>
    <t>9163094</t>
  </si>
  <si>
    <t>115667</t>
  </si>
  <si>
    <t>100798</t>
  </si>
  <si>
    <t>100510</t>
  </si>
  <si>
    <t>Leighterton Primary School</t>
  </si>
  <si>
    <t>9162047</t>
  </si>
  <si>
    <t>149620</t>
  </si>
  <si>
    <t>201373</t>
  </si>
  <si>
    <t>122649</t>
  </si>
  <si>
    <t>Leonard Stanley Church of England Primary School</t>
  </si>
  <si>
    <t>9163331</t>
  </si>
  <si>
    <t>115688</t>
  </si>
  <si>
    <t>107694</t>
  </si>
  <si>
    <t>Linden Primary School</t>
  </si>
  <si>
    <t>9162004</t>
  </si>
  <si>
    <t>115483</t>
  </si>
  <si>
    <t>107940</t>
  </si>
  <si>
    <t>Littledean Church of England Primary School</t>
  </si>
  <si>
    <t>9163044</t>
  </si>
  <si>
    <t>115631</t>
  </si>
  <si>
    <t>107695</t>
  </si>
  <si>
    <t>Longborough Church of England Primary School</t>
  </si>
  <si>
    <t>9163045</t>
  </si>
  <si>
    <t>149255</t>
  </si>
  <si>
    <t>122014</t>
  </si>
  <si>
    <t>Longford Park Primary Academy</t>
  </si>
  <si>
    <t>9162029</t>
  </si>
  <si>
    <t>143655</t>
  </si>
  <si>
    <t>176259</t>
  </si>
  <si>
    <t>117010</t>
  </si>
  <si>
    <t>Longlevens Infant School</t>
  </si>
  <si>
    <t>9162033</t>
  </si>
  <si>
    <t>115498</t>
  </si>
  <si>
    <t>Longlevens Junior School</t>
  </si>
  <si>
    <t>9162031</t>
  </si>
  <si>
    <t>115496</t>
  </si>
  <si>
    <t>100405</t>
  </si>
  <si>
    <t>100508</t>
  </si>
  <si>
    <t>Longney Church of England Primary Academy</t>
  </si>
  <si>
    <t>9163047</t>
  </si>
  <si>
    <t>142434</t>
  </si>
  <si>
    <t>170721</t>
  </si>
  <si>
    <t>115776</t>
  </si>
  <si>
    <t>Lydbrook Primary School</t>
  </si>
  <si>
    <t>9162077</t>
  </si>
  <si>
    <t>115531</t>
  </si>
  <si>
    <t>107709</t>
  </si>
  <si>
    <t>Lydney Church of England Community School</t>
  </si>
  <si>
    <t>9163048</t>
  </si>
  <si>
    <t>148212</t>
  </si>
  <si>
    <t>120725</t>
  </si>
  <si>
    <t>Maidenhill School</t>
  </si>
  <si>
    <t>9165424</t>
  </si>
  <si>
    <t>115775</t>
  </si>
  <si>
    <t>102262</t>
  </si>
  <si>
    <t>100313</t>
  </si>
  <si>
    <t>Marling School</t>
  </si>
  <si>
    <t>9165401</t>
  </si>
  <si>
    <t>137123</t>
  </si>
  <si>
    <t>150045</t>
  </si>
  <si>
    <t>110114</t>
  </si>
  <si>
    <t>Meadowside Primary School</t>
  </si>
  <si>
    <t>9162179</t>
  </si>
  <si>
    <t>131782</t>
  </si>
  <si>
    <t>107816</t>
  </si>
  <si>
    <t>Meysey Hampton Church of England Primary School</t>
  </si>
  <si>
    <t>9163050</t>
  </si>
  <si>
    <t>115636</t>
  </si>
  <si>
    <t>107714</t>
  </si>
  <si>
    <t>Mickleton Primary School</t>
  </si>
  <si>
    <t>9162081</t>
  </si>
  <si>
    <t>115533</t>
  </si>
  <si>
    <t>107717</t>
  </si>
  <si>
    <t>Minchinhampton Primary Academy</t>
  </si>
  <si>
    <t>9165217</t>
  </si>
  <si>
    <t>141547</t>
  </si>
  <si>
    <t>166321</t>
  </si>
  <si>
    <t>114625</t>
  </si>
  <si>
    <t>Miserden Church of England Primary School</t>
  </si>
  <si>
    <t>9163337</t>
  </si>
  <si>
    <t>115692</t>
  </si>
  <si>
    <t>107720</t>
  </si>
  <si>
    <t>Mitcheldean Endowed Primary School</t>
  </si>
  <si>
    <t>9163338</t>
  </si>
  <si>
    <t>115693</t>
  </si>
  <si>
    <t>107721</t>
  </si>
  <si>
    <t>Mitton Manor Primary School</t>
  </si>
  <si>
    <t>9162125</t>
  </si>
  <si>
    <t>140511</t>
  </si>
  <si>
    <t>MITTON MANOR PRIMARY ACADEMY</t>
  </si>
  <si>
    <t>161085</t>
  </si>
  <si>
    <t>113548</t>
  </si>
  <si>
    <t>Moat Primary Academy</t>
  </si>
  <si>
    <t>9162037</t>
  </si>
  <si>
    <t>144472</t>
  </si>
  <si>
    <t>117554</t>
  </si>
  <si>
    <t>Nailsworth Church of England Primary School</t>
  </si>
  <si>
    <t>9163052</t>
  </si>
  <si>
    <t>115637</t>
  </si>
  <si>
    <t>107724</t>
  </si>
  <si>
    <t>Naunton Park Primary School</t>
  </si>
  <si>
    <t>9162155</t>
  </si>
  <si>
    <t>115590</t>
  </si>
  <si>
    <t>107898</t>
  </si>
  <si>
    <t>Newent Community School and Sixth Form Centre</t>
  </si>
  <si>
    <t>9165411</t>
  </si>
  <si>
    <t>138746</t>
  </si>
  <si>
    <t>NEWENT COMMUNITY SCHOOL AND SIXTH FORM CENTRE</t>
  </si>
  <si>
    <t>155952</t>
  </si>
  <si>
    <t>111916</t>
  </si>
  <si>
    <t>Newnham St Peter's Church of England Primary School</t>
  </si>
  <si>
    <t>9163340</t>
  </si>
  <si>
    <t>150091</t>
  </si>
  <si>
    <t>122812</t>
  </si>
  <si>
    <t>North Cerney Church of England Primary Academy</t>
  </si>
  <si>
    <t>9163055</t>
  </si>
  <si>
    <t>142438</t>
  </si>
  <si>
    <t>170967</t>
  </si>
  <si>
    <t>115860</t>
  </si>
  <si>
    <t>North Nibley CofE Primary School</t>
  </si>
  <si>
    <t>9163341</t>
  </si>
  <si>
    <t>115695</t>
  </si>
  <si>
    <t>107731</t>
  </si>
  <si>
    <t>Northleach Church of England Primary School</t>
  </si>
  <si>
    <t>9163056</t>
  </si>
  <si>
    <t>115641</t>
  </si>
  <si>
    <t>107730</t>
  </si>
  <si>
    <t>Northway Infant School</t>
  </si>
  <si>
    <t>9162119</t>
  </si>
  <si>
    <t>Norton Church of England Primary School</t>
  </si>
  <si>
    <t>9163057</t>
  </si>
  <si>
    <t>115642</t>
  </si>
  <si>
    <t>107733</t>
  </si>
  <si>
    <t>Oak Hill Church of England Primary School</t>
  </si>
  <si>
    <t>107526</t>
  </si>
  <si>
    <t>Oakridge Parochial School</t>
  </si>
  <si>
    <t>9163310</t>
  </si>
  <si>
    <t>115674</t>
  </si>
  <si>
    <t>107735</t>
  </si>
  <si>
    <t>Oakwood Primary School</t>
  </si>
  <si>
    <t>9165221</t>
  </si>
  <si>
    <t>135857</t>
  </si>
  <si>
    <t>107900</t>
  </si>
  <si>
    <t>Offa's Mead Academy</t>
  </si>
  <si>
    <t>9162006</t>
  </si>
  <si>
    <t>138786</t>
  </si>
  <si>
    <t>156819</t>
  </si>
  <si>
    <t>111889</t>
  </si>
  <si>
    <t>Park Junior School</t>
  </si>
  <si>
    <t>9162090</t>
  </si>
  <si>
    <t>115539</t>
  </si>
  <si>
    <t>107797</t>
  </si>
  <si>
    <t>Parkend Primary School</t>
  </si>
  <si>
    <t>9162108</t>
  </si>
  <si>
    <t>115553</t>
  </si>
  <si>
    <t>107743</t>
  </si>
  <si>
    <t>Paternoster School</t>
  </si>
  <si>
    <t>9167004</t>
  </si>
  <si>
    <t>147158</t>
  </si>
  <si>
    <t>Academy special sponsor led</t>
  </si>
  <si>
    <t>119424</t>
  </si>
  <si>
    <t>Pate's Grammar School</t>
  </si>
  <si>
    <t>9165403</t>
  </si>
  <si>
    <t>136353</t>
  </si>
  <si>
    <t>PATE'S GRAMMAR SCHOOL</t>
  </si>
  <si>
    <t>145923</t>
  </si>
  <si>
    <t>109312</t>
  </si>
  <si>
    <t>Pauntley Church of England Primary School</t>
  </si>
  <si>
    <t>9163060</t>
  </si>
  <si>
    <t>115643</t>
  </si>
  <si>
    <t>107749</t>
  </si>
  <si>
    <t>Peak Academy</t>
  </si>
  <si>
    <t>9167026</t>
  </si>
  <si>
    <t>149396</t>
  </si>
  <si>
    <t>REACH SOUTH ACADEMY TRUST</t>
  </si>
  <si>
    <t>197825</t>
  </si>
  <si>
    <t>111867</t>
  </si>
  <si>
    <t>Changed Trust</t>
  </si>
  <si>
    <t>Picklenash Junior School</t>
  </si>
  <si>
    <t>9165203</t>
  </si>
  <si>
    <t>115733</t>
  </si>
  <si>
    <t>Pillowell Community Primary School</t>
  </si>
  <si>
    <t>9162109</t>
  </si>
  <si>
    <t>115554</t>
  </si>
  <si>
    <t>Code income &amp;/or expenditure to 107558 (Blakeney)</t>
  </si>
  <si>
    <t>Pittville School</t>
  </si>
  <si>
    <t>9165421</t>
  </si>
  <si>
    <t>115772</t>
  </si>
  <si>
    <t>102261</t>
  </si>
  <si>
    <t>100148</t>
  </si>
  <si>
    <t>Powell's Church of England Primary School</t>
  </si>
  <si>
    <t>9163319</t>
  </si>
  <si>
    <t>115681</t>
  </si>
  <si>
    <t>101450</t>
  </si>
  <si>
    <t>100465</t>
  </si>
  <si>
    <t>Prestbury St Mary's Church of England Junior School</t>
  </si>
  <si>
    <t>9163343</t>
  </si>
  <si>
    <t>115696</t>
  </si>
  <si>
    <t>107754</t>
  </si>
  <si>
    <t>Primrose Hill Church of England Primary Academy</t>
  </si>
  <si>
    <t>9162010</t>
  </si>
  <si>
    <t>139643</t>
  </si>
  <si>
    <t>161120</t>
  </si>
  <si>
    <t>113306</t>
  </si>
  <si>
    <t>Queen Margaret Primary School</t>
  </si>
  <si>
    <t>Randwick Church of England Primary School</t>
  </si>
  <si>
    <t>9163063</t>
  </si>
  <si>
    <t>115645</t>
  </si>
  <si>
    <t>107759</t>
  </si>
  <si>
    <t>Redbrook Church of England Primary School</t>
  </si>
  <si>
    <t>9163054</t>
  </si>
  <si>
    <t>115639</t>
  </si>
  <si>
    <t>107769</t>
  </si>
  <si>
    <t>Code income &amp;/or expenditure to 107769 (St Briavels)</t>
  </si>
  <si>
    <t>Redmarley Church of England Primary School</t>
  </si>
  <si>
    <t>9163064</t>
  </si>
  <si>
    <t>137132</t>
  </si>
  <si>
    <t>150586</t>
  </si>
  <si>
    <t>110275</t>
  </si>
  <si>
    <t>Rednock School</t>
  </si>
  <si>
    <t>9165407</t>
  </si>
  <si>
    <t>115758</t>
  </si>
  <si>
    <t>101498</t>
  </si>
  <si>
    <t>100145</t>
  </si>
  <si>
    <t>Ribston Hall High School</t>
  </si>
  <si>
    <t>9165400</t>
  </si>
  <si>
    <t>136767</t>
  </si>
  <si>
    <t>RIBSTON HALL HIGH SCHOOL ACADEMY TRUST</t>
  </si>
  <si>
    <t>148495</t>
  </si>
  <si>
    <t>109992</t>
  </si>
  <si>
    <t>Robinswood Primary Academy</t>
  </si>
  <si>
    <t>9165200</t>
  </si>
  <si>
    <t>136528</t>
  </si>
  <si>
    <t>110032</t>
  </si>
  <si>
    <t>Rodborough Community Primary School</t>
  </si>
  <si>
    <t>9162123</t>
  </si>
  <si>
    <t>115565</t>
  </si>
  <si>
    <t>107763</t>
  </si>
  <si>
    <t>Rodmarton Primary School</t>
  </si>
  <si>
    <t>9162085</t>
  </si>
  <si>
    <t>115535</t>
  </si>
  <si>
    <t>107764</t>
  </si>
  <si>
    <t>Rowanfield Infant School</t>
  </si>
  <si>
    <t>9162158</t>
  </si>
  <si>
    <t>144898</t>
  </si>
  <si>
    <t>174636</t>
  </si>
  <si>
    <t>117803</t>
  </si>
  <si>
    <t>Rowanfield Junior School</t>
  </si>
  <si>
    <t>9162157</t>
  </si>
  <si>
    <t>137255</t>
  </si>
  <si>
    <t>150043</t>
  </si>
  <si>
    <t>110276</t>
  </si>
  <si>
    <t>Ruardean Church of England Primary School</t>
  </si>
  <si>
    <t>9163065</t>
  </si>
  <si>
    <t>115647</t>
  </si>
  <si>
    <t>107765</t>
  </si>
  <si>
    <t>Sapperton Church of England Primary School</t>
  </si>
  <si>
    <t>9163345</t>
  </si>
  <si>
    <t>115698</t>
  </si>
  <si>
    <t>107771</t>
  </si>
  <si>
    <t>Severn Vale School</t>
  </si>
  <si>
    <t>9164064</t>
  </si>
  <si>
    <t>137298</t>
  </si>
  <si>
    <t>SEVERN VALE SCHOOL</t>
  </si>
  <si>
    <t>149995</t>
  </si>
  <si>
    <t>110259</t>
  </si>
  <si>
    <t>Severnbanks Primary School</t>
  </si>
  <si>
    <t>9165216</t>
  </si>
  <si>
    <t>139165</t>
  </si>
  <si>
    <t>157793</t>
  </si>
  <si>
    <t>112141</t>
  </si>
  <si>
    <t>SGS Berkeley Green UTC</t>
  </si>
  <si>
    <t>9164010</t>
  </si>
  <si>
    <t>144761</t>
  </si>
  <si>
    <t>University technical college</t>
  </si>
  <si>
    <t>SOUTH GLOUCESTERSHIRE AND STROUD ACADEMY TRUST</t>
  </si>
  <si>
    <t>173415</t>
  </si>
  <si>
    <t>118039</t>
  </si>
  <si>
    <t>SGS Forest High School</t>
  </si>
  <si>
    <t>9164006</t>
  </si>
  <si>
    <t>138496</t>
  </si>
  <si>
    <t>167552</t>
  </si>
  <si>
    <t>111888</t>
  </si>
  <si>
    <t>Sharpness Primary School</t>
  </si>
  <si>
    <t>9162072</t>
  </si>
  <si>
    <t>115526</t>
  </si>
  <si>
    <t>107775</t>
  </si>
  <si>
    <t>Sheepscombe Primary School</t>
  </si>
  <si>
    <t>9162084</t>
  </si>
  <si>
    <t>115534</t>
  </si>
  <si>
    <t>107776</t>
  </si>
  <si>
    <t>Sherborne Church of England Primary School</t>
  </si>
  <si>
    <t>9163067</t>
  </si>
  <si>
    <t>115648</t>
  </si>
  <si>
    <t>107777</t>
  </si>
  <si>
    <t>Shurdington Church of England Primary School</t>
  </si>
  <si>
    <t>9163068</t>
  </si>
  <si>
    <t>115649</t>
  </si>
  <si>
    <t>107779</t>
  </si>
  <si>
    <t>Siddington Church of England Primary School</t>
  </si>
  <si>
    <t>9163089</t>
  </si>
  <si>
    <t>145607</t>
  </si>
  <si>
    <t>180568</t>
  </si>
  <si>
    <t>118189</t>
  </si>
  <si>
    <t>Sir Thomas Rich's School</t>
  </si>
  <si>
    <t>9164001</t>
  </si>
  <si>
    <t>136306</t>
  </si>
  <si>
    <t>SIR THOMAS RICH'S SCHOOL</t>
  </si>
  <si>
    <t>145025</t>
  </si>
  <si>
    <t>109020</t>
  </si>
  <si>
    <t>Sir William Romney's School</t>
  </si>
  <si>
    <t>9165428</t>
  </si>
  <si>
    <t>136985</t>
  </si>
  <si>
    <t>149815</t>
  </si>
  <si>
    <t>110242</t>
  </si>
  <si>
    <t>Sladewood Academy</t>
  </si>
  <si>
    <t>9167027</t>
  </si>
  <si>
    <t>149763</t>
  </si>
  <si>
    <t>Slimbridge Primary School</t>
  </si>
  <si>
    <t>9162086</t>
  </si>
  <si>
    <t>115536</t>
  </si>
  <si>
    <t>107782</t>
  </si>
  <si>
    <t>Soudley School</t>
  </si>
  <si>
    <t>9162066</t>
  </si>
  <si>
    <t>115521</t>
  </si>
  <si>
    <t>107784</t>
  </si>
  <si>
    <t>Southrop Church of England Primary School</t>
  </si>
  <si>
    <t>9163070</t>
  </si>
  <si>
    <t>115651</t>
  </si>
  <si>
    <t>107787</t>
  </si>
  <si>
    <t>Springbank Primary Academy</t>
  </si>
  <si>
    <t>9162164</t>
  </si>
  <si>
    <t>137194</t>
  </si>
  <si>
    <t>150796</t>
  </si>
  <si>
    <t>110260</t>
  </si>
  <si>
    <t>St Andrew's Church of England Primary School</t>
  </si>
  <si>
    <t>9163317</t>
  </si>
  <si>
    <t>115680</t>
  </si>
  <si>
    <t>107592</t>
  </si>
  <si>
    <t>St Briavels Parochial Church of England Primary School</t>
  </si>
  <si>
    <t>9163344</t>
  </si>
  <si>
    <t>115697</t>
  </si>
  <si>
    <t>St Catharine's Catholic Primary School</t>
  </si>
  <si>
    <t>9163354</t>
  </si>
  <si>
    <t>St David's Church of England Primary School</t>
  </si>
  <si>
    <t>9165213</t>
  </si>
  <si>
    <t>139170</t>
  </si>
  <si>
    <t>157215</t>
  </si>
  <si>
    <t>112142</t>
  </si>
  <si>
    <t>St James and Ebrington Church of England Primary School</t>
  </si>
  <si>
    <t>9163364</t>
  </si>
  <si>
    <t>149257</t>
  </si>
  <si>
    <t>122015</t>
  </si>
  <si>
    <t>St James' Church of England Junior School</t>
  </si>
  <si>
    <t>St James' Church of England Primary School</t>
  </si>
  <si>
    <t>9163096</t>
  </si>
  <si>
    <t>144089</t>
  </si>
  <si>
    <t>175874</t>
  </si>
  <si>
    <t>117374</t>
  </si>
  <si>
    <t>St John's C of E Academy</t>
  </si>
  <si>
    <t>9162038</t>
  </si>
  <si>
    <t>145123</t>
  </si>
  <si>
    <t>155753</t>
  </si>
  <si>
    <t>111875</t>
  </si>
  <si>
    <t>St John's Church of England Primary School</t>
  </si>
  <si>
    <t>9163097</t>
  </si>
  <si>
    <t>115669</t>
  </si>
  <si>
    <t>107906</t>
  </si>
  <si>
    <t>St Joseph's Catholic Primary School</t>
  </si>
  <si>
    <t>9163356</t>
  </si>
  <si>
    <t>St Lawrence Church of England Primary School</t>
  </si>
  <si>
    <t>9163330</t>
  </si>
  <si>
    <t>145524</t>
  </si>
  <si>
    <t>179374</t>
  </si>
  <si>
    <t>118211</t>
  </si>
  <si>
    <t>St Mark's Church of England Junior School</t>
  </si>
  <si>
    <t>9163363</t>
  </si>
  <si>
    <t>115712</t>
  </si>
  <si>
    <t>St Mary's Catholic Primary School</t>
  </si>
  <si>
    <t>9163358</t>
  </si>
  <si>
    <t>137031</t>
  </si>
  <si>
    <t>ST MARY'S CATHOLIC PRIMARY SCHOOL, CHURCHDOWN</t>
  </si>
  <si>
    <t>150342</t>
  </si>
  <si>
    <t>110273</t>
  </si>
  <si>
    <t>St Mary's Church of England Infant School</t>
  </si>
  <si>
    <t>9163360</t>
  </si>
  <si>
    <t>115711</t>
  </si>
  <si>
    <t>107768</t>
  </si>
  <si>
    <t>9163348</t>
  </si>
  <si>
    <t>149831</t>
  </si>
  <si>
    <t>201974</t>
  </si>
  <si>
    <t>122639</t>
  </si>
  <si>
    <t>St Matthew's Church of England Primary School</t>
  </si>
  <si>
    <t>9162088</t>
  </si>
  <si>
    <t>147360</t>
  </si>
  <si>
    <t>186150</t>
  </si>
  <si>
    <t>119561</t>
  </si>
  <si>
    <t>St Paul's Church of England Primary School</t>
  </si>
  <si>
    <t>9163004</t>
  </si>
  <si>
    <t>115605</t>
  </si>
  <si>
    <t>107948</t>
  </si>
  <si>
    <t>St Peter's Catholic High School and Sixth Form Centre</t>
  </si>
  <si>
    <t>9164600</t>
  </si>
  <si>
    <t>136982</t>
  </si>
  <si>
    <t>ST PETER'S CATHOLIC HIGH SCHOOL &amp; SIXTH FORM CENTRE</t>
  </si>
  <si>
    <t>149992</t>
  </si>
  <si>
    <t>110258</t>
  </si>
  <si>
    <t>St Peter's Catholic Primary School</t>
  </si>
  <si>
    <t>9163370</t>
  </si>
  <si>
    <t>St Thomas More Catholic Primary School</t>
  </si>
  <si>
    <t>9163359</t>
  </si>
  <si>
    <t>St White's Primary School</t>
  </si>
  <si>
    <t>9162065</t>
  </si>
  <si>
    <t>115520</t>
  </si>
  <si>
    <t>107767</t>
  </si>
  <si>
    <t>Staunton and Corse Church of England Primary School</t>
  </si>
  <si>
    <t>9163366</t>
  </si>
  <si>
    <t>137149</t>
  </si>
  <si>
    <t>151144</t>
  </si>
  <si>
    <t>110244</t>
  </si>
  <si>
    <t>Steam Mills Primary School</t>
  </si>
  <si>
    <t>9162067</t>
  </si>
  <si>
    <t>115522</t>
  </si>
  <si>
    <t>107793</t>
  </si>
  <si>
    <t>Stone with Woodford Church of England Primary School</t>
  </si>
  <si>
    <t>9163038</t>
  </si>
  <si>
    <t>139987</t>
  </si>
  <si>
    <t>STONE WITH WOODFORD C OF E PRIMARY SCHOOL</t>
  </si>
  <si>
    <t>160765</t>
  </si>
  <si>
    <t>113029</t>
  </si>
  <si>
    <t>Stonehouse Park Infant School</t>
  </si>
  <si>
    <t>9162146</t>
  </si>
  <si>
    <t>115581</t>
  </si>
  <si>
    <t>107791</t>
  </si>
  <si>
    <t>Stow-on-the-Wold Primary School</t>
  </si>
  <si>
    <t>9162091</t>
  </si>
  <si>
    <t>115540</t>
  </si>
  <si>
    <t>107798</t>
  </si>
  <si>
    <t>Stratton Church of England Primary School</t>
  </si>
  <si>
    <t>9163025</t>
  </si>
  <si>
    <t>115615</t>
  </si>
  <si>
    <t>107800</t>
  </si>
  <si>
    <t>Stroud High School</t>
  </si>
  <si>
    <t>9165402</t>
  </si>
  <si>
    <t>136874</t>
  </si>
  <si>
    <t>STROUD HIGH SCHOOL</t>
  </si>
  <si>
    <t>150583</t>
  </si>
  <si>
    <t>110113</t>
  </si>
  <si>
    <t>Stroud Valley Community Primary School</t>
  </si>
  <si>
    <t>9162094</t>
  </si>
  <si>
    <t>115541</t>
  </si>
  <si>
    <t>107803</t>
  </si>
  <si>
    <t>Swell Church of England Primary School</t>
  </si>
  <si>
    <t>9163071</t>
  </si>
  <si>
    <t>149256</t>
  </si>
  <si>
    <t>122016</t>
  </si>
  <si>
    <t>Swindon Village Primary School</t>
  </si>
  <si>
    <t>9165214</t>
  </si>
  <si>
    <t>115744</t>
  </si>
  <si>
    <t>102263</t>
  </si>
  <si>
    <t>100611</t>
  </si>
  <si>
    <t>Temple Guiting Church of England School</t>
  </si>
  <si>
    <t>9163072</t>
  </si>
  <si>
    <t>115653</t>
  </si>
  <si>
    <t>107808</t>
  </si>
  <si>
    <t>Tewkesbury Academy</t>
  </si>
  <si>
    <t>9165405</t>
  </si>
  <si>
    <t>137752</t>
  </si>
  <si>
    <t>152168</t>
  </si>
  <si>
    <t>110764</t>
  </si>
  <si>
    <t>Tewkesbury Church of England Primary School</t>
  </si>
  <si>
    <t>9163073</t>
  </si>
  <si>
    <t>115654</t>
  </si>
  <si>
    <t>107811</t>
  </si>
  <si>
    <t>The Altus School</t>
  </si>
  <si>
    <t>135330</t>
  </si>
  <si>
    <t>101520</t>
  </si>
  <si>
    <t>The British School</t>
  </si>
  <si>
    <t>9165209</t>
  </si>
  <si>
    <t>115739</t>
  </si>
  <si>
    <t>101290</t>
  </si>
  <si>
    <t>100509</t>
  </si>
  <si>
    <t>The Catholic School of Saint Gregory the Great</t>
  </si>
  <si>
    <t>9165201</t>
  </si>
  <si>
    <t>The Cotswold Academy</t>
  </si>
  <si>
    <t>9165410</t>
  </si>
  <si>
    <t>136292</t>
  </si>
  <si>
    <t>THE COTSWOLD SCHOOL ACADEMY TRUST</t>
  </si>
  <si>
    <t>144158</t>
  </si>
  <si>
    <t>108909</t>
  </si>
  <si>
    <t>The Croft Primary School</t>
  </si>
  <si>
    <t>9162130</t>
  </si>
  <si>
    <t>115568</t>
  </si>
  <si>
    <t>107742</t>
  </si>
  <si>
    <t>The Crypt School</t>
  </si>
  <si>
    <t>9165404</t>
  </si>
  <si>
    <t>136578</t>
  </si>
  <si>
    <t>THE CRYPT SCHOOL</t>
  </si>
  <si>
    <t>147663</t>
  </si>
  <si>
    <t>109993</t>
  </si>
  <si>
    <t>The Dean Academy</t>
  </si>
  <si>
    <t>9164005</t>
  </si>
  <si>
    <t>138421</t>
  </si>
  <si>
    <t>157699</t>
  </si>
  <si>
    <t>112075</t>
  </si>
  <si>
    <t>The High School Leckhampton</t>
  </si>
  <si>
    <t>9164022</t>
  </si>
  <si>
    <t>148563</t>
  </si>
  <si>
    <t>The John Moore Primary School</t>
  </si>
  <si>
    <t>9162180</t>
  </si>
  <si>
    <t>131783</t>
  </si>
  <si>
    <t>107812</t>
  </si>
  <si>
    <t>The Milestone School</t>
  </si>
  <si>
    <t>9167024</t>
  </si>
  <si>
    <t>147116</t>
  </si>
  <si>
    <t>119423</t>
  </si>
  <si>
    <t>The Ridge Academy</t>
  </si>
  <si>
    <t>9167003</t>
  </si>
  <si>
    <t>138430</t>
  </si>
  <si>
    <t>156095</t>
  </si>
  <si>
    <t>111887</t>
  </si>
  <si>
    <t>The Rissington School</t>
  </si>
  <si>
    <t>9162070</t>
  </si>
  <si>
    <t>115525</t>
  </si>
  <si>
    <t>107657</t>
  </si>
  <si>
    <t>The Rosary Catholic Primary School</t>
  </si>
  <si>
    <t>9163357</t>
  </si>
  <si>
    <t>137410</t>
  </si>
  <si>
    <t>The Shrubberies School</t>
  </si>
  <si>
    <t>9167017</t>
  </si>
  <si>
    <t>115823</t>
  </si>
  <si>
    <t>107139</t>
  </si>
  <si>
    <t>Thomas Keble School</t>
  </si>
  <si>
    <t>9164068</t>
  </si>
  <si>
    <t>137059</t>
  </si>
  <si>
    <t>THOMAS KEBLE SCHOOL</t>
  </si>
  <si>
    <t>149994</t>
  </si>
  <si>
    <t>110272</t>
  </si>
  <si>
    <t>Thrupp School</t>
  </si>
  <si>
    <t>9162098</t>
  </si>
  <si>
    <t>115544</t>
  </si>
  <si>
    <t>107818</t>
  </si>
  <si>
    <t>Tibberton Community Primary School and Early Years</t>
  </si>
  <si>
    <t>9162099</t>
  </si>
  <si>
    <t>Tirlebrook Primary School</t>
  </si>
  <si>
    <t>9165208</t>
  </si>
  <si>
    <t>115738</t>
  </si>
  <si>
    <t>102143</t>
  </si>
  <si>
    <t>100544</t>
  </si>
  <si>
    <t>Tredington Community Primary School</t>
  </si>
  <si>
    <t>9162095</t>
  </si>
  <si>
    <t>148060</t>
  </si>
  <si>
    <t>190415</t>
  </si>
  <si>
    <t>120439</t>
  </si>
  <si>
    <t>Tredworth Infant and Nursery Academy</t>
  </si>
  <si>
    <t>9162032</t>
  </si>
  <si>
    <t>140789</t>
  </si>
  <si>
    <t>TREDWORTH INFANT AND NURSERY ACADEMY</t>
  </si>
  <si>
    <t>163219</t>
  </si>
  <si>
    <t>114006</t>
  </si>
  <si>
    <t>Tredworth Junior School</t>
  </si>
  <si>
    <t>9162002</t>
  </si>
  <si>
    <t>115482</t>
  </si>
  <si>
    <t>107952</t>
  </si>
  <si>
    <t>Tutshill Church of England Primary School</t>
  </si>
  <si>
    <t>9163074</t>
  </si>
  <si>
    <t>115655</t>
  </si>
  <si>
    <t>107825</t>
  </si>
  <si>
    <t>Twyning School</t>
  </si>
  <si>
    <t>9162101</t>
  </si>
  <si>
    <t>115547</t>
  </si>
  <si>
    <t>107827</t>
  </si>
  <si>
    <t>Uley Church of England Primary School</t>
  </si>
  <si>
    <t>9163076</t>
  </si>
  <si>
    <t>115657</t>
  </si>
  <si>
    <t>107829</t>
  </si>
  <si>
    <t>Uplands Community Primary School</t>
  </si>
  <si>
    <t>9162097</t>
  </si>
  <si>
    <t>115543</t>
  </si>
  <si>
    <t>107805</t>
  </si>
  <si>
    <t>Upton St Leonards Church of England Primary School</t>
  </si>
  <si>
    <t>9163077</t>
  </si>
  <si>
    <t>115658</t>
  </si>
  <si>
    <t>102122</t>
  </si>
  <si>
    <t>100592</t>
  </si>
  <si>
    <t>Walmore Hill Primary School</t>
  </si>
  <si>
    <t>9162102</t>
  </si>
  <si>
    <t>115548</t>
  </si>
  <si>
    <t>107837</t>
  </si>
  <si>
    <t>Warden Hill Primary School</t>
  </si>
  <si>
    <t>9165210</t>
  </si>
  <si>
    <t>115740</t>
  </si>
  <si>
    <t>107693</t>
  </si>
  <si>
    <t>Watermoor Church of England Primary School</t>
  </si>
  <si>
    <t>9162121</t>
  </si>
  <si>
    <t>149142</t>
  </si>
  <si>
    <t>198096</t>
  </si>
  <si>
    <t>110193</t>
  </si>
  <si>
    <t>Waterwells Primary Academy</t>
  </si>
  <si>
    <t>9162019</t>
  </si>
  <si>
    <t>139693</t>
  </si>
  <si>
    <t>113309</t>
  </si>
  <si>
    <t>Westbury-on-Severn Church of England Primary School</t>
  </si>
  <si>
    <t>9163350</t>
  </si>
  <si>
    <t>115701</t>
  </si>
  <si>
    <t>107838</t>
  </si>
  <si>
    <t>Whiteshill Primary School</t>
  </si>
  <si>
    <t>9162111</t>
  </si>
  <si>
    <t>142451</t>
  </si>
  <si>
    <t>171163</t>
  </si>
  <si>
    <t>Whitminster Endowed Church of England Primary School</t>
  </si>
  <si>
    <t>9163080</t>
  </si>
  <si>
    <t>115660</t>
  </si>
  <si>
    <t>107842</t>
  </si>
  <si>
    <t>Widden Primary School</t>
  </si>
  <si>
    <t>9162133</t>
  </si>
  <si>
    <t>150125</t>
  </si>
  <si>
    <t>122153</t>
  </si>
  <si>
    <t>Was previous cost centre 107956</t>
  </si>
  <si>
    <t>Willersey Church of England Primary School</t>
  </si>
  <si>
    <t>9163081</t>
  </si>
  <si>
    <t>115661</t>
  </si>
  <si>
    <t>107845</t>
  </si>
  <si>
    <t>Willow Primary Academy</t>
  </si>
  <si>
    <t>9162092</t>
  </si>
  <si>
    <t>147726</t>
  </si>
  <si>
    <t>192164</t>
  </si>
  <si>
    <t>120869</t>
  </si>
  <si>
    <t>Formerly Tuffley Primary School</t>
  </si>
  <si>
    <t>Winchcombe Abbey Church of England Primary School</t>
  </si>
  <si>
    <t>9163368</t>
  </si>
  <si>
    <t>140797</t>
  </si>
  <si>
    <t>163551</t>
  </si>
  <si>
    <t>114005</t>
  </si>
  <si>
    <t>Winchcombe School</t>
  </si>
  <si>
    <t>9165417</t>
  </si>
  <si>
    <t>136764</t>
  </si>
  <si>
    <t>148688</t>
  </si>
  <si>
    <t>109879</t>
  </si>
  <si>
    <t>Withington Church of England Primary School</t>
  </si>
  <si>
    <t>9163352</t>
  </si>
  <si>
    <t>115703</t>
  </si>
  <si>
    <t>107851</t>
  </si>
  <si>
    <t>Woodchester Endowed Church of England Aided Primary School</t>
  </si>
  <si>
    <t>9163353</t>
  </si>
  <si>
    <t>115704</t>
  </si>
  <si>
    <t>107853</t>
  </si>
  <si>
    <t>Woodmancote School</t>
  </si>
  <si>
    <t>9162141</t>
  </si>
  <si>
    <t>115576</t>
  </si>
  <si>
    <t>107547</t>
  </si>
  <si>
    <t>Woodside Primary School</t>
  </si>
  <si>
    <t>9162064</t>
  </si>
  <si>
    <t>115519</t>
  </si>
  <si>
    <t>107766</t>
  </si>
  <si>
    <t>Woolaston Primary School</t>
  </si>
  <si>
    <t>9162114</t>
  </si>
  <si>
    <t>115559</t>
  </si>
  <si>
    <t>107852</t>
  </si>
  <si>
    <t>Wyedean School and Sixth Form Centre</t>
  </si>
  <si>
    <t>9165415</t>
  </si>
  <si>
    <t>137382</t>
  </si>
  <si>
    <t>WYEDEAN SCHOOL AND SIXTH FORM CENTRE</t>
  </si>
  <si>
    <t>151064</t>
  </si>
  <si>
    <t>110274</t>
  </si>
  <si>
    <t>Yorkley Primary School</t>
  </si>
  <si>
    <t>9162110</t>
  </si>
  <si>
    <t>115555</t>
  </si>
  <si>
    <t>107862</t>
  </si>
  <si>
    <t>DfE No (shortened)</t>
  </si>
  <si>
    <t>School Name</t>
  </si>
  <si>
    <t>Type 2</t>
  </si>
  <si>
    <t>YES / NONE</t>
  </si>
  <si>
    <r>
      <t xml:space="preserve">If Yes:
Is there any </t>
    </r>
    <r>
      <rPr>
        <b/>
        <u/>
        <sz val="8"/>
        <color indexed="10"/>
        <rFont val="Arial"/>
        <family val="2"/>
      </rPr>
      <t>individual asset</t>
    </r>
    <r>
      <rPr>
        <b/>
        <sz val="8"/>
        <color indexed="8"/>
        <rFont val="Arial"/>
        <family val="2"/>
      </rPr>
      <t xml:space="preserve"> included within the contract that was valued at more than £5,000 at the start of the contract agreement?</t>
    </r>
  </si>
  <si>
    <t>Contact Details</t>
  </si>
  <si>
    <t>Ref</t>
  </si>
  <si>
    <t>Name of Company Lease Agreement is with</t>
  </si>
  <si>
    <t>Details of Lease Items</t>
  </si>
  <si>
    <t>Current Annual Contract Payment</t>
  </si>
  <si>
    <t>Number of assets included within contract</t>
  </si>
  <si>
    <t>Contract Start Date</t>
  </si>
  <si>
    <t>Contract Term (months)</t>
  </si>
  <si>
    <t>Contract End Date</t>
  </si>
  <si>
    <r>
      <t xml:space="preserve">Is there any </t>
    </r>
    <r>
      <rPr>
        <b/>
        <u/>
        <sz val="11"/>
        <color rgb="FFFF0000"/>
        <rFont val="Arial"/>
        <family val="2"/>
      </rPr>
      <t xml:space="preserve">individual asset </t>
    </r>
    <r>
      <rPr>
        <b/>
        <sz val="11"/>
        <color rgb="FF000000"/>
        <rFont val="Arial"/>
        <family val="2"/>
      </rPr>
      <t>included within the contract that was valued at more than £5,000 at the start of the contract agreement?</t>
    </r>
  </si>
  <si>
    <t>If Yes please indicate estimated value of the asset</t>
  </si>
  <si>
    <t>Contact School?
Yes / No</t>
  </si>
  <si>
    <t>Reason if NO Contact</t>
  </si>
  <si>
    <t>Notes</t>
  </si>
  <si>
    <t>Special</t>
  </si>
  <si>
    <t>No data</t>
  </si>
  <si>
    <t>Paternoster School academy from 01/06/2019</t>
  </si>
  <si>
    <t>Battledown Centre</t>
  </si>
  <si>
    <t>Heart of the Forest</t>
  </si>
  <si>
    <t>Barnwood Park Arts College</t>
  </si>
  <si>
    <t>Oak Hill C.E. Primary School</t>
  </si>
  <si>
    <t>Ampney Crucis CE Prim. School</t>
  </si>
  <si>
    <t>Ashleworth C E Primary School</t>
  </si>
  <si>
    <t>Cold Aston CofE Primary School</t>
  </si>
  <si>
    <t>Aylburton C E Primary  ( Lydney C. E. Primary Schools from 01/04/2017 under 710)</t>
  </si>
  <si>
    <t>Bisley Bluecoat C of E School</t>
  </si>
  <si>
    <t>YES</t>
  </si>
  <si>
    <t>Hire of Hall by pre-school</t>
  </si>
  <si>
    <t>unknown</t>
  </si>
  <si>
    <t>ongoing</t>
  </si>
  <si>
    <t>Lease out. So N/A.</t>
  </si>
  <si>
    <t>Blakeney Primary School +&amp; Pillowell Sch.from 01/04/2016 under 558</t>
  </si>
  <si>
    <t>Bledington School</t>
  </si>
  <si>
    <t>Bream CE Primary School</t>
  </si>
  <si>
    <t>Brimscombe C.E. Primary School</t>
  </si>
  <si>
    <t>Bromesberrow St.Mary's C of E</t>
  </si>
  <si>
    <t>Bussage C.E. Primary School</t>
  </si>
  <si>
    <t>Castle Hill School</t>
  </si>
  <si>
    <t>St Matthew's CE Primary School</t>
  </si>
  <si>
    <t>Cam Hopton CofE Primary School</t>
  </si>
  <si>
    <t>School Garden / Play area</t>
  </si>
  <si>
    <t>N/A</t>
  </si>
  <si>
    <t>This one is on the Lease In’s list too and will be picked up in the land and property leases with Fabian.</t>
  </si>
  <si>
    <t>Christ Church CE Pri School</t>
  </si>
  <si>
    <t>Holy Apostles Primary School</t>
  </si>
  <si>
    <t>St Andrew's Primary School</t>
  </si>
  <si>
    <t>Glenfall C.P. School</t>
  </si>
  <si>
    <t>St James/Ebrington Pri School</t>
  </si>
  <si>
    <t>St Catharine's Catholic School</t>
  </si>
  <si>
    <t>Churcham  Primary School</t>
  </si>
  <si>
    <t>Churchdown Parton Manor Infant</t>
  </si>
  <si>
    <t>Powell's School</t>
  </si>
  <si>
    <t>Clearwell C. of E. School</t>
  </si>
  <si>
    <t>Coberley C of E Primary School</t>
  </si>
  <si>
    <t>Gloucester Diocese but paid by GCC (Rent reviewed every 5 years)</t>
  </si>
  <si>
    <t>School House rented from Gloucester Diocese but paid by GCC (Rent reviewed every 5 years)</t>
  </si>
  <si>
    <t>01.09.2014</t>
  </si>
  <si>
    <t xml:space="preserve">30.08.2019 </t>
  </si>
  <si>
    <t>This one is on the Lease Ins list from AMPS and Donna will be including them in her figures for IFRS 16.</t>
  </si>
  <si>
    <t>01.09.2019</t>
  </si>
  <si>
    <t>01.09.2034</t>
  </si>
  <si>
    <t>C'Down Parton Manor Jnr School</t>
  </si>
  <si>
    <t>Churchdown Village Jun School</t>
  </si>
  <si>
    <t>Cranham C. of E.Primary School</t>
  </si>
  <si>
    <t>Deerhurst &amp; Apperley CE School</t>
  </si>
  <si>
    <t>Coalway Comm Infant School</t>
  </si>
  <si>
    <t>Down Ampney C of E Primary</t>
  </si>
  <si>
    <t>Drybrook School</t>
  </si>
  <si>
    <t>Ann Cam C.E. Primary School</t>
  </si>
  <si>
    <t>Ellwood Community School</t>
  </si>
  <si>
    <t>English Bicknor C.E. School</t>
  </si>
  <si>
    <t>.The documents drawn up by GCC legal department state the licence does not create a tenancy.</t>
  </si>
  <si>
    <t xml:space="preserve">The school has a licence to use land for a nursery use (the nursery is not part of the school but is on school site) between 08.00 &amp; 18.00 on school days at a nominal £1, no annual payment.  The agreement is open ended but can be terminated with 6  months notice on either side .The documents drawn up by GCC legal department state the licence does not create a tenancy - we have included this in this return for completeness - please let the school know if you do not need this information or need anything further.  </t>
  </si>
  <si>
    <t>nil</t>
  </si>
  <si>
    <t>8.7.2010</t>
  </si>
  <si>
    <t>open ended</t>
  </si>
  <si>
    <t>Fairford C.E. Primary School</t>
  </si>
  <si>
    <t>Grangefield School</t>
  </si>
  <si>
    <t>Haresfield C.E. Primary School</t>
  </si>
  <si>
    <t>Hartpury Primary School</t>
  </si>
  <si>
    <t>Hatherop C.E. Primary School</t>
  </si>
  <si>
    <t>Hillesley CEVA Primary School</t>
  </si>
  <si>
    <t>Horsley C.E. Primary School</t>
  </si>
  <si>
    <t>Huntley C.E. Primary School</t>
  </si>
  <si>
    <t>Kempsford C of E School</t>
  </si>
  <si>
    <t>King's Stanley Primary School</t>
  </si>
  <si>
    <t>Leonard Stanley CE Aid.School</t>
  </si>
  <si>
    <t>Littledean CofE Primary School</t>
  </si>
  <si>
    <t>Longborough CE Primary School</t>
  </si>
  <si>
    <t>Hope Brook C of E School</t>
  </si>
  <si>
    <t>Lydbrook  Primary School</t>
  </si>
  <si>
    <t>Lydney C. E. Primary School + Aylburton from 01/04/2017 under 710</t>
  </si>
  <si>
    <t>Meysey Hampton Primary School</t>
  </si>
  <si>
    <t>Miserden C of E (Aided) School</t>
  </si>
  <si>
    <t>Mitcheldean Endowed Pri School</t>
  </si>
  <si>
    <t>Nailsworth CE(C)Primary School</t>
  </si>
  <si>
    <t>Picklenash Junior &amp; Glebe  Inf Schools from 01/04/2018 under 726</t>
  </si>
  <si>
    <t>Glebe Infant &amp; Picklenash Junior Schools from 01/04/2018 under 726</t>
  </si>
  <si>
    <t>Newnham St Peters C/E School</t>
  </si>
  <si>
    <t>Northleach C.E. Primary School</t>
  </si>
  <si>
    <t>North Nibley Primary School</t>
  </si>
  <si>
    <t>Norton C of E Primary School</t>
  </si>
  <si>
    <t>St. Joseph's Catholic Primary School</t>
  </si>
  <si>
    <t>The Croft School</t>
  </si>
  <si>
    <t>Pauntley C of E Primary School</t>
  </si>
  <si>
    <t>Pillowell Com. Primary School (with Blakeney under 558)</t>
  </si>
  <si>
    <t>St Mary's CE Junior School</t>
  </si>
  <si>
    <t>Randwick C of E School</t>
  </si>
  <si>
    <t>Rodborough Comm Primary School</t>
  </si>
  <si>
    <t>Diocese of Glocester</t>
  </si>
  <si>
    <t>School Building rental charge from Diocese of Glocester</t>
  </si>
  <si>
    <t>on-going</t>
  </si>
  <si>
    <t>no</t>
  </si>
  <si>
    <t>Village Hall.</t>
  </si>
  <si>
    <t>Village Hall rent</t>
  </si>
  <si>
    <t>Land rent</t>
  </si>
  <si>
    <t>Ruardean C.E. Primary School</t>
  </si>
  <si>
    <t>St. White's C.P. School</t>
  </si>
  <si>
    <t>St Mary's CE Infant School</t>
  </si>
  <si>
    <t>St Briavels &amp; Redbrook Parochial School (Wye Forest Federation)</t>
  </si>
  <si>
    <t>Sapperton C. of E. School</t>
  </si>
  <si>
    <t>Sheepscombe School</t>
  </si>
  <si>
    <t>Sherborne CofE Primary School</t>
  </si>
  <si>
    <t>Shurdington CE Pri School</t>
  </si>
  <si>
    <t>Gastrells Comm Primary School</t>
  </si>
  <si>
    <t>Ann Edwards C of E School</t>
  </si>
  <si>
    <t>Southrop C. of E. School</t>
  </si>
  <si>
    <t>Isbourne Valley</t>
  </si>
  <si>
    <t>The Park Infant School &amp; Children's Centre</t>
  </si>
  <si>
    <t>Tredington Primary School</t>
  </si>
  <si>
    <t>Stow on the Wold Primary School</t>
  </si>
  <si>
    <t>Stratton C.E. Primary School</t>
  </si>
  <si>
    <t>Stroud Valley Community School</t>
  </si>
  <si>
    <t>Uplands Community Primary Schl</t>
  </si>
  <si>
    <t>Swell C. of E. Primary School</t>
  </si>
  <si>
    <t>Temple Guiting C.of E. School</t>
  </si>
  <si>
    <t>St. Mary's CofE Primary School</t>
  </si>
  <si>
    <t>Tewkesbury CofE Primary School</t>
  </si>
  <si>
    <t>Meadowside School</t>
  </si>
  <si>
    <t>Thrupp Primary School</t>
  </si>
  <si>
    <t>Tibberton Community School</t>
  </si>
  <si>
    <t>Tutshill C of E Primary School</t>
  </si>
  <si>
    <t>Twyning  School</t>
  </si>
  <si>
    <t>Uley C. of E. Primary School</t>
  </si>
  <si>
    <t>Upton St. Leonards CE School</t>
  </si>
  <si>
    <t>Watermoor C E Primary School</t>
  </si>
  <si>
    <t>Westbury-on-Severn C.E. School</t>
  </si>
  <si>
    <t>Playing Field &amp; Car Park</t>
  </si>
  <si>
    <t>?</t>
  </si>
  <si>
    <t>Ongoing</t>
  </si>
  <si>
    <t>Whitminster Endowed COE School</t>
  </si>
  <si>
    <t>Willersey C of E Primary School</t>
  </si>
  <si>
    <t>Withington CofE Primary School and Pre School Playgroup</t>
  </si>
  <si>
    <t>Woodchester Endowed School</t>
  </si>
  <si>
    <t>Blue Coat C of E Primary School</t>
  </si>
  <si>
    <t>Yorkley  Primary School</t>
  </si>
  <si>
    <t xml:space="preserve">Hester's Way Primary School </t>
  </si>
  <si>
    <t>Holy Trinity C of E Primary School</t>
  </si>
  <si>
    <t>Leckhampton CE Primary School</t>
  </si>
  <si>
    <t>Oakwood Primary</t>
  </si>
  <si>
    <t>The Catholic School of Saint Gregory The Great School</t>
  </si>
  <si>
    <t>St John's Church of Eng School</t>
  </si>
  <si>
    <t>St Mark's C of E Junior School</t>
  </si>
  <si>
    <t>St.Thomas More Catholic School</t>
  </si>
  <si>
    <t>Barnwood C of E Primary School</t>
  </si>
  <si>
    <t>Coney Hill Community Primary</t>
  </si>
  <si>
    <t>Elmbridge Infant School (Jun under 928)</t>
  </si>
  <si>
    <t>Elmbridge Infant + Junior schools under 928</t>
  </si>
  <si>
    <t>Harewood Infants School</t>
  </si>
  <si>
    <t>Hatherley Infants' School</t>
  </si>
  <si>
    <t>Hempsted C of E Primary School</t>
  </si>
  <si>
    <t>Kingsholm C.E. Primary School</t>
  </si>
  <si>
    <t>St James' C of E Junior School</t>
  </si>
  <si>
    <t>St Paul's C o E Primary School</t>
  </si>
  <si>
    <t>Tuffley Primary School</t>
  </si>
  <si>
    <t>Coopers Edge</t>
  </si>
  <si>
    <t>Gloucester and Forest Alternative Provision School</t>
  </si>
  <si>
    <t>Alternative Provision</t>
  </si>
  <si>
    <t>Cheltenham and Tewkesbury Alternative Provision School</t>
  </si>
  <si>
    <t>Stroud and Cotswold Pupil Referral Services</t>
  </si>
  <si>
    <t>School Comments, post lease info request 16/12/19</t>
  </si>
  <si>
    <t>Short Term Asset</t>
  </si>
  <si>
    <t>Small Valued Asset (Less than £10k New)</t>
  </si>
  <si>
    <t>Bring On Balance Sheet?</t>
  </si>
  <si>
    <t>Lease of servers</t>
  </si>
  <si>
    <t>£5.9k for 3 items. Small individual value.</t>
  </si>
  <si>
    <t>Annual</t>
  </si>
  <si>
    <t>Edit Concepts provide annual maintenance (we do not lease the equipment).
So this is not a lease.</t>
  </si>
  <si>
    <t>iPads / MacBook, iPad trolley</t>
  </si>
  <si>
    <t>£3540 + VAT</t>
  </si>
  <si>
    <t>£3.5k for 30 items. Small individual value.</t>
  </si>
  <si>
    <t>Mac Book Air</t>
  </si>
  <si>
    <t>£6k for 15 items. Small individual value.</t>
  </si>
  <si>
    <t>C Touch whiteboard</t>
  </si>
  <si>
    <t>£3k for 5 items. Small individual value.</t>
  </si>
  <si>
    <t>Small value.</t>
  </si>
  <si>
    <t>Desk Top Water Cooler and heater</t>
  </si>
  <si>
    <t>19.2.2018</t>
  </si>
  <si>
    <t>Investec Asset Finance PLC</t>
  </si>
  <si>
    <t>4 multi LED points and touch screen whiteboards for classrooms</t>
  </si>
  <si>
    <t>rolling contract reviewed annually</t>
  </si>
  <si>
    <t>£2k for 4 items. Small individual value.</t>
  </si>
  <si>
    <t>IT Lease</t>
  </si>
  <si>
    <t>£1.6k for 49 items. Small individual value.</t>
  </si>
  <si>
    <t>Anomaly</t>
  </si>
  <si>
    <t>2x External Interactive Screens</t>
  </si>
  <si>
    <t>Investec Asset Finance Ltd</t>
  </si>
  <si>
    <t>£2k for 18 items. Small individual value.</t>
  </si>
  <si>
    <t>Lease of 16 x Asus Notebooks and Laptop Trolley</t>
  </si>
  <si>
    <t>£1.3k for 17 items. Small individual value.</t>
  </si>
  <si>
    <t>Classroom touch boards</t>
  </si>
  <si>
    <t>£6.4k for 10 items. Small individual value.</t>
  </si>
  <si>
    <t>£1.4k for 2 items. Small individual value.</t>
  </si>
  <si>
    <t>Telephones</t>
  </si>
  <si>
    <t xml:space="preserve">504 INC VAT </t>
  </si>
  <si>
    <t>1 NEC SL1100 Telephone System</t>
  </si>
  <si>
    <t>Small individual value.</t>
  </si>
  <si>
    <t>C F Corporate Finance Ltd</t>
  </si>
  <si>
    <t>2 NEC SL1100 12 key handsets</t>
  </si>
  <si>
    <t>Ucall Telecom Ltd</t>
  </si>
  <si>
    <t>1 cordless handset</t>
  </si>
  <si>
    <t>agreement C235739</t>
  </si>
  <si>
    <t>Clever Touch White Board</t>
  </si>
  <si>
    <t>15.12.2016</t>
  </si>
  <si>
    <t>14..12.2019</t>
  </si>
  <si>
    <t>£8.8k for 8 items. Small individual value.</t>
  </si>
  <si>
    <t>CHG</t>
  </si>
  <si>
    <t>£1.6k for 10 items. Small individual value.</t>
  </si>
  <si>
    <t>I pad hire</t>
  </si>
  <si>
    <t>10.9.2016</t>
  </si>
  <si>
    <t>11.9.2019</t>
  </si>
  <si>
    <t>NO</t>
  </si>
  <si>
    <t>£800 for 20 items. Small individual value.</t>
  </si>
  <si>
    <t xml:space="preserve">White Boards </t>
  </si>
  <si>
    <t>£7.2k for 6 items. Small individual value.</t>
  </si>
  <si>
    <t>Ipads</t>
  </si>
  <si>
    <t>£3k for 30 items. Small individual value.</t>
  </si>
  <si>
    <t>Laptops</t>
  </si>
  <si>
    <t>£1.5k for 11 items. Small individual value.</t>
  </si>
  <si>
    <t>Approved Business Credit Limited</t>
  </si>
  <si>
    <t>1x Clevertouch 'V' series interactive touchscreen and soundbar
2x Toshiba e-studio 250JAC inc RADF &amp; Desk &amp; Inner Sorter</t>
  </si>
  <si>
    <t>Value quite high. Query.</t>
  </si>
  <si>
    <t>Approved Business Credit</t>
  </si>
  <si>
    <t>1x Ruckus Full Managed Wireless
6x 55" Clevertouch Plus Interactive Touchscreens</t>
  </si>
  <si>
    <t>Weslyan Bank Ltd</t>
  </si>
  <si>
    <t>£3.2k for 2 items. Small individual value.</t>
  </si>
  <si>
    <t>Apple Ipad x11 Redbrook</t>
  </si>
  <si>
    <t>£2.9k for 11 items. Small individual value.</t>
  </si>
  <si>
    <t xml:space="preserve">Laptops </t>
  </si>
  <si>
    <t>£2.3k for 14 items. Small individual value.</t>
  </si>
  <si>
    <t xml:space="preserve">Ipads SB </t>
  </si>
  <si>
    <t>£1.7k for 16 items. Small individual value.</t>
  </si>
  <si>
    <t>projectors and whiteboards</t>
  </si>
  <si>
    <t>18/04/2019 extension</t>
  </si>
  <si>
    <t>Investec</t>
  </si>
  <si>
    <t>It equipment</t>
  </si>
  <si>
    <t>£3k for 26 items. Small individual value.</t>
  </si>
  <si>
    <t>£1.2k for 10 items. Small individual value.</t>
  </si>
  <si>
    <t>16 X Dell Laptops for Staff</t>
  </si>
  <si>
    <t>£2.6k for 16 items. Small individual value.</t>
  </si>
  <si>
    <t>Received - to review for completeness</t>
  </si>
  <si>
    <t>CHG Meridian Computer Leasing UK Limited</t>
  </si>
  <si>
    <t>CHG-MERIDIAN Computer Leasing UK Ltd</t>
  </si>
  <si>
    <t>Clevertouch Plus LUX Series 65"</t>
  </si>
  <si>
    <t>£8.1k for 8 items. Small individual value.</t>
  </si>
  <si>
    <t>Investec Asset Finance Plc</t>
  </si>
  <si>
    <t>£1.6k for 16 items. Small individual value.</t>
  </si>
  <si>
    <t>Clevertouch</t>
  </si>
  <si>
    <t>School said no value over £5k.</t>
  </si>
  <si>
    <t>Siemens Equipment from Abbey Business Group</t>
  </si>
  <si>
    <t xml:space="preserve"> 2 x Rich Photocopies</t>
  </si>
  <si>
    <t>£2k for 2 items. Small individual value.</t>
  </si>
  <si>
    <t>Staff laptops</t>
  </si>
  <si>
    <t>£1k for 6 items. Small individual value.</t>
  </si>
  <si>
    <t>Pupil laptops</t>
  </si>
  <si>
    <t>£2k for 15 items. Small individual value.</t>
  </si>
  <si>
    <t>Smoothwall - Web filter</t>
  </si>
  <si>
    <t xml:space="preserve">Router,Modem &amp; Switch lease for PreSchool </t>
  </si>
  <si>
    <t>£1.8k for 3 items. Small individual value.</t>
  </si>
  <si>
    <t>Interactive whiteboards</t>
  </si>
  <si>
    <t>White Boards x 3</t>
  </si>
  <si>
    <t>INVESTEC</t>
  </si>
  <si>
    <t>30x Lenovo i3 Laptops
7x Lenovo i5 Laptops
1x 55" Clevertouch Plus
Charge trolley
Admin PC</t>
  </si>
  <si>
    <t>n/a</t>
  </si>
  <si>
    <t>High contract value.</t>
  </si>
  <si>
    <t>Asset Values:
30x Lenovo i3 Laptops £539.55
7x Lenovo i5 Laptops £599.00
1x 55" Clevertouch Plus £4,489.30
Charge trolley £2,987.40
Admin PC £699.85
Monitor £149.88</t>
  </si>
  <si>
    <t xml:space="preserve">IWBs </t>
  </si>
  <si>
    <t>not applicable</t>
  </si>
  <si>
    <t>£9.6k for 12 items. Small individual value.</t>
  </si>
  <si>
    <t>white boards (secondary rental)</t>
  </si>
  <si>
    <t>£2.3k for 4 items. Small individual value.</t>
  </si>
  <si>
    <t>15 HP Notebooks</t>
  </si>
  <si>
    <t>£1.7k for 10 items. Small individual value.</t>
  </si>
  <si>
    <t>10 HP Notebooks</t>
  </si>
  <si>
    <t>£210.04 per month</t>
  </si>
  <si>
    <t>£2.5k for 15 items. Small individual value.</t>
  </si>
  <si>
    <t>30 HP Notebooks</t>
  </si>
  <si>
    <t>417.71 per month</t>
  </si>
  <si>
    <t>£5k for 30 items. Small individual value.</t>
  </si>
  <si>
    <t>Broadband for Smoothwall Filtering - one contract but this a third of this cost is cross charged to SCAPS and CTAPS</t>
  </si>
  <si>
    <t>£3.6k for 3 items. Small individual value.</t>
  </si>
  <si>
    <t>SWT Finance</t>
  </si>
  <si>
    <t>detail unknown please contact Helen Hunt details Telephone system</t>
  </si>
  <si>
    <t>Kyocera Copier/Printer</t>
  </si>
  <si>
    <t>Kyocera Printer</t>
  </si>
  <si>
    <t>£1.1k for 5 items. Small individual value.</t>
  </si>
  <si>
    <t>Abbey Business Equipment via Siemens Financial Services Ltd.</t>
  </si>
  <si>
    <t>Richoh MPc4504 photocopier.</t>
  </si>
  <si>
    <t>04.01.2018</t>
  </si>
  <si>
    <t>Cannon iRADV C5235i</t>
  </si>
  <si>
    <t>08.06.16</t>
  </si>
  <si>
    <t>08.06.21</t>
  </si>
  <si>
    <t>Konika Minolta Photocopier C3100P (Main Office)</t>
  </si>
  <si>
    <t>value of copier unknown</t>
  </si>
  <si>
    <t>Low Value</t>
  </si>
  <si>
    <t>Konika Minolta Bizhub C3351 (Apperley Centre)</t>
  </si>
  <si>
    <t>Crescent Purchasing Consoritum order via Konika Minolta</t>
  </si>
  <si>
    <t>Konika Minolta C308 (Resource Room) 
MAIN SCHOOL COPIER</t>
  </si>
  <si>
    <t>Seimens</t>
  </si>
  <si>
    <t>Rolling 3 months</t>
  </si>
  <si>
    <t>Abbey Business Equipment</t>
  </si>
  <si>
    <t>Ricoh photocopiers x 4</t>
  </si>
  <si>
    <t>-</t>
  </si>
  <si>
    <t>Konica Minolta Business Solutions (UK) Limited</t>
  </si>
  <si>
    <t>Lease was satisfied in 2018/19. As the machines are in good condition, we are keeping them for another 18 months at no cost</t>
  </si>
  <si>
    <t>No cost of lease.</t>
  </si>
  <si>
    <t>Crescent Purchasing Consortium (CPC) Framework</t>
  </si>
  <si>
    <t>7x Kyocera TASKalfa devices
7 Multi Functional Devices from Annodata Business Communications</t>
  </si>
  <si>
    <t>2 x TASKalfa 8052ci valued at £12,847 each at start of contract</t>
  </si>
  <si>
    <t>Crescent Purchasing Consortium (Danwood)</t>
  </si>
  <si>
    <t>Apogee reprographic machines. Kyocera 8001i and Kyocera 5052ci. 
Siemens quarterly rentals</t>
  </si>
  <si>
    <t>Lease end date in the past.</t>
  </si>
  <si>
    <t>Crescent Purchasing Consortium</t>
  </si>
  <si>
    <t>Apogee reprographic machines. 4 x Kyocera 4052Cl. 
BNP quarterly rentals</t>
  </si>
  <si>
    <t>Canon</t>
  </si>
  <si>
    <t>5 year lease and service charge</t>
  </si>
  <si>
    <t>31/04/2023</t>
  </si>
  <si>
    <t>Not known. Information not provided</t>
  </si>
  <si>
    <t>£2.6k for 2 items. Small individual value.</t>
  </si>
  <si>
    <t>Crown Commercial Services (Konica Minolta)</t>
  </si>
  <si>
    <t>1x Konica Minolta Bizhub C458
1x PC-415
1x FS-533
1x Konica Minolta Bizhub C3110</t>
  </si>
  <si>
    <t>Konica Minolta C3351 and Konica Minolta C308</t>
  </si>
  <si>
    <t>01.06.2018</t>
  </si>
  <si>
    <t>31.05.22</t>
  </si>
  <si>
    <t>Photocopier &amp; Office printer</t>
  </si>
  <si>
    <t>£1776 + VAT</t>
  </si>
  <si>
    <t>Photocopier</t>
  </si>
  <si>
    <t>Konica Minolta</t>
  </si>
  <si>
    <t>Konica Minolta Bizhub C308start</t>
  </si>
  <si>
    <t xml:space="preserve">  02/08/2018 </t>
  </si>
  <si>
    <t>end 01/08/2023</t>
  </si>
  <si>
    <t xml:space="preserve"> 4 year contract</t>
  </si>
  <si>
    <t>£62.16 pr qtr plus copy costs</t>
  </si>
  <si>
    <t>1.11.17</t>
  </si>
  <si>
    <t>31.10.21</t>
  </si>
  <si>
    <t>PEAC Finance</t>
  </si>
  <si>
    <t>Xerox C8070 Full System</t>
  </si>
  <si>
    <t>yes</t>
  </si>
  <si>
    <t>High asset value.</t>
  </si>
  <si>
    <t>4 year lease agreement</t>
  </si>
  <si>
    <t>Bizhub C308 Photocopier (Curriculum)</t>
  </si>
  <si>
    <t>Bizhub C308 Photocopier (admin)</t>
  </si>
  <si>
    <t>Konica Minolta - photocopier</t>
  </si>
  <si>
    <t>Konica Minolta - admin printer</t>
  </si>
  <si>
    <t>Konika Minolta  Bizhub C308, Konica Minolta Bizhub C3351, Konica Minolta Bizhub C3100P X3</t>
  </si>
  <si>
    <t>Siemens Financial Services</t>
  </si>
  <si>
    <t>rental of a KYOCERA Taskalfa Photocopier supplied by MCL Ltd</t>
  </si>
  <si>
    <t>Konika Minolta C368</t>
  </si>
  <si>
    <t>Abbey Business Group</t>
  </si>
  <si>
    <t>Konica</t>
  </si>
  <si>
    <t>Mishire Coms Ltd</t>
  </si>
  <si>
    <t>Kyocera TASKalfa TA3252ci A3 Colour multifunctional Photocopier- 3 year fixed term lease rental</t>
  </si>
  <si>
    <t>4.1.18</t>
  </si>
  <si>
    <t>4.1.21</t>
  </si>
  <si>
    <t xml:space="preserve">No </t>
  </si>
  <si>
    <t>SIEMANS FINANCIAL SERVICES</t>
  </si>
  <si>
    <t>2.6.2015</t>
  </si>
  <si>
    <t>3.6.2019</t>
  </si>
  <si>
    <t>Hire of 2 Photocopiers &amp; 10 Printers</t>
  </si>
  <si>
    <t>£3k for 12 items. Small individual value.</t>
  </si>
  <si>
    <t xml:space="preserve"> Investec Asset Finance Ltd (owned by White Oak UK-formally LDF Education)</t>
  </si>
  <si>
    <t xml:space="preserve">Purchased from Edit Concepts Ltd </t>
  </si>
  <si>
    <t>Konica Minolta bizhub C3110</t>
  </si>
  <si>
    <t>Bizhub photocopier x 2</t>
  </si>
  <si>
    <t>Rental of Photocopier and services</t>
  </si>
  <si>
    <t xml:space="preserve">Konica </t>
  </si>
  <si>
    <t>Siemans</t>
  </si>
  <si>
    <t>1x Riso Comcolour FW5230</t>
  </si>
  <si>
    <t>multi year contract for a BizHub C308. B&amp;W price £0.0035 Colour price £0.032 each. Tono replacements included.</t>
  </si>
  <si>
    <t>To confirm - can't locate coy cotract</t>
  </si>
  <si>
    <t>CF Corporate</t>
  </si>
  <si>
    <t>Ricoh copier</t>
  </si>
  <si>
    <t>Xerox</t>
  </si>
  <si>
    <t xml:space="preserve">4 years </t>
  </si>
  <si>
    <t xml:space="preserve">Qurterly payments of £349 </t>
  </si>
  <si>
    <t>SIEMENS</t>
  </si>
  <si>
    <t>1x Kyocera 4551 ci</t>
  </si>
  <si>
    <t>3x Colour Photocopier
1x Black &amp; White Photocopier</t>
  </si>
  <si>
    <t>School called 17/12/19, they only have 4 photocopiers, will send lease info. in, going forward they will only have 2 copies, I have request that they send in new lease info when they have it.</t>
  </si>
  <si>
    <t>PEAC (UK) Risograph</t>
  </si>
  <si>
    <t>Siemens</t>
  </si>
  <si>
    <t>Bizhub 454e, Bizhub C35</t>
  </si>
  <si>
    <t xml:space="preserve">Konica Minolta Business Solutions Ltd </t>
  </si>
  <si>
    <t>Konica Minolta Bizhub C308 DF-629 PC-410 FS-534SD</t>
  </si>
  <si>
    <t>Crown Commercial Services Framework</t>
  </si>
  <si>
    <t>agreements 10042288</t>
  </si>
  <si>
    <t>Konica Minolta Bizhub C308
Konica Minolta bizhub C3110</t>
  </si>
  <si>
    <t>01.12.2017</t>
  </si>
  <si>
    <t>30.11.2021</t>
  </si>
  <si>
    <t>Konica Minolta Bizhub C558/C308/C3100</t>
  </si>
  <si>
    <t xml:space="preserve">Siemens (Midshire Coms) </t>
  </si>
  <si>
    <t>W2W8341272</t>
  </si>
  <si>
    <t>22.11.2017</t>
  </si>
  <si>
    <t>21.11.2020</t>
  </si>
  <si>
    <t>Pitney Bowes</t>
  </si>
  <si>
    <t>22.05.2013</t>
  </si>
  <si>
    <t>On going</t>
  </si>
  <si>
    <t>Konica bizhub C458 Photocopier lease</t>
  </si>
  <si>
    <t>30.3.18</t>
  </si>
  <si>
    <t>29.3.22</t>
  </si>
  <si>
    <t>Konica Bizhub C3110 Photocopier lease</t>
  </si>
  <si>
    <t>01.04.2016</t>
  </si>
  <si>
    <t>31.03.2020</t>
  </si>
  <si>
    <t>KONICA Minolta</t>
  </si>
  <si>
    <t>BizHub C308</t>
  </si>
  <si>
    <t>15.2.19</t>
  </si>
  <si>
    <t>14.2.23</t>
  </si>
  <si>
    <t>Siemens  via Abbey Business Group</t>
  </si>
  <si>
    <t>06.12.16</t>
  </si>
  <si>
    <t>05.12.19</t>
  </si>
  <si>
    <t>KONICA</t>
  </si>
  <si>
    <t>Konika</t>
  </si>
  <si>
    <t xml:space="preserve">photocopier lease </t>
  </si>
  <si>
    <t xml:space="preserve">N/A </t>
  </si>
  <si>
    <t>5 year contract (2016-2021) 20 quarterly rentals &amp; service charges of £110.09</t>
  </si>
  <si>
    <t>Crown commercial services framework agreement agreement</t>
  </si>
  <si>
    <t xml:space="preserve">Lease agreement 3 years for the Provision of goods/services </t>
  </si>
  <si>
    <t>2 copiers + 1 finisher</t>
  </si>
  <si>
    <t>15th jun 2017</t>
  </si>
  <si>
    <t>14th june 2020</t>
  </si>
  <si>
    <t>Lease agreement</t>
  </si>
  <si>
    <t xml:space="preserve">2 copiers </t>
  </si>
  <si>
    <t>14th Dec 2018</t>
  </si>
  <si>
    <t>3rd july 2020</t>
  </si>
  <si>
    <t xml:space="preserve">Abbey Business Equipment              </t>
  </si>
  <si>
    <t>Agreement No. 277974</t>
  </si>
  <si>
    <t>Advanced Imaging Systems Ltd</t>
  </si>
  <si>
    <t>Hire of konica photocopier</t>
  </si>
  <si>
    <t>27.3.2018</t>
  </si>
  <si>
    <t>26.3.2023</t>
  </si>
  <si>
    <t>Konica Minolta Bizhib C368</t>
  </si>
  <si>
    <t>1x Konika Minolta Bizhub C659
1x Konika Minolta Bizhub C3110
1x Konika Minolta Bizhub C3100P</t>
  </si>
  <si>
    <t>Email from Konika says C659 had a capital price of £4,610.20</t>
  </si>
  <si>
    <t>Bizhub C3110 copier ICT suite</t>
  </si>
  <si>
    <t>31.10.2018</t>
  </si>
  <si>
    <t>30.10.2023</t>
  </si>
  <si>
    <t>Bizhub C3100 printer Admin Office</t>
  </si>
  <si>
    <t>Copier and Printers</t>
  </si>
  <si>
    <t>Bizhub C308</t>
  </si>
  <si>
    <t>Documents say RRP = £8,940.</t>
  </si>
  <si>
    <t xml:space="preserve">Konica Minolta Bizhub (admin Printer) </t>
  </si>
  <si>
    <t>Photcopier</t>
  </si>
  <si>
    <t>Konica BizHub C368</t>
  </si>
  <si>
    <t>Apogee</t>
  </si>
  <si>
    <t>3x RICOH MPC3004 exsp</t>
  </si>
  <si>
    <t>High asset value. But is this for all 3?</t>
  </si>
  <si>
    <t>Canon  Photocopier</t>
  </si>
  <si>
    <t>Konica Minolta - Curriculum Printer</t>
  </si>
  <si>
    <t>Konica Minolta - Office Printer</t>
  </si>
  <si>
    <t>Konica Minolta - Preschool Printer</t>
  </si>
  <si>
    <t>Crown Commercial Service</t>
  </si>
  <si>
    <t>2x Konika Minolta Bizhub C458</t>
  </si>
  <si>
    <t>two photocopiers at Aylburton</t>
  </si>
  <si>
    <t>1st November 2017</t>
  </si>
  <si>
    <t>31st October 2021</t>
  </si>
  <si>
    <t>Konika Minolta</t>
  </si>
  <si>
    <t>4 year contract for colour photocopier</t>
  </si>
  <si>
    <t>PEAC Finance and MCL</t>
  </si>
  <si>
    <t>Lease of photocopier unit for 5 years</t>
  </si>
  <si>
    <t>25.6.14</t>
  </si>
  <si>
    <t>24.6.19</t>
  </si>
  <si>
    <t>Konica Bizhub C284</t>
  </si>
  <si>
    <t>Konica Bizhub C3100</t>
  </si>
  <si>
    <t>Hire of 1 photocopier &amp; 2 printers</t>
  </si>
  <si>
    <t>Konica Minolta Photocopier</t>
  </si>
  <si>
    <t>2 Bizhub photocopiers (C308 &amp; C3350)</t>
  </si>
  <si>
    <t>Yes (Copier C308)</t>
  </si>
  <si>
    <t>Konica Minolta Business Solutions (UK) Ltd</t>
  </si>
  <si>
    <t>2 x photocopier/printers
Customer No. 459266
Contract No. 420603451
Equip No.: 1822065797
Equip No.: 1822065814</t>
  </si>
  <si>
    <t>Photocopier - Konica Minolta</t>
  </si>
  <si>
    <t>e-Studio4515AC</t>
  </si>
  <si>
    <t>2.3.19</t>
  </si>
  <si>
    <t>1.3.23</t>
  </si>
  <si>
    <t>2 x photocopiers</t>
  </si>
  <si>
    <t>Two Sharp Photocopiers</t>
  </si>
  <si>
    <t>Ricon Photocopier 34r Lease</t>
  </si>
  <si>
    <t xml:space="preserve">Konica. </t>
  </si>
  <si>
    <t>4 year contract expiring on 8th June.
Monthly rental payments are £174.93 + vat</t>
  </si>
  <si>
    <t xml:space="preserve">Konica Minolta </t>
  </si>
  <si>
    <t>Konica Minolta (Crescent Purchasing Consortium)</t>
  </si>
  <si>
    <t>Konica Minolta.</t>
  </si>
  <si>
    <t>Photocopier bizhub C308</t>
  </si>
  <si>
    <t>Konika Buisness Solutions</t>
  </si>
  <si>
    <t>2 x kyocera photocopier (Rental)</t>
  </si>
  <si>
    <t>1 x office photocopier (Rental)</t>
  </si>
  <si>
    <t xml:space="preserve">Konica Photocopier </t>
  </si>
  <si>
    <t>25.09.2018</t>
  </si>
  <si>
    <t>25.09.2023</t>
  </si>
  <si>
    <t>1x Sharp MX3060 Photocopier</t>
  </si>
  <si>
    <t>Konica Minolta - Photocopier and printer</t>
  </si>
  <si>
    <t>Siemens Financial Services Limited</t>
  </si>
  <si>
    <t>1x Kyocera 4052 ci
1x Kyocera Ecosys P6235 cdn</t>
  </si>
  <si>
    <t>Konica Minolta Bizhub C306</t>
  </si>
  <si>
    <t>Peac</t>
  </si>
  <si>
    <t>2x RICOH MPC3504EXSP</t>
  </si>
  <si>
    <t>No lease start date on lease paperwork - so used dates provided by school on GBP.</t>
  </si>
  <si>
    <t>RIDGEMILL BUSINESS SYSTEMS</t>
  </si>
  <si>
    <t>RICOH MPC307sp</t>
  </si>
  <si>
    <t>PEAC FINANCE</t>
  </si>
  <si>
    <t>Kyocera Photocopier</t>
  </si>
  <si>
    <t>KONICA PHOTOCOPIER, STAFF ROOM</t>
  </si>
  <si>
    <t>KONICA PHOTOCOPIER, OFFICE</t>
  </si>
  <si>
    <t>Siemens Financial Service</t>
  </si>
  <si>
    <t>Photocopies - 60 month contract - £87 per quarter.  Contract with MCL Print</t>
  </si>
  <si>
    <t>Printer/Copiers</t>
  </si>
  <si>
    <t xml:space="preserve"> 26/05/2017</t>
  </si>
  <si>
    <t>Konica Minolta - Photocopier</t>
  </si>
  <si>
    <t>Konica Bizhub C458</t>
  </si>
  <si>
    <t>29.01.16</t>
  </si>
  <si>
    <t>28.01.20</t>
  </si>
  <si>
    <t>Bizhub C458</t>
  </si>
  <si>
    <t>Peac Finance (Zerographic)</t>
  </si>
  <si>
    <t>Xerox C8070 &amp; C/2 Fold</t>
  </si>
  <si>
    <t xml:space="preserve">Photocopier leased through Midshire Communications Ltd. </t>
  </si>
  <si>
    <t>Crown Commercial Service (Konika Minolta)</t>
  </si>
  <si>
    <t>Konika Minolta Bizhub C284e
Konika Minolta Bizhub C35P
Konika Minolta Bizhub C35P</t>
  </si>
  <si>
    <t>Konica Minolta Bizhub C35p</t>
  </si>
  <si>
    <t>Note: Agreements includes replacement toner cartidges, repair &amp; maintnenance</t>
  </si>
  <si>
    <t>Konica Photocopy</t>
  </si>
  <si>
    <t>Grenke Ltd</t>
  </si>
  <si>
    <t>1x 254 Ollvetti (photocopier)</t>
  </si>
  <si>
    <t>Originally said this was a vehicle.</t>
  </si>
  <si>
    <t>Konica Minolta Bizhub C284e lease</t>
  </si>
  <si>
    <t>Konica Bizhub C458/Bizhub C3110</t>
  </si>
  <si>
    <t>Konica Minolta 2x Photo Copiers</t>
  </si>
  <si>
    <t>26.04.2015</t>
  </si>
  <si>
    <t>25.04.2020</t>
  </si>
  <si>
    <t xml:space="preserve">NA </t>
  </si>
  <si>
    <t>Konika Minolta Bizhub C308
Konika Minolta Bizhub C3351</t>
  </si>
  <si>
    <t>Contract 420597165 for Bizhub C3351/ A92F021006902</t>
  </si>
  <si>
    <t>Office Photocopier</t>
  </si>
  <si>
    <t>Curriculum Photocopier</t>
  </si>
  <si>
    <t>12.03.16</t>
  </si>
  <si>
    <t>11.03.20</t>
  </si>
  <si>
    <t>NA</t>
  </si>
  <si>
    <t>Peac Finance</t>
  </si>
  <si>
    <t>Riso cc 7150</t>
  </si>
  <si>
    <t>Lease continuing - latest invoice received is for period to 06/04/2020.</t>
  </si>
  <si>
    <t>BizHub C368 photocopier</t>
  </si>
  <si>
    <t>Konica Minolta Photocopiers</t>
  </si>
  <si>
    <t>Elite Charity Solutions</t>
  </si>
  <si>
    <t>1x Ricoh MP C5501
1x Xerox Versalink C400</t>
  </si>
  <si>
    <t>Can be cancelled at any time</t>
  </si>
  <si>
    <t>Month by month rolling hire agreement with Elite Charity Solutions</t>
  </si>
  <si>
    <t>Agreement no.A8577347</t>
  </si>
  <si>
    <t xml:space="preserve">PEAC Finance
</t>
  </si>
  <si>
    <t>Papercut Photocopier
Sharp MX5140 Multi Function Copier
Sharp MX3560 Multi Function Copier</t>
  </si>
  <si>
    <t>29.03.22</t>
  </si>
  <si>
    <t>Konica Minolta 3 years lease contract</t>
  </si>
  <si>
    <t>30/04/201</t>
  </si>
  <si>
    <t xml:space="preserve">Konica Minolta Bizhub C558 </t>
  </si>
  <si>
    <t>31/09/2021</t>
  </si>
  <si>
    <t>Cannon</t>
  </si>
  <si>
    <t>Kyocera MFD's including Apps at a combinded rental</t>
  </si>
  <si>
    <t>£2,843.64 Gross</t>
  </si>
  <si>
    <t>Paid Quarterly</t>
  </si>
  <si>
    <t>Framework contract Ref: Y11171</t>
  </si>
  <si>
    <t>Photocopier  contract</t>
  </si>
  <si>
    <t>Seimans
Midshire Communications Ltd</t>
  </si>
  <si>
    <t>2x Kyocera Task Alfa 6052 ci
1x Kyocera Ecosys 6235 cidn</t>
  </si>
  <si>
    <t>C-touch Boards</t>
  </si>
  <si>
    <t>PEAC</t>
  </si>
  <si>
    <t>Photocopiers- Lease</t>
  </si>
  <si>
    <t>BNP Sharp copier</t>
  </si>
  <si>
    <t>1x Konika Minolta Bizhub C360i</t>
  </si>
  <si>
    <t>£14,441 rrp</t>
  </si>
  <si>
    <t>2x Konika Minolta Bizhub C659
1x FS-536SD Bundle 2 (booklet finisher)</t>
  </si>
  <si>
    <t>01.09.18</t>
  </si>
  <si>
    <t>01.09.21</t>
  </si>
  <si>
    <t>Crown Commercial Service (Konica Minolta)</t>
  </si>
  <si>
    <t>1x Konika Minolta Bizhub C558
1x Konika Minolta Bizhub C458
1x Konika Minolta Bizhub C3351</t>
  </si>
  <si>
    <t>Konica Minolta Photocopier x 2</t>
  </si>
  <si>
    <t>Konica MFD at JGC</t>
  </si>
  <si>
    <t>??</t>
  </si>
  <si>
    <t>Toshiba Phone system</t>
  </si>
  <si>
    <t>approx 30 handsets at 3 GFAPS sites</t>
  </si>
  <si>
    <t>yES</t>
  </si>
  <si>
    <t>Konica Printers</t>
  </si>
  <si>
    <t>1.4.2017</t>
  </si>
  <si>
    <t>31.3.2021</t>
  </si>
  <si>
    <t>Konica MFD</t>
  </si>
  <si>
    <t>14.3.2018</t>
  </si>
  <si>
    <t>13.3.2022</t>
  </si>
  <si>
    <t>18.01.16</t>
  </si>
  <si>
    <t>17.01.2021</t>
  </si>
  <si>
    <t>01.02.2015</t>
  </si>
  <si>
    <t>31.01.2020</t>
  </si>
  <si>
    <t>Konica printers/copies - detail unknown please contact Helen Hunt details</t>
  </si>
  <si>
    <t>detail unknown please contact Helen Hunt details</t>
  </si>
  <si>
    <t>InVentry Visitor Management Solution &amp; Barcode Scanner</t>
  </si>
  <si>
    <t xml:space="preserve">Information required to check value of equipment </t>
  </si>
  <si>
    <t>Alert Systems - intruder alarm/access system</t>
  </si>
  <si>
    <t>Intruder Alarm - Rental Plan not lease.</t>
  </si>
  <si>
    <t>All equipment arranged through Caterlink</t>
  </si>
  <si>
    <t>Aquaid</t>
  </si>
  <si>
    <t>Water coolers x 2</t>
  </si>
  <si>
    <t>Franking machine x 1</t>
  </si>
  <si>
    <t>PHS</t>
  </si>
  <si>
    <t>Rental of hand driers</t>
  </si>
  <si>
    <t>1.4.16</t>
  </si>
  <si>
    <t>31.3.21</t>
  </si>
  <si>
    <t>C F Asset Finance</t>
  </si>
  <si>
    <t>DM 160 Digital Mailing System.</t>
  </si>
  <si>
    <t>£1044 + VAT</t>
  </si>
  <si>
    <t>Samsung Telephone System</t>
  </si>
  <si>
    <t>Ucall phone system- lease of equip</t>
  </si>
  <si>
    <t>PHS sanitary</t>
  </si>
  <si>
    <t xml:space="preserve">Telephones   </t>
  </si>
  <si>
    <t xml:space="preserve">Telephone system upgrade. £110 payable quarterly </t>
  </si>
  <si>
    <t>03/1019</t>
  </si>
  <si>
    <t>Tower Leasing</t>
  </si>
  <si>
    <t>5 telephones</t>
  </si>
  <si>
    <t>Hand driers</t>
  </si>
  <si>
    <t>Water chiller</t>
  </si>
  <si>
    <t>Water boiler</t>
  </si>
  <si>
    <t>Water cooler</t>
  </si>
  <si>
    <t>Watercooler</t>
  </si>
  <si>
    <t>30 days notice</t>
  </si>
  <si>
    <t>5 hand dryers; 1 water cooler, 1 water boiler, 2 water management systems &amp; 2 urinal sanitising units</t>
  </si>
  <si>
    <t>Anomaly Interactive Limited</t>
  </si>
  <si>
    <t>1x External Interactive Screen</t>
  </si>
  <si>
    <t>Telephone Europe</t>
  </si>
  <si>
    <t>Telephone</t>
  </si>
  <si>
    <t xml:space="preserve">LG Telephone </t>
  </si>
  <si>
    <t>20.7.16</t>
  </si>
  <si>
    <t>19.7.21</t>
  </si>
  <si>
    <t>Office Ververages</t>
  </si>
  <si>
    <t>2 x water coolers</t>
  </si>
  <si>
    <t>air freshener</t>
  </si>
  <si>
    <t>sanitary bins</t>
  </si>
  <si>
    <t>medical waste</t>
  </si>
  <si>
    <t>Telephone system £243.00 per qtr 3 years contract</t>
  </si>
  <si>
    <t>15 lines</t>
  </si>
  <si>
    <t>Aquaaid</t>
  </si>
  <si>
    <t>Water coolers</t>
  </si>
  <si>
    <t>Midas Telecoms</t>
  </si>
  <si>
    <t>telephone system</t>
  </si>
  <si>
    <t>U.CALL Limited</t>
  </si>
  <si>
    <t>Investic</t>
  </si>
  <si>
    <t>Telephone system X1</t>
  </si>
  <si>
    <t>Franking Machine</t>
  </si>
  <si>
    <t>Telephone system Samsung 70/30 and 10 handsets</t>
  </si>
  <si>
    <t>Water Cooler</t>
  </si>
  <si>
    <t>Rolls over</t>
  </si>
  <si>
    <t>Ongong</t>
  </si>
  <si>
    <t>Hot Water Boiler</t>
  </si>
  <si>
    <t>Cold Water Dispensers</t>
  </si>
  <si>
    <t>Water cooler; rolling contract</t>
  </si>
  <si>
    <t>Rolling contract</t>
  </si>
  <si>
    <t>1108</t>
  </si>
  <si>
    <t>2172</t>
  </si>
  <si>
    <t>7019</t>
  </si>
  <si>
    <t>6905</t>
  </si>
  <si>
    <t>3334</t>
  </si>
  <si>
    <t>3308</t>
  </si>
  <si>
    <t>5205</t>
  </si>
  <si>
    <t>3323</t>
  </si>
  <si>
    <t>3069</t>
  </si>
  <si>
    <t>4032</t>
  </si>
  <si>
    <t>2040</t>
  </si>
  <si>
    <t>3086</t>
  </si>
  <si>
    <t>2041</t>
  </si>
  <si>
    <t>203170</t>
  </si>
  <si>
    <t>3018</t>
  </si>
  <si>
    <t>5408</t>
  </si>
  <si>
    <t>3365</t>
  </si>
  <si>
    <t>4012</t>
  </si>
  <si>
    <t>7022</t>
  </si>
  <si>
    <t>2171</t>
  </si>
  <si>
    <t>7023</t>
  </si>
  <si>
    <t>2165</t>
  </si>
  <si>
    <t>2043</t>
  </si>
  <si>
    <t>2103</t>
  </si>
  <si>
    <t>7015</t>
  </si>
  <si>
    <t>3019</t>
  </si>
  <si>
    <t>2056</t>
  </si>
  <si>
    <t>2135</t>
  </si>
  <si>
    <t>3020</t>
  </si>
  <si>
    <t>2042</t>
  </si>
  <si>
    <t>2045</t>
  </si>
  <si>
    <t>3021</t>
  </si>
  <si>
    <t>5204</t>
  </si>
  <si>
    <t>2046</t>
  </si>
  <si>
    <t>2104</t>
  </si>
  <si>
    <t>3335</t>
  </si>
  <si>
    <t>2001</t>
  </si>
  <si>
    <t>3311</t>
  </si>
  <si>
    <t>7007</t>
  </si>
  <si>
    <t>Changed Sponsors</t>
  </si>
  <si>
    <t>3315</t>
  </si>
  <si>
    <t>2129</t>
  </si>
  <si>
    <t>2008</t>
  </si>
  <si>
    <t>2143</t>
  </si>
  <si>
    <t>3313</t>
  </si>
  <si>
    <t>2138</t>
  </si>
  <si>
    <t>2058</t>
  </si>
  <si>
    <t>2117</t>
  </si>
  <si>
    <t>2132</t>
  </si>
  <si>
    <t>2050</t>
  </si>
  <si>
    <t>5207</t>
  </si>
  <si>
    <t>5206</t>
  </si>
  <si>
    <t>5418</t>
  </si>
  <si>
    <t>2080</t>
  </si>
  <si>
    <t>5414</t>
  </si>
  <si>
    <t>5412</t>
  </si>
  <si>
    <t>5215</t>
  </si>
  <si>
    <t>2051</t>
  </si>
  <si>
    <t>2052</t>
  </si>
  <si>
    <t>2122</t>
  </si>
  <si>
    <t>5409</t>
  </si>
  <si>
    <t>2144</t>
  </si>
  <si>
    <t>2053</t>
  </si>
  <si>
    <t>5420</t>
  </si>
  <si>
    <t>5419</t>
  </si>
  <si>
    <t>3375</t>
  </si>
  <si>
    <t>2036</t>
  </si>
  <si>
    <t>3053</t>
  </si>
  <si>
    <t>4024</t>
  </si>
  <si>
    <t>2039</t>
  </si>
  <si>
    <t>2106</t>
  </si>
  <si>
    <t>2105</t>
  </si>
  <si>
    <t>3027</t>
  </si>
  <si>
    <t>3017</t>
  </si>
  <si>
    <t>2175</t>
  </si>
  <si>
    <t>2185</t>
  </si>
  <si>
    <t>3322</t>
  </si>
  <si>
    <t>3030</t>
  </si>
  <si>
    <t>5422</t>
  </si>
  <si>
    <t>4002</t>
  </si>
  <si>
    <t>2034</t>
  </si>
  <si>
    <t>2030</t>
  </si>
  <si>
    <t>3087</t>
  </si>
  <si>
    <t>2093</t>
  </si>
  <si>
    <t>2147</t>
  </si>
  <si>
    <t>2009</t>
  </si>
  <si>
    <t>2044</t>
  </si>
  <si>
    <t>2068</t>
  </si>
  <si>
    <t>2107</t>
  </si>
  <si>
    <t>2013</t>
  </si>
  <si>
    <t>3034</t>
  </si>
  <si>
    <t>3035</t>
  </si>
  <si>
    <t>4513</t>
  </si>
  <si>
    <t>3061</t>
  </si>
  <si>
    <t>2168</t>
  </si>
  <si>
    <t>2200</t>
  </si>
  <si>
    <t>4009</t>
  </si>
  <si>
    <t>2061</t>
  </si>
  <si>
    <t>2136</t>
  </si>
  <si>
    <t>2177</t>
  </si>
  <si>
    <t>2137</t>
  </si>
  <si>
    <t>5211</t>
  </si>
  <si>
    <t>2142</t>
  </si>
  <si>
    <t>4019</t>
  </si>
  <si>
    <t>2150</t>
  </si>
  <si>
    <t>1104</t>
  </si>
  <si>
    <t>2069</t>
  </si>
  <si>
    <t>2063</t>
  </si>
  <si>
    <t>2181</t>
  </si>
  <si>
    <t>2115</t>
  </si>
  <si>
    <t>2151</t>
  </si>
  <si>
    <t>2113</t>
  </si>
  <si>
    <t>Hardwicke Parochial Primary Academy</t>
  </si>
  <si>
    <t>3326</t>
  </si>
  <si>
    <t>3039</t>
  </si>
  <si>
    <t>2025</t>
  </si>
  <si>
    <t>2026</t>
  </si>
  <si>
    <t>3040</t>
  </si>
  <si>
    <t>3041</t>
  </si>
  <si>
    <t>7025</t>
  </si>
  <si>
    <t>3011</t>
  </si>
  <si>
    <t>4017</t>
  </si>
  <si>
    <t>5219</t>
  </si>
  <si>
    <t>2178</t>
  </si>
  <si>
    <t>3084</t>
  </si>
  <si>
    <t>3367</t>
  </si>
  <si>
    <t>2028</t>
  </si>
  <si>
    <t>4018</t>
  </si>
  <si>
    <t>3316</t>
  </si>
  <si>
    <t>3093</t>
  </si>
  <si>
    <t>2184</t>
  </si>
  <si>
    <t>3327</t>
  </si>
  <si>
    <t>3328</t>
  </si>
  <si>
    <t>2022</t>
  </si>
  <si>
    <t>2145</t>
  </si>
  <si>
    <t>2118</t>
  </si>
  <si>
    <t>3374</t>
  </si>
  <si>
    <t>5406</t>
  </si>
  <si>
    <t>2073</t>
  </si>
  <si>
    <t>3042</t>
  </si>
  <si>
    <t>3372</t>
  </si>
  <si>
    <t>3010</t>
  </si>
  <si>
    <t>3373</t>
  </si>
  <si>
    <t>2075</t>
  </si>
  <si>
    <t>3101</t>
  </si>
  <si>
    <t>2160</t>
  </si>
  <si>
    <t>3094</t>
  </si>
  <si>
    <t>2047</t>
  </si>
  <si>
    <t>3331</t>
  </si>
  <si>
    <t>2004</t>
  </si>
  <si>
    <t>3044</t>
  </si>
  <si>
    <t>3045</t>
  </si>
  <si>
    <t>2029</t>
  </si>
  <si>
    <t>2033</t>
  </si>
  <si>
    <t>2031</t>
  </si>
  <si>
    <t>3047</t>
  </si>
  <si>
    <t>2077</t>
  </si>
  <si>
    <t>3048</t>
  </si>
  <si>
    <t>5424</t>
  </si>
  <si>
    <t>5401</t>
  </si>
  <si>
    <t>2179</t>
  </si>
  <si>
    <t>3050</t>
  </si>
  <si>
    <t>2081</t>
  </si>
  <si>
    <t>5217</t>
  </si>
  <si>
    <t>3337</t>
  </si>
  <si>
    <t>3338</t>
  </si>
  <si>
    <t>2125</t>
  </si>
  <si>
    <t>2037</t>
  </si>
  <si>
    <t>3052</t>
  </si>
  <si>
    <t>2155</t>
  </si>
  <si>
    <t>5411</t>
  </si>
  <si>
    <t>3340</t>
  </si>
  <si>
    <t>3055</t>
  </si>
  <si>
    <t>3341</t>
  </si>
  <si>
    <t>3056</t>
  </si>
  <si>
    <t>2119</t>
  </si>
  <si>
    <t>3057</t>
  </si>
  <si>
    <t>3310</t>
  </si>
  <si>
    <t>5221</t>
  </si>
  <si>
    <t>2006</t>
  </si>
  <si>
    <t>2090</t>
  </si>
  <si>
    <t>2108</t>
  </si>
  <si>
    <t>7004</t>
  </si>
  <si>
    <t>5403</t>
  </si>
  <si>
    <t>3060</t>
  </si>
  <si>
    <t>7026</t>
  </si>
  <si>
    <t>5203</t>
  </si>
  <si>
    <t>2109</t>
  </si>
  <si>
    <t>5421</t>
  </si>
  <si>
    <t>3319</t>
  </si>
  <si>
    <t>3343</t>
  </si>
  <si>
    <t>2010</t>
  </si>
  <si>
    <t>3063</t>
  </si>
  <si>
    <t>3054</t>
  </si>
  <si>
    <t>3064</t>
  </si>
  <si>
    <t>5407</t>
  </si>
  <si>
    <t>5400</t>
  </si>
  <si>
    <t>5200</t>
  </si>
  <si>
    <t>2123</t>
  </si>
  <si>
    <t>2085</t>
  </si>
  <si>
    <t>2158</t>
  </si>
  <si>
    <t>2157</t>
  </si>
  <si>
    <t>3065</t>
  </si>
  <si>
    <t>3345</t>
  </si>
  <si>
    <t>4064</t>
  </si>
  <si>
    <t>5216</t>
  </si>
  <si>
    <t>4010</t>
  </si>
  <si>
    <t>4006</t>
  </si>
  <si>
    <t>2072</t>
  </si>
  <si>
    <t>2084</t>
  </si>
  <si>
    <t>3067</t>
  </si>
  <si>
    <t>3068</t>
  </si>
  <si>
    <t>3089</t>
  </si>
  <si>
    <t>4001</t>
  </si>
  <si>
    <t>5428</t>
  </si>
  <si>
    <t>7027</t>
  </si>
  <si>
    <t>2086</t>
  </si>
  <si>
    <t>2066</t>
  </si>
  <si>
    <t>3070</t>
  </si>
  <si>
    <t>2164</t>
  </si>
  <si>
    <t>3317</t>
  </si>
  <si>
    <t>3344</t>
  </si>
  <si>
    <t>3354</t>
  </si>
  <si>
    <t>LITTLE WAY CATHOLIC EDUCATIONAL TRUST</t>
  </si>
  <si>
    <t>Previous Cost Centre 107596</t>
  </si>
  <si>
    <t>5213</t>
  </si>
  <si>
    <t>3364</t>
  </si>
  <si>
    <t>3096</t>
  </si>
  <si>
    <t>2038</t>
  </si>
  <si>
    <t>3097</t>
  </si>
  <si>
    <t>3356</t>
  </si>
  <si>
    <t>150343</t>
  </si>
  <si>
    <t>Previous Cost Centre 107734</t>
  </si>
  <si>
    <t>3330</t>
  </si>
  <si>
    <t>3363</t>
  </si>
  <si>
    <t>3358</t>
  </si>
  <si>
    <t>3360</t>
  </si>
  <si>
    <t>St Mary's Church of England Primary School</t>
  </si>
  <si>
    <t>3348</t>
  </si>
  <si>
    <t>2088</t>
  </si>
  <si>
    <t>3004</t>
  </si>
  <si>
    <t>4600</t>
  </si>
  <si>
    <t>3370</t>
  </si>
  <si>
    <t>150350</t>
  </si>
  <si>
    <t>Old Vendor No 109740/Old Debtor No 102019</t>
  </si>
  <si>
    <t>3359</t>
  </si>
  <si>
    <t>150344</t>
  </si>
  <si>
    <t>Previous Cost Centre 107912</t>
  </si>
  <si>
    <t>2065</t>
  </si>
  <si>
    <t>3366</t>
  </si>
  <si>
    <t>2067</t>
  </si>
  <si>
    <t>3038</t>
  </si>
  <si>
    <t>2146</t>
  </si>
  <si>
    <t>2091</t>
  </si>
  <si>
    <t>3025</t>
  </si>
  <si>
    <t>5402</t>
  </si>
  <si>
    <t>2094</t>
  </si>
  <si>
    <t>3071</t>
  </si>
  <si>
    <t>5214</t>
  </si>
  <si>
    <t>3072</t>
  </si>
  <si>
    <t>5405</t>
  </si>
  <si>
    <t>3073</t>
  </si>
  <si>
    <t>1106</t>
  </si>
  <si>
    <t>5209</t>
  </si>
  <si>
    <t>5201</t>
  </si>
  <si>
    <t>150345</t>
  </si>
  <si>
    <t>Old Vendor No 101627/Old Debtor No 100436</t>
  </si>
  <si>
    <t>5410</t>
  </si>
  <si>
    <t>2130</t>
  </si>
  <si>
    <t>5404</t>
  </si>
  <si>
    <t>4005</t>
  </si>
  <si>
    <t>4022</t>
  </si>
  <si>
    <t>2180</t>
  </si>
  <si>
    <t>7024</t>
  </si>
  <si>
    <t>7003</t>
  </si>
  <si>
    <t>2070</t>
  </si>
  <si>
    <t>3357</t>
  </si>
  <si>
    <t>7017</t>
  </si>
  <si>
    <t>4068</t>
  </si>
  <si>
    <t>2098</t>
  </si>
  <si>
    <t>2099</t>
  </si>
  <si>
    <t>5208</t>
  </si>
  <si>
    <t>2095</t>
  </si>
  <si>
    <t>2032</t>
  </si>
  <si>
    <t>2002</t>
  </si>
  <si>
    <t>3074</t>
  </si>
  <si>
    <t>2101</t>
  </si>
  <si>
    <t>3076</t>
  </si>
  <si>
    <t>2097</t>
  </si>
  <si>
    <t>3077</t>
  </si>
  <si>
    <t>2102</t>
  </si>
  <si>
    <t>5210</t>
  </si>
  <si>
    <t>2121</t>
  </si>
  <si>
    <t>2019</t>
  </si>
  <si>
    <t>3350</t>
  </si>
  <si>
    <t>2111</t>
  </si>
  <si>
    <t>3080</t>
  </si>
  <si>
    <t>2133</t>
  </si>
  <si>
    <t>202967</t>
  </si>
  <si>
    <t>3081</t>
  </si>
  <si>
    <t>2092</t>
  </si>
  <si>
    <t>3368</t>
  </si>
  <si>
    <t>5417</t>
  </si>
  <si>
    <t>3352</t>
  </si>
  <si>
    <t>3353</t>
  </si>
  <si>
    <t>2141</t>
  </si>
  <si>
    <t>2064</t>
  </si>
  <si>
    <t>2114</t>
  </si>
  <si>
    <t>5415</t>
  </si>
  <si>
    <t>2110</t>
  </si>
  <si>
    <t>Please select (Yes/No) from dropdown</t>
  </si>
  <si>
    <t>We now require you to complete a new return for inclusion in our Statement of Accounts, which will detail your current leases position, and provide details of any new contracts which are due to be starting on/by 31st March 2025.</t>
  </si>
  <si>
    <t>Changes to the way in which lease arrangements are accounted for under accounting regulations (IFRS 16) became applicable from 2023-24. This meant that the previous classification of operating leases has ceased and all material arrangements need to be accounted for as a "Right of use" asset within the Council's annual statement of accounts. Guidance has now been provided to enable Local Authorities to adopt the new regulations which requires us to identify current lease arrangements within all schools.  Completing this return will greatly assist this process.</t>
  </si>
  <si>
    <t>Do you have any NEW Lease Agreements which have, or are due to COMMENCE between 01/04/2024 and 31/03/2025, where assets are leased to the School?
Please select Yes/No for each category below and provide details of the lease agreements.</t>
  </si>
  <si>
    <t>South Cotswolds</t>
  </si>
  <si>
    <t>North Cotswolds</t>
  </si>
  <si>
    <t>Was previously cost centre 107538</t>
  </si>
  <si>
    <t>107546</t>
  </si>
  <si>
    <t>Changed from a bank account school to a central school with effect from 1st April 2024</t>
  </si>
  <si>
    <t>LIFT SCHOOLS</t>
  </si>
  <si>
    <t>Bromesberrow St Mary's Church of England Primary School</t>
  </si>
  <si>
    <t>151067</t>
  </si>
  <si>
    <t>Pre Academy Conversion Vendor No 191520, Debtor No 107179</t>
  </si>
  <si>
    <t>153117</t>
  </si>
  <si>
    <t>150931</t>
  </si>
  <si>
    <t>205948</t>
  </si>
  <si>
    <t>122154</t>
  </si>
  <si>
    <t>Pre Academy Conversion Cost Centre 107921</t>
  </si>
  <si>
    <t>9162174</t>
  </si>
  <si>
    <t>2174</t>
  </si>
  <si>
    <t>150854</t>
  </si>
  <si>
    <t>206033</t>
  </si>
  <si>
    <t>123470</t>
  </si>
  <si>
    <t>199515</t>
  </si>
  <si>
    <t>9162166</t>
  </si>
  <si>
    <t>2166</t>
  </si>
  <si>
    <t>150837</t>
  </si>
  <si>
    <t>206142</t>
  </si>
  <si>
    <t>123485</t>
  </si>
  <si>
    <t>Previous Cost Centre 107935</t>
  </si>
  <si>
    <t>151113</t>
  </si>
  <si>
    <t>207337</t>
  </si>
  <si>
    <t>123694</t>
  </si>
  <si>
    <t>Pre Academy Conversion Cost Centre 107702</t>
  </si>
  <si>
    <t>186756</t>
  </si>
  <si>
    <t>Converted to bank account school from 1st April 2024</t>
  </si>
  <si>
    <t>204073</t>
  </si>
  <si>
    <t>151066</t>
  </si>
  <si>
    <t>206823</t>
  </si>
  <si>
    <t>108290</t>
  </si>
  <si>
    <t>Pre Academy Conversion Cost Centre 107732</t>
  </si>
  <si>
    <t>9162167</t>
  </si>
  <si>
    <t>2167</t>
  </si>
  <si>
    <t>150838</t>
  </si>
  <si>
    <t>206834</t>
  </si>
  <si>
    <t>123592</t>
  </si>
  <si>
    <t>previous cost centre 107526</t>
  </si>
  <si>
    <t>Queen Margaret Primary Academy</t>
  </si>
  <si>
    <t>9162163</t>
  </si>
  <si>
    <t>2163</t>
  </si>
  <si>
    <t>150684</t>
  </si>
  <si>
    <t>204845</t>
  </si>
  <si>
    <t>123212</t>
  </si>
  <si>
    <t>Previous cost centre 107815</t>
  </si>
  <si>
    <t>206413</t>
  </si>
  <si>
    <t>122774</t>
  </si>
  <si>
    <t>203575</t>
  </si>
  <si>
    <t>123130</t>
  </si>
  <si>
    <t>9162156</t>
  </si>
  <si>
    <t>2156</t>
  </si>
  <si>
    <t>150509</t>
  </si>
  <si>
    <t>206139</t>
  </si>
  <si>
    <t>123486</t>
  </si>
  <si>
    <t>Previous Cost Centre 107947</t>
  </si>
  <si>
    <t>204126</t>
  </si>
  <si>
    <t>123129</t>
  </si>
  <si>
    <t>107907</t>
  </si>
  <si>
    <t>109740</t>
  </si>
  <si>
    <t>123132</t>
  </si>
  <si>
    <t>203582</t>
  </si>
  <si>
    <t>123131</t>
  </si>
  <si>
    <t>101627</t>
  </si>
  <si>
    <t>123133</t>
  </si>
  <si>
    <t>151145</t>
  </si>
  <si>
    <t>123134</t>
  </si>
  <si>
    <t>151065</t>
  </si>
  <si>
    <t>207141</t>
  </si>
  <si>
    <t>123695</t>
  </si>
  <si>
    <t>Pre Academy Conversion Cost Centre 107819</t>
  </si>
  <si>
    <t>Changing from a bank account school to a central school 1st April 2025</t>
  </si>
  <si>
    <t>163386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</si>
</sst>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quot;£&quot;#,##0"/>
    <numFmt numFmtId="166" formatCode="dd/mm/yyyy;@"/>
    <numFmt numFmtId="167" formatCode="_-* #,##0_-;[Red]\-* #,##0_-;_-* &quot;-&quot;??_-;_-@_-"/>
    <numFmt numFmtId="168" formatCode="#,##0;[Red]\-#,##0;&quot;-   &quot;"/>
    <numFmt numFmtId="169" formatCode="#,###;[Red]\-#,###"/>
    <numFmt numFmtId="170" formatCode="#,###.##;[Red]\-#,###.##"/>
    <numFmt numFmtId="171" formatCode="&quot;£&quot;0;[Red]\-&quot;£&quot;0"/>
    <numFmt numFmtId="172" formatCode="0%;[Red]\-0%"/>
    <numFmt numFmtId="173" formatCode="#,##0.0;[Red]\-#,##0.0"/>
    <numFmt numFmtId="174" formatCode="#,##0.0000;[Red]\-#,##0.0000"/>
    <numFmt numFmtId="175" formatCode="0.0%"/>
    <numFmt numFmtId="176" formatCode="0;[Red]\-0"/>
    <numFmt numFmtId="177" formatCode="General_)"/>
    <numFmt numFmtId="178" formatCode="&quot;£&quot;#,##0.00"/>
  </numFmts>
  <fonts count="62">
    <font>
      <sz val="11"/>
      <color theme="1"/>
      <name val="Arial"/>
      <family val="2"/>
    </font>
    <font>
      <sz val="11"/>
      <color theme="1"/>
      <name val="Calibri"/>
      <family val="2"/>
      <scheme val="minor"/>
    </font>
    <font>
      <sz val="11"/>
      <color theme="1"/>
      <name val="Arial"/>
      <family val="2"/>
    </font>
    <font>
      <b/>
      <sz val="11"/>
      <color theme="1"/>
      <name val="Arial"/>
      <family val="2"/>
    </font>
    <font>
      <b/>
      <sz val="16"/>
      <name val="Arial"/>
      <family val="2"/>
    </font>
    <font>
      <b/>
      <sz val="11"/>
      <color indexed="8"/>
      <name val="Arial"/>
      <family val="2"/>
    </font>
    <font>
      <sz val="10"/>
      <name val="Arial"/>
      <family val="2"/>
    </font>
    <font>
      <sz val="10"/>
      <color indexed="8"/>
      <name val="Arial"/>
      <family val="2"/>
    </font>
    <font>
      <b/>
      <sz val="10"/>
      <name val="Arial"/>
      <family val="2"/>
    </font>
    <font>
      <sz val="11"/>
      <color indexed="8"/>
      <name val="Arial"/>
      <family val="2"/>
    </font>
    <font>
      <b/>
      <sz val="11"/>
      <color rgb="FF000000"/>
      <name val="Arial"/>
      <family val="2"/>
    </font>
    <font>
      <sz val="11"/>
      <name val="Tahoma"/>
      <family val="2"/>
    </font>
    <font>
      <b/>
      <sz val="11"/>
      <name val="Arial"/>
      <family val="2"/>
    </font>
    <font>
      <b/>
      <u/>
      <sz val="11"/>
      <color indexed="10"/>
      <name val="Arial"/>
      <family val="2"/>
    </font>
    <font>
      <b/>
      <sz val="18"/>
      <name val="Arial"/>
      <family val="2"/>
    </font>
    <font>
      <b/>
      <i/>
      <sz val="11"/>
      <color theme="1"/>
      <name val="Arial"/>
      <family val="2"/>
    </font>
    <font>
      <b/>
      <i/>
      <sz val="11"/>
      <color rgb="FFFF0000"/>
      <name val="Arial"/>
      <family val="2"/>
    </font>
    <font>
      <b/>
      <sz val="16"/>
      <color theme="1"/>
      <name val="Arial"/>
      <family val="2"/>
    </font>
    <font>
      <b/>
      <sz val="12"/>
      <name val="Arial"/>
      <family val="2"/>
    </font>
    <font>
      <sz val="10"/>
      <color theme="1"/>
      <name val="Arial"/>
      <family val="2"/>
    </font>
    <font>
      <b/>
      <u/>
      <sz val="10"/>
      <color theme="1"/>
      <name val="Arial"/>
      <family val="2"/>
    </font>
    <font>
      <sz val="10"/>
      <color rgb="FF0000FF"/>
      <name val="Arial"/>
      <family val="2"/>
    </font>
    <font>
      <b/>
      <sz val="10"/>
      <color theme="1"/>
      <name val="Arial"/>
      <family val="2"/>
    </font>
    <font>
      <b/>
      <sz val="9"/>
      <name val="Arial"/>
      <family val="2"/>
    </font>
    <font>
      <b/>
      <u/>
      <sz val="11"/>
      <color rgb="FFFF0000"/>
      <name val="Arial"/>
      <family val="2"/>
    </font>
    <font>
      <sz val="9"/>
      <name val="Arial"/>
      <family val="2"/>
    </font>
    <font>
      <sz val="10"/>
      <color rgb="FFFF0000"/>
      <name val="Arial"/>
      <family val="2"/>
    </font>
    <font>
      <sz val="11"/>
      <name val="Calibri"/>
      <family val="2"/>
      <scheme val="minor"/>
    </font>
    <font>
      <b/>
      <sz val="9"/>
      <color indexed="81"/>
      <name val="Tahoma"/>
      <family val="2"/>
    </font>
    <font>
      <sz val="9"/>
      <color indexed="81"/>
      <name val="Tahoma"/>
      <family val="2"/>
    </font>
    <font>
      <sz val="10"/>
      <color indexed="8"/>
      <name val="Times New Roman"/>
      <family val="1"/>
    </font>
    <font>
      <sz val="10"/>
      <color indexed="17"/>
      <name val="Times New Roman"/>
      <family val="1"/>
    </font>
    <font>
      <sz val="10"/>
      <name val="Courier New"/>
      <family val="3"/>
    </font>
    <font>
      <sz val="10"/>
      <name val="Times New Roman"/>
      <family val="1"/>
    </font>
    <font>
      <sz val="11"/>
      <color indexed="8"/>
      <name val="Calibri"/>
      <family val="2"/>
    </font>
    <font>
      <sz val="10"/>
      <color indexed="8"/>
      <name val="Calibri"/>
      <family val="2"/>
    </font>
    <font>
      <sz val="10"/>
      <color theme="1"/>
      <name val="Calibri"/>
      <family val="2"/>
      <scheme val="minor"/>
    </font>
    <font>
      <sz val="10"/>
      <name val="MS Sans Serif"/>
      <family val="2"/>
    </font>
    <font>
      <sz val="11"/>
      <color theme="1"/>
      <name val="Times New Roman"/>
      <family val="2"/>
    </font>
    <font>
      <sz val="10"/>
      <name val="Courier"/>
      <family val="3"/>
    </font>
    <font>
      <sz val="12"/>
      <name val="Arial"/>
      <family val="2"/>
    </font>
    <font>
      <sz val="10"/>
      <color indexed="8"/>
      <name val="CrestVt"/>
      <family val="3"/>
    </font>
    <font>
      <sz val="10"/>
      <color rgb="FF006100"/>
      <name val="Calibri"/>
      <family val="2"/>
    </font>
    <font>
      <b/>
      <sz val="8"/>
      <name val="Arial"/>
      <family val="2"/>
    </font>
    <font>
      <sz val="8"/>
      <name val="Arial"/>
      <family val="2"/>
    </font>
    <font>
      <u/>
      <sz val="10"/>
      <color indexed="12"/>
      <name val="Arial"/>
      <family val="2"/>
    </font>
    <font>
      <u/>
      <sz val="11"/>
      <color indexed="12"/>
      <name val="Tahoma"/>
      <family val="2"/>
    </font>
    <font>
      <u/>
      <sz val="9.9"/>
      <color theme="10"/>
      <name val="Times New Roman"/>
      <family val="2"/>
    </font>
    <font>
      <sz val="10"/>
      <color theme="1"/>
      <name val="Calibri"/>
      <family val="2"/>
    </font>
    <font>
      <sz val="10"/>
      <color rgb="FF212121"/>
      <name val="Arial"/>
      <family val="2"/>
    </font>
    <font>
      <sz val="11"/>
      <color theme="0"/>
      <name val="Arial"/>
      <family val="2"/>
    </font>
    <font>
      <u/>
      <sz val="11"/>
      <color theme="10"/>
      <name val="Arial"/>
      <family val="2"/>
    </font>
    <font>
      <sz val="11"/>
      <color theme="1"/>
      <name val="Calibri"/>
      <family val="2"/>
    </font>
    <font>
      <b/>
      <u/>
      <sz val="11"/>
      <color indexed="8"/>
      <name val="Arial"/>
      <family val="2"/>
    </font>
    <font>
      <b/>
      <sz val="11"/>
      <color rgb="FFFF0000"/>
      <name val="Arial"/>
      <family val="2"/>
    </font>
    <font>
      <sz val="10.5"/>
      <color indexed="8"/>
      <name val="Arial"/>
      <family val="2"/>
    </font>
    <font>
      <b/>
      <u/>
      <sz val="12"/>
      <color indexed="8"/>
      <name val="Arial"/>
      <family val="2"/>
    </font>
    <font>
      <b/>
      <sz val="11"/>
      <color theme="1"/>
      <name val="Calibri"/>
      <family val="2"/>
    </font>
    <font>
      <b/>
      <sz val="8"/>
      <color theme="1"/>
      <name val="Arial"/>
      <family val="2"/>
    </font>
    <font>
      <b/>
      <sz val="8"/>
      <color rgb="FF000000"/>
      <name val="Arial"/>
      <family val="2"/>
    </font>
    <font>
      <b/>
      <u/>
      <sz val="8"/>
      <color indexed="10"/>
      <name val="Arial"/>
      <family val="2"/>
    </font>
    <font>
      <b/>
      <sz val="8"/>
      <color indexed="8"/>
      <name val="Arial"/>
      <family val="2"/>
    </font>
  </fonts>
  <fills count="28">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FF99"/>
        <bgColor indexed="64"/>
      </patternFill>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327">
    <xf numFmtId="0" fontId="0" fillId="0" borderId="0"/>
    <xf numFmtId="43" fontId="2" fillId="0" borderId="0" applyFont="0" applyFill="0" applyBorder="0" applyAlignment="0" applyProtection="0"/>
    <xf numFmtId="0" fontId="11" fillId="0" borderId="0"/>
    <xf numFmtId="0" fontId="19"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169" fontId="30" fillId="0" borderId="0" applyFont="0" applyFill="0" applyBorder="0" applyAlignment="0" applyProtection="0">
      <alignment horizontal="right"/>
    </xf>
    <xf numFmtId="170" fontId="30" fillId="0" borderId="0">
      <alignment horizontal="right"/>
    </xf>
    <xf numFmtId="0" fontId="6" fillId="0" borderId="0"/>
    <xf numFmtId="0" fontId="6" fillId="0" borderId="0"/>
    <xf numFmtId="0" fontId="6" fillId="0" borderId="0"/>
    <xf numFmtId="171" fontId="31" fillId="0" borderId="0" applyFont="0" applyFill="0" applyBorder="0" applyAlignment="0" applyProtection="0">
      <alignment horizontal="right"/>
    </xf>
    <xf numFmtId="6" fontId="32" fillId="0" borderId="0" applyFont="0" applyFill="0" applyBorder="0" applyAlignment="0" applyProtection="0">
      <alignment horizontal="right"/>
    </xf>
    <xf numFmtId="8" fontId="32" fillId="0" borderId="0" applyFont="0" applyFill="0" applyBorder="0" applyAlignment="0" applyProtection="0">
      <alignment horizontal="right"/>
    </xf>
    <xf numFmtId="171" fontId="31" fillId="0" borderId="0" applyFont="0" applyFill="0" applyBorder="0" applyAlignment="0" applyProtection="0">
      <alignment horizontal="right"/>
    </xf>
    <xf numFmtId="1" fontId="32" fillId="0" borderId="0" applyFont="0" applyFill="0" applyBorder="0" applyAlignment="0" applyProtection="0">
      <alignment horizontal="right"/>
    </xf>
    <xf numFmtId="172" fontId="31" fillId="0" borderId="0" applyFont="0" applyFill="0" applyBorder="0" applyAlignment="0" applyProtection="0">
      <alignment horizontal="right"/>
    </xf>
    <xf numFmtId="38" fontId="32" fillId="0" borderId="0" applyFont="0" applyFill="0" applyBorder="0" applyAlignment="0" applyProtection="0">
      <alignment horizontal="right"/>
    </xf>
    <xf numFmtId="38" fontId="31" fillId="0" borderId="0" applyFont="0" applyFill="0" applyBorder="0" applyAlignment="0" applyProtection="0">
      <alignment horizontal="right"/>
    </xf>
    <xf numFmtId="173" fontId="33" fillId="0" borderId="0" applyFont="0" applyFill="0" applyBorder="0" applyAlignment="0" applyProtection="0">
      <alignment horizontal="left"/>
    </xf>
    <xf numFmtId="40" fontId="32" fillId="0" borderId="0" applyFont="0" applyFill="0" applyBorder="0" applyAlignment="0" applyProtection="0">
      <alignment horizontal="right"/>
    </xf>
    <xf numFmtId="40" fontId="32" fillId="0" borderId="0" applyFont="0" applyFill="0" applyBorder="0" applyAlignment="0" applyProtection="0">
      <alignment horizontal="right"/>
    </xf>
    <xf numFmtId="40" fontId="31" fillId="0" borderId="0" applyFont="0" applyFill="0" applyBorder="0" applyAlignment="0" applyProtection="0">
      <alignment horizontal="right"/>
    </xf>
    <xf numFmtId="174" fontId="33" fillId="0" borderId="0" applyFont="0" applyFill="0" applyBorder="0" applyAlignment="0" applyProtection="0">
      <alignment horizontal="right"/>
    </xf>
    <xf numFmtId="174" fontId="33" fillId="0" borderId="0" applyFont="0" applyFill="0" applyBorder="0" applyAlignment="0" applyProtection="0">
      <alignment horizontal="right"/>
    </xf>
    <xf numFmtId="38" fontId="32" fillId="0" borderId="0" applyFont="0" applyFill="0" applyBorder="0" applyAlignment="0" applyProtection="0">
      <alignment horizontal="right"/>
    </xf>
    <xf numFmtId="175" fontId="31" fillId="0" borderId="0" applyFont="0" applyFill="0" applyBorder="0" applyAlignment="0" applyProtection="0">
      <alignment horizontal="right"/>
    </xf>
    <xf numFmtId="10" fontId="31" fillId="0" borderId="0" applyFont="0" applyFill="0" applyBorder="0" applyAlignment="0" applyProtection="0">
      <alignment horizontal="right"/>
    </xf>
    <xf numFmtId="176" fontId="31" fillId="0" borderId="0" applyFont="0" applyFill="0" applyBorder="0" applyAlignment="0" applyProtection="0">
      <alignment horizontal="right"/>
    </xf>
    <xf numFmtId="176" fontId="31" fillId="0" borderId="0" applyFont="0" applyFill="0" applyBorder="0" applyAlignment="0" applyProtection="0">
      <alignment horizontal="right"/>
    </xf>
    <xf numFmtId="176" fontId="31" fillId="0" borderId="0" applyFont="0" applyFill="0" applyBorder="0" applyAlignment="0" applyProtection="0">
      <alignment horizontal="right"/>
    </xf>
    <xf numFmtId="176" fontId="31" fillId="0" borderId="0" applyFont="0" applyFill="0" applyBorder="0" applyAlignment="0" applyProtection="0">
      <alignment horizontal="right"/>
    </xf>
    <xf numFmtId="1" fontId="32" fillId="0" borderId="0" applyFont="0" applyFill="0" applyBorder="0" applyAlignment="0" applyProtection="0">
      <alignment horizontal="right"/>
    </xf>
    <xf numFmtId="1" fontId="32" fillId="0" borderId="0" applyFont="0" applyFill="0" applyBorder="0" applyAlignment="0" applyProtection="0">
      <alignment horizontal="right"/>
    </xf>
    <xf numFmtId="1" fontId="32" fillId="0" borderId="0" applyFont="0" applyFill="0" applyBorder="0" applyAlignment="0" applyProtection="0">
      <alignment horizontal="right"/>
    </xf>
    <xf numFmtId="1" fontId="32" fillId="0" borderId="0" applyFont="0" applyFill="0" applyBorder="0" applyAlignment="0" applyProtection="0">
      <alignment horizontal="right"/>
    </xf>
    <xf numFmtId="1" fontId="32" fillId="0" borderId="0" applyFont="0" applyFill="0" applyBorder="0" applyAlignment="0" applyProtection="0">
      <alignment horizontal="right"/>
    </xf>
    <xf numFmtId="176" fontId="31" fillId="0" borderId="0" applyFont="0" applyFill="0" applyBorder="0" applyAlignment="0" applyProtection="0">
      <alignment horizontal="right"/>
    </xf>
    <xf numFmtId="176" fontId="31" fillId="0" borderId="0" applyFont="0" applyFill="0" applyBorder="0" applyAlignment="0" applyProtection="0">
      <alignment horizontal="right"/>
    </xf>
    <xf numFmtId="1" fontId="32" fillId="0" borderId="0" applyFont="0" applyFill="0" applyBorder="0" applyAlignment="0" applyProtection="0">
      <alignment horizontal="right"/>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164"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3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0" fillId="0" borderId="0" applyFont="0" applyFill="0" applyBorder="0" applyAlignment="0" applyProtection="0"/>
    <xf numFmtId="44" fontId="33" fillId="0" borderId="0" applyFont="0" applyFill="0" applyBorder="0" applyAlignment="0" applyProtection="0"/>
    <xf numFmtId="168" fontId="25" fillId="0" borderId="0" applyFont="0" applyFill="0" applyBorder="0" applyProtection="0">
      <alignment horizontal="right"/>
    </xf>
    <xf numFmtId="15" fontId="32" fillId="0" borderId="0" applyFont="0" applyFill="0" applyBorder="0" applyAlignment="0" applyProtection="0">
      <alignment horizontal="right"/>
    </xf>
    <xf numFmtId="15" fontId="31" fillId="0" borderId="0" applyFont="0" applyFill="0" applyBorder="0" applyAlignment="0" applyProtection="0">
      <alignment horizontal="right"/>
    </xf>
    <xf numFmtId="38" fontId="41" fillId="0" borderId="0" applyFill="0" applyBorder="0" applyProtection="0">
      <alignment horizontal="left"/>
    </xf>
    <xf numFmtId="13" fontId="31" fillId="0" borderId="0" applyFont="0" applyFill="0" applyBorder="0" applyAlignment="0" applyProtection="0">
      <alignment horizontal="right"/>
    </xf>
    <xf numFmtId="0" fontId="42" fillId="8" borderId="0" applyNumberFormat="0" applyBorder="0" applyAlignment="0" applyProtection="0"/>
    <xf numFmtId="0" fontId="43" fillId="0" borderId="0">
      <alignment horizontal="center" vertical="center" wrapText="1"/>
    </xf>
    <xf numFmtId="0" fontId="44" fillId="0" borderId="2">
      <alignment horizontal="center" vertical="center" wrapText="1"/>
    </xf>
    <xf numFmtId="0" fontId="43" fillId="0" borderId="0">
      <alignment horizontal="left" wrapText="1"/>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4" fillId="0" borderId="0">
      <alignment horizontal="left" vertical="center"/>
    </xf>
    <xf numFmtId="0" fontId="44" fillId="0" borderId="0">
      <alignment horizontal="center" vertical="center"/>
    </xf>
    <xf numFmtId="17" fontId="31" fillId="0" borderId="0" applyFont="0" applyFill="0" applyBorder="0" applyAlignment="0" applyProtection="0">
      <alignment horizontal="right"/>
    </xf>
    <xf numFmtId="0" fontId="36" fillId="0" borderId="0"/>
    <xf numFmtId="0" fontId="19" fillId="0" borderId="0"/>
    <xf numFmtId="0" fontId="38" fillId="0" borderId="0"/>
    <xf numFmtId="0" fontId="48" fillId="0" borderId="0"/>
    <xf numFmtId="0" fontId="38" fillId="0" borderId="0"/>
    <xf numFmtId="0" fontId="38" fillId="0" borderId="0"/>
    <xf numFmtId="0" fontId="38" fillId="0" borderId="0"/>
    <xf numFmtId="0" fontId="6" fillId="0" borderId="0"/>
    <xf numFmtId="0" fontId="1" fillId="0" borderId="0"/>
    <xf numFmtId="0" fontId="6" fillId="0" borderId="0"/>
    <xf numFmtId="0" fontId="19"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9" fillId="0" borderId="0"/>
    <xf numFmtId="0" fontId="6" fillId="0" borderId="0"/>
    <xf numFmtId="0" fontId="33" fillId="0" borderId="0"/>
    <xf numFmtId="0" fontId="38" fillId="0" borderId="0"/>
    <xf numFmtId="0" fontId="1" fillId="0" borderId="0"/>
    <xf numFmtId="0" fontId="6" fillId="0" borderId="0"/>
    <xf numFmtId="0" fontId="19" fillId="0" borderId="0"/>
    <xf numFmtId="0" fontId="6" fillId="0" borderId="0"/>
    <xf numFmtId="0" fontId="19" fillId="0" borderId="0"/>
    <xf numFmtId="0" fontId="6" fillId="0" borderId="0"/>
    <xf numFmtId="0" fontId="19" fillId="0" borderId="0"/>
    <xf numFmtId="0" fontId="19" fillId="0" borderId="0"/>
    <xf numFmtId="0" fontId="2"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37"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5" fillId="0" borderId="0" applyFill="0" applyProtection="0">
      <alignment horizontal="left"/>
    </xf>
    <xf numFmtId="0" fontId="6" fillId="0" borderId="0"/>
    <xf numFmtId="0" fontId="6" fillId="0" borderId="0"/>
    <xf numFmtId="0" fontId="36" fillId="0" borderId="0"/>
    <xf numFmtId="0" fontId="1" fillId="0" borderId="0"/>
    <xf numFmtId="0" fontId="6" fillId="0" borderId="0"/>
    <xf numFmtId="0" fontId="6" fillId="0" borderId="0"/>
    <xf numFmtId="177" fontId="39" fillId="0" borderId="0"/>
    <xf numFmtId="0" fontId="38" fillId="0" borderId="0"/>
    <xf numFmtId="0" fontId="19" fillId="0" borderId="0"/>
    <xf numFmtId="0" fontId="1" fillId="0" borderId="0"/>
    <xf numFmtId="0" fontId="19" fillId="0" borderId="0"/>
    <xf numFmtId="0" fontId="6" fillId="0" borderId="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0" fontId="1" fillId="9" borderId="16" applyNumberFormat="0" applyFont="0" applyAlignment="0" applyProtection="0"/>
    <xf numFmtId="3" fontId="44" fillId="0" borderId="0">
      <alignment horizontal="right"/>
    </xf>
    <xf numFmtId="9" fontId="32" fillId="0" borderId="0" applyFont="0" applyFill="0" applyBorder="0" applyAlignment="0" applyProtection="0">
      <alignment horizontal="right"/>
    </xf>
    <xf numFmtId="175" fontId="32" fillId="0" borderId="0" applyFont="0" applyFill="0" applyBorder="0" applyAlignment="0" applyProtection="0">
      <alignment horizontal="right"/>
    </xf>
    <xf numFmtId="10" fontId="32" fillId="0" borderId="0" applyFont="0" applyFill="0" applyBorder="0" applyAlignment="0" applyProtection="0">
      <alignment horizontal="right"/>
    </xf>
    <xf numFmtId="9" fontId="35" fillId="0" borderId="0" applyFont="0" applyFill="0" applyBorder="0" applyAlignment="0" applyProtection="0"/>
    <xf numFmtId="9" fontId="3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37" fillId="0" borderId="0" applyFont="0" applyFill="0" applyBorder="0" applyAlignment="0" applyProtection="0"/>
    <xf numFmtId="9" fontId="34"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10" fontId="30" fillId="0" borderId="0" applyNumberFormat="0" applyFill="0" applyBorder="0" applyAlignment="0" applyProtection="0">
      <alignment horizontal="right"/>
    </xf>
    <xf numFmtId="38" fontId="31" fillId="0" borderId="0" applyNumberFormat="0" applyFill="0" applyBorder="0" applyAlignment="0" applyProtection="0">
      <alignment horizontal="left"/>
    </xf>
    <xf numFmtId="38" fontId="31" fillId="0" borderId="0" applyNumberFormat="0" applyFill="0" applyBorder="0" applyAlignment="0" applyProtection="0">
      <alignment horizontal="left"/>
    </xf>
    <xf numFmtId="38" fontId="23" fillId="0" borderId="2" applyFill="0" applyProtection="0">
      <alignment horizontal="right" vertical="center"/>
    </xf>
    <xf numFmtId="0" fontId="51" fillId="0" borderId="0" applyNumberFormat="0" applyFill="0" applyBorder="0" applyAlignment="0" applyProtection="0"/>
  </cellStyleXfs>
  <cellXfs count="336">
    <xf numFmtId="0" fontId="0" fillId="0" borderId="0" xfId="0"/>
    <xf numFmtId="14" fontId="0" fillId="0" borderId="0" xfId="0" applyNumberFormat="1"/>
    <xf numFmtId="0" fontId="6" fillId="0" borderId="0" xfId="0" applyFont="1"/>
    <xf numFmtId="0" fontId="0" fillId="0" borderId="0" xfId="0" applyAlignment="1">
      <alignment horizontal="center"/>
    </xf>
    <xf numFmtId="0" fontId="4" fillId="0" borderId="9"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pplyProtection="1">
      <alignment horizontal="center" vertical="top" wrapText="1"/>
      <protection locked="0"/>
    </xf>
    <xf numFmtId="165" fontId="0" fillId="0" borderId="4" xfId="0" applyNumberFormat="1" applyBorder="1" applyAlignment="1" applyProtection="1">
      <alignment horizontal="center" vertical="center"/>
      <protection locked="0"/>
    </xf>
    <xf numFmtId="41" fontId="0" fillId="0" borderId="4" xfId="1" applyNumberFormat="1" applyFont="1" applyBorder="1" applyAlignment="1" applyProtection="1">
      <alignment horizontal="center" vertical="center"/>
      <protection locked="0"/>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wrapText="1"/>
      <protection locked="0"/>
    </xf>
    <xf numFmtId="0" fontId="0" fillId="0" borderId="4" xfId="0" applyBorder="1" applyAlignment="1" applyProtection="1">
      <alignment horizontal="left" vertical="top" wrapText="1"/>
      <protection locked="0"/>
    </xf>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horizontal="left" vertical="top"/>
      <protection locked="0"/>
    </xf>
    <xf numFmtId="166" fontId="0" fillId="7" borderId="4" xfId="0" applyNumberFormat="1" applyFill="1" applyBorder="1" applyAlignment="1" applyProtection="1">
      <alignment horizontal="center" vertical="center"/>
      <protection hidden="1"/>
    </xf>
    <xf numFmtId="0" fontId="0" fillId="7" borderId="4" xfId="0" applyFill="1" applyBorder="1" applyAlignment="1">
      <alignment horizontal="center" vertical="top" wrapText="1"/>
    </xf>
    <xf numFmtId="0" fontId="15" fillId="0" borderId="4" xfId="0" applyFont="1" applyBorder="1" applyAlignment="1">
      <alignment horizontal="center" vertical="top" wrapText="1"/>
    </xf>
    <xf numFmtId="165" fontId="0" fillId="7" borderId="4" xfId="0" applyNumberFormat="1" applyFill="1" applyBorder="1" applyAlignment="1">
      <alignment horizontal="center" vertical="center"/>
    </xf>
    <xf numFmtId="41" fontId="0" fillId="7" borderId="4" xfId="1" applyNumberFormat="1" applyFont="1" applyFill="1" applyBorder="1" applyAlignment="1" applyProtection="1">
      <alignment horizontal="center" vertical="center"/>
    </xf>
    <xf numFmtId="166" fontId="0" fillId="7" borderId="4" xfId="0" applyNumberFormat="1" applyFill="1" applyBorder="1" applyAlignment="1">
      <alignment horizontal="center" vertical="center"/>
    </xf>
    <xf numFmtId="0" fontId="0" fillId="7" borderId="4" xfId="0" applyFill="1" applyBorder="1" applyAlignment="1">
      <alignment horizontal="center" vertical="center"/>
    </xf>
    <xf numFmtId="0" fontId="0" fillId="7" borderId="4" xfId="0" applyFill="1" applyBorder="1" applyAlignment="1">
      <alignment horizontal="center" wrapText="1"/>
    </xf>
    <xf numFmtId="0" fontId="0" fillId="7" borderId="4" xfId="0" applyFill="1" applyBorder="1"/>
    <xf numFmtId="6" fontId="0" fillId="7" borderId="4" xfId="0" applyNumberFormat="1" applyFill="1" applyBorder="1"/>
    <xf numFmtId="0" fontId="19" fillId="0" borderId="0" xfId="3"/>
    <xf numFmtId="0" fontId="19" fillId="0" borderId="0" xfId="3" applyAlignment="1">
      <alignment wrapText="1"/>
    </xf>
    <xf numFmtId="0" fontId="21" fillId="0" borderId="0" xfId="3" applyFont="1"/>
    <xf numFmtId="0" fontId="21" fillId="0" borderId="0" xfId="3" applyFont="1" applyAlignment="1">
      <alignment wrapText="1"/>
    </xf>
    <xf numFmtId="0" fontId="22" fillId="22" borderId="1" xfId="3" applyFont="1" applyFill="1" applyBorder="1"/>
    <xf numFmtId="0" fontId="22" fillId="22" borderId="2" xfId="3" applyFont="1" applyFill="1" applyBorder="1"/>
    <xf numFmtId="0" fontId="22" fillId="22" borderId="3" xfId="3" applyFont="1" applyFill="1" applyBorder="1"/>
    <xf numFmtId="0" fontId="22" fillId="23" borderId="1" xfId="3" applyFont="1" applyFill="1" applyBorder="1"/>
    <xf numFmtId="0" fontId="22" fillId="23" borderId="3" xfId="3" applyFont="1" applyFill="1" applyBorder="1"/>
    <xf numFmtId="0" fontId="23" fillId="22" borderId="4" xfId="4" applyFont="1" applyFill="1" applyBorder="1" applyAlignment="1">
      <alignment horizontal="left" vertical="center" textRotation="255" wrapText="1"/>
    </xf>
    <xf numFmtId="0" fontId="23" fillId="22" borderId="4" xfId="4" applyFont="1" applyFill="1" applyBorder="1" applyAlignment="1">
      <alignment horizontal="center" vertical="center" wrapText="1"/>
    </xf>
    <xf numFmtId="0" fontId="23" fillId="22" borderId="4" xfId="4" applyFont="1" applyFill="1" applyBorder="1" applyAlignment="1">
      <alignment horizontal="center" vertical="center" textRotation="255" wrapText="1"/>
    </xf>
    <xf numFmtId="0" fontId="3" fillId="0" borderId="13" xfId="3" applyFont="1" applyBorder="1" applyAlignment="1">
      <alignment horizontal="center" vertical="center" wrapText="1"/>
    </xf>
    <xf numFmtId="0" fontId="10" fillId="0" borderId="13" xfId="3" applyFont="1" applyBorder="1" applyAlignment="1">
      <alignment horizontal="center" vertical="center" wrapText="1"/>
    </xf>
    <xf numFmtId="0" fontId="3" fillId="23" borderId="13" xfId="3" applyFont="1" applyFill="1" applyBorder="1" applyAlignment="1">
      <alignment horizontal="center" vertical="center" wrapText="1"/>
    </xf>
    <xf numFmtId="0" fontId="22" fillId="0" borderId="0" xfId="3" applyFont="1" applyAlignment="1">
      <alignment wrapText="1"/>
    </xf>
    <xf numFmtId="0" fontId="22" fillId="5" borderId="0" xfId="3" applyFont="1" applyFill="1" applyAlignment="1">
      <alignment wrapText="1"/>
    </xf>
    <xf numFmtId="0" fontId="19" fillId="0" borderId="20" xfId="3" applyBorder="1" applyAlignment="1">
      <alignment horizontal="left" vertical="center" wrapText="1"/>
    </xf>
    <xf numFmtId="0" fontId="19" fillId="0" borderId="20" xfId="3" applyBorder="1" applyAlignment="1">
      <alignment vertical="center" wrapText="1"/>
    </xf>
    <xf numFmtId="0" fontId="19" fillId="0" borderId="21" xfId="3" applyBorder="1" applyAlignment="1">
      <alignment vertical="center" wrapText="1"/>
    </xf>
    <xf numFmtId="38" fontId="19" fillId="0" borderId="22" xfId="3" applyNumberFormat="1" applyBorder="1" applyAlignment="1">
      <alignment horizontal="center" vertical="center" wrapText="1"/>
    </xf>
    <xf numFmtId="38" fontId="19" fillId="0" borderId="22" xfId="3" applyNumberFormat="1" applyBorder="1" applyAlignment="1">
      <alignment horizontal="right" vertical="center" wrapText="1"/>
    </xf>
    <xf numFmtId="0" fontId="19" fillId="0" borderId="23" xfId="3" applyBorder="1" applyAlignment="1">
      <alignment horizontal="left" vertical="center" wrapText="1"/>
    </xf>
    <xf numFmtId="0" fontId="19" fillId="0" borderId="23" xfId="3" applyBorder="1" applyAlignment="1">
      <alignment vertical="center" wrapText="1"/>
    </xf>
    <xf numFmtId="0" fontId="19" fillId="0" borderId="24" xfId="3" applyBorder="1" applyAlignment="1">
      <alignment vertical="center" wrapText="1"/>
    </xf>
    <xf numFmtId="0" fontId="19" fillId="0" borderId="25" xfId="3" applyBorder="1" applyAlignment="1">
      <alignment horizontal="left" vertical="center" wrapText="1"/>
    </xf>
    <xf numFmtId="0" fontId="19" fillId="0" borderId="25" xfId="3" applyBorder="1" applyAlignment="1">
      <alignment vertical="center" wrapText="1"/>
    </xf>
    <xf numFmtId="38" fontId="19" fillId="0" borderId="22" xfId="6" applyNumberFormat="1" applyFont="1" applyFill="1" applyBorder="1" applyAlignment="1" applyProtection="1">
      <alignment horizontal="center" vertical="center" wrapText="1"/>
      <protection hidden="1"/>
    </xf>
    <xf numFmtId="38" fontId="19" fillId="0" borderId="22" xfId="6" applyNumberFormat="1" applyFont="1" applyFill="1" applyBorder="1" applyAlignment="1" applyProtection="1">
      <alignment horizontal="center" vertical="center" wrapText="1"/>
      <protection locked="0" hidden="1"/>
    </xf>
    <xf numFmtId="0" fontId="19" fillId="0" borderId="24" xfId="3" applyBorder="1" applyAlignment="1">
      <alignment horizontal="left" vertical="center" wrapText="1"/>
    </xf>
    <xf numFmtId="14" fontId="19" fillId="0" borderId="22" xfId="6" applyNumberFormat="1" applyFont="1" applyFill="1" applyBorder="1" applyAlignment="1" applyProtection="1">
      <alignment horizontal="center" vertical="center" wrapText="1"/>
      <protection locked="0" hidden="1"/>
    </xf>
    <xf numFmtId="166" fontId="19" fillId="0" borderId="22" xfId="3" applyNumberFormat="1" applyBorder="1" applyAlignment="1" applyProtection="1">
      <alignment horizontal="center" vertical="center"/>
      <protection locked="0"/>
    </xf>
    <xf numFmtId="0" fontId="19" fillId="0" borderId="25" xfId="3" applyBorder="1" applyAlignment="1">
      <alignment horizontal="left" wrapText="1"/>
    </xf>
    <xf numFmtId="38" fontId="19" fillId="0" borderId="22" xfId="3" applyNumberFormat="1" applyBorder="1" applyAlignment="1" applyProtection="1">
      <alignment horizontal="center" vertical="center" wrapText="1"/>
      <protection locked="0" hidden="1"/>
    </xf>
    <xf numFmtId="0" fontId="6" fillId="0" borderId="25" xfId="3" applyFont="1" applyBorder="1" applyAlignment="1">
      <alignment horizontal="left" vertical="center" wrapText="1"/>
    </xf>
    <xf numFmtId="0" fontId="19" fillId="0" borderId="26" xfId="3" applyBorder="1" applyAlignment="1">
      <alignment vertical="center" wrapText="1"/>
    </xf>
    <xf numFmtId="0" fontId="6" fillId="0" borderId="22" xfId="3" applyFont="1" applyBorder="1" applyAlignment="1" applyProtection="1">
      <alignment horizontal="center" vertical="center" wrapText="1"/>
      <protection locked="0"/>
    </xf>
    <xf numFmtId="0" fontId="19" fillId="0" borderId="22" xfId="3" applyBorder="1" applyAlignment="1" applyProtection="1">
      <alignment horizontal="center" vertical="center" wrapText="1"/>
      <protection locked="0"/>
    </xf>
    <xf numFmtId="165" fontId="19" fillId="0" borderId="22" xfId="3" applyNumberFormat="1" applyBorder="1" applyAlignment="1" applyProtection="1">
      <alignment horizontal="center" vertical="center"/>
      <protection locked="0"/>
    </xf>
    <xf numFmtId="0" fontId="19" fillId="0" borderId="23" xfId="3" applyBorder="1" applyAlignment="1">
      <alignment horizontal="left" wrapText="1"/>
    </xf>
    <xf numFmtId="0" fontId="19" fillId="0" borderId="27" xfId="3" applyBorder="1" applyAlignment="1">
      <alignment horizontal="left" vertical="center" wrapText="1"/>
    </xf>
    <xf numFmtId="0" fontId="19" fillId="0" borderId="22" xfId="3" applyBorder="1" applyAlignment="1">
      <alignment horizontal="center" vertical="center"/>
    </xf>
    <xf numFmtId="0" fontId="6" fillId="0" borderId="25" xfId="3" applyFont="1" applyBorder="1" applyAlignment="1">
      <alignment wrapText="1"/>
    </xf>
    <xf numFmtId="0" fontId="6" fillId="0" borderId="23" xfId="3" applyFont="1" applyBorder="1" applyAlignment="1">
      <alignment horizontal="left" wrapText="1"/>
    </xf>
    <xf numFmtId="0" fontId="25" fillId="0" borderId="25" xfId="8" applyFont="1" applyBorder="1" applyAlignment="1">
      <alignment wrapText="1"/>
    </xf>
    <xf numFmtId="166" fontId="6" fillId="0" borderId="22" xfId="3" applyNumberFormat="1" applyFont="1" applyBorder="1" applyAlignment="1" applyProtection="1">
      <alignment horizontal="center" vertical="center"/>
      <protection locked="0"/>
    </xf>
    <xf numFmtId="167" fontId="19" fillId="0" borderId="22" xfId="6" applyNumberFormat="1" applyFont="1" applyFill="1" applyBorder="1" applyAlignment="1" applyProtection="1">
      <alignment horizontal="center" vertical="center" wrapText="1"/>
      <protection hidden="1"/>
    </xf>
    <xf numFmtId="167" fontId="19" fillId="0" borderId="22" xfId="6" applyNumberFormat="1" applyFont="1" applyFill="1" applyBorder="1" applyAlignment="1" applyProtection="1">
      <alignment horizontal="center" vertical="center" wrapText="1"/>
      <protection locked="0" hidden="1"/>
    </xf>
    <xf numFmtId="38" fontId="19" fillId="0" borderId="23" xfId="3" applyNumberFormat="1" applyBorder="1" applyAlignment="1">
      <alignment vertical="center" wrapText="1"/>
    </xf>
    <xf numFmtId="38" fontId="19" fillId="0" borderId="25" xfId="3" applyNumberFormat="1" applyBorder="1" applyAlignment="1">
      <alignment vertical="center" wrapText="1"/>
    </xf>
    <xf numFmtId="6" fontId="19" fillId="0" borderId="22" xfId="3" applyNumberFormat="1" applyBorder="1" applyAlignment="1" applyProtection="1">
      <alignment horizontal="center" vertical="center"/>
      <protection locked="0"/>
    </xf>
    <xf numFmtId="0" fontId="19" fillId="0" borderId="22" xfId="3" applyBorder="1" applyAlignment="1" applyProtection="1">
      <alignment horizontal="center" vertical="center"/>
      <protection locked="0"/>
    </xf>
    <xf numFmtId="168" fontId="19" fillId="0" borderId="22" xfId="3" applyNumberFormat="1" applyBorder="1" applyAlignment="1">
      <alignment horizontal="center" vertical="center"/>
    </xf>
    <xf numFmtId="0" fontId="6" fillId="0" borderId="23" xfId="3" applyFont="1" applyBorder="1" applyAlignment="1">
      <alignment horizontal="left" vertical="center" wrapText="1"/>
    </xf>
    <xf numFmtId="38" fontId="26" fillId="0" borderId="22" xfId="3" applyNumberFormat="1" applyFont="1" applyBorder="1" applyAlignment="1">
      <alignment horizontal="center" vertical="center" wrapText="1"/>
    </xf>
    <xf numFmtId="38" fontId="22" fillId="0" borderId="28" xfId="3" applyNumberFormat="1" applyFont="1" applyBorder="1"/>
    <xf numFmtId="0" fontId="22" fillId="0" borderId="0" xfId="3" applyFont="1" applyAlignment="1">
      <alignment horizontal="left" wrapText="1"/>
    </xf>
    <xf numFmtId="0" fontId="22" fillId="0" borderId="0" xfId="3" applyFont="1" applyAlignment="1">
      <alignment horizontal="center"/>
    </xf>
    <xf numFmtId="0" fontId="19" fillId="0" borderId="0" xfId="3" applyAlignment="1">
      <alignment horizontal="center"/>
    </xf>
    <xf numFmtId="0" fontId="6" fillId="0" borderId="0" xfId="3" applyFont="1" applyAlignment="1">
      <alignment wrapText="1"/>
    </xf>
    <xf numFmtId="0" fontId="27" fillId="0" borderId="0" xfId="3" applyFont="1"/>
    <xf numFmtId="0" fontId="20" fillId="0" borderId="0" xfId="3" applyFont="1"/>
    <xf numFmtId="0" fontId="3" fillId="0" borderId="4" xfId="209" applyFont="1" applyBorder="1" applyAlignment="1">
      <alignment horizontal="center" vertical="center" wrapText="1"/>
    </xf>
    <xf numFmtId="1" fontId="19" fillId="0" borderId="22" xfId="3" applyNumberFormat="1" applyBorder="1" applyAlignment="1" applyProtection="1">
      <alignment horizontal="center" vertical="center"/>
      <protection locked="0"/>
    </xf>
    <xf numFmtId="14" fontId="19" fillId="0" borderId="22" xfId="209" applyNumberFormat="1" applyFont="1" applyBorder="1" applyAlignment="1">
      <alignment horizontal="center" vertical="center"/>
    </xf>
    <xf numFmtId="8" fontId="49" fillId="0" borderId="22" xfId="3" applyNumberFormat="1" applyFont="1" applyBorder="1" applyAlignment="1">
      <alignment horizontal="center" vertical="center" wrapText="1"/>
    </xf>
    <xf numFmtId="166" fontId="19" fillId="0" borderId="22" xfId="3" applyNumberFormat="1" applyBorder="1" applyAlignment="1" applyProtection="1">
      <alignment horizontal="center" vertical="center" wrapText="1"/>
      <protection locked="0"/>
    </xf>
    <xf numFmtId="0" fontId="6" fillId="0" borderId="22" xfId="3" applyFont="1" applyBorder="1" applyAlignment="1" applyProtection="1">
      <alignment horizontal="center" vertical="center"/>
      <protection locked="0"/>
    </xf>
    <xf numFmtId="14" fontId="3" fillId="0" borderId="13" xfId="3" applyNumberFormat="1" applyFont="1" applyBorder="1" applyAlignment="1">
      <alignment horizontal="center" vertical="center" wrapText="1"/>
    </xf>
    <xf numFmtId="14" fontId="19" fillId="0" borderId="22" xfId="3" applyNumberFormat="1" applyBorder="1" applyAlignment="1">
      <alignment horizontal="center" vertical="center" wrapText="1"/>
    </xf>
    <xf numFmtId="14" fontId="19" fillId="0" borderId="22" xfId="3" applyNumberFormat="1" applyBorder="1" applyAlignment="1" applyProtection="1">
      <alignment horizontal="center" vertical="center" wrapText="1"/>
      <protection locked="0" hidden="1"/>
    </xf>
    <xf numFmtId="8" fontId="19" fillId="0" borderId="22" xfId="209" applyNumberFormat="1" applyFont="1" applyBorder="1" applyAlignment="1">
      <alignment horizontal="center" vertical="center"/>
    </xf>
    <xf numFmtId="1" fontId="19" fillId="0" borderId="22" xfId="3" applyNumberFormat="1" applyBorder="1" applyAlignment="1">
      <alignment horizontal="center" vertical="center" wrapText="1"/>
    </xf>
    <xf numFmtId="8" fontId="19" fillId="0" borderId="22" xfId="3" applyNumberFormat="1" applyBorder="1" applyAlignment="1" applyProtection="1">
      <alignment horizontal="center" vertical="center"/>
      <protection locked="0"/>
    </xf>
    <xf numFmtId="0" fontId="19" fillId="0" borderId="37" xfId="3" applyBorder="1" applyAlignment="1">
      <alignment vertical="center" wrapText="1"/>
    </xf>
    <xf numFmtId="0" fontId="19" fillId="0" borderId="26" xfId="3" applyBorder="1" applyAlignment="1">
      <alignment horizontal="left" vertical="center" wrapText="1"/>
    </xf>
    <xf numFmtId="0" fontId="19" fillId="0" borderId="27" xfId="3" applyBorder="1" applyAlignment="1">
      <alignment vertical="center" wrapText="1"/>
    </xf>
    <xf numFmtId="0" fontId="25" fillId="0" borderId="23" xfId="8" applyFont="1" applyBorder="1" applyAlignment="1">
      <alignment wrapText="1"/>
    </xf>
    <xf numFmtId="166" fontId="19" fillId="0" borderId="22" xfId="209" applyNumberFormat="1" applyFont="1" applyBorder="1" applyAlignment="1">
      <alignment horizontal="center" vertical="center"/>
    </xf>
    <xf numFmtId="0" fontId="19" fillId="0" borderId="22" xfId="209" applyFont="1" applyBorder="1" applyAlignment="1">
      <alignment horizontal="center" vertical="center"/>
    </xf>
    <xf numFmtId="0" fontId="6" fillId="0" borderId="22" xfId="215" applyBorder="1" applyAlignment="1" applyProtection="1">
      <alignment horizontal="center" vertical="center" wrapText="1"/>
      <protection locked="0"/>
    </xf>
    <xf numFmtId="0" fontId="6" fillId="0" borderId="22" xfId="215" applyBorder="1" applyAlignment="1" applyProtection="1">
      <alignment horizontal="center" vertical="center"/>
      <protection locked="0"/>
    </xf>
    <xf numFmtId="166" fontId="6" fillId="0" borderId="22" xfId="215" applyNumberFormat="1" applyBorder="1" applyAlignment="1" applyProtection="1">
      <alignment horizontal="center" vertical="center"/>
      <protection locked="0"/>
    </xf>
    <xf numFmtId="0" fontId="19" fillId="0" borderId="22" xfId="3" applyBorder="1" applyAlignment="1">
      <alignment horizontal="center" vertical="center" wrapText="1"/>
    </xf>
    <xf numFmtId="166" fontId="19" fillId="0" borderId="22" xfId="3" applyNumberFormat="1" applyBorder="1" applyAlignment="1">
      <alignment horizontal="center" vertical="center"/>
    </xf>
    <xf numFmtId="14" fontId="19" fillId="0" borderId="22" xfId="3" applyNumberFormat="1" applyBorder="1" applyAlignment="1">
      <alignment horizontal="center" vertical="center"/>
    </xf>
    <xf numFmtId="14" fontId="19" fillId="0" borderId="24" xfId="3" applyNumberFormat="1" applyBorder="1" applyAlignment="1">
      <alignment vertical="center" wrapText="1"/>
    </xf>
    <xf numFmtId="1" fontId="19" fillId="0" borderId="22" xfId="3" applyNumberFormat="1" applyBorder="1" applyAlignment="1" applyProtection="1">
      <alignment horizontal="center" vertical="center" wrapText="1"/>
      <protection locked="0"/>
    </xf>
    <xf numFmtId="8" fontId="19" fillId="0" borderId="22" xfId="3" applyNumberFormat="1" applyBorder="1" applyAlignment="1" applyProtection="1">
      <alignment horizontal="center" vertical="center" wrapText="1"/>
      <protection locked="0"/>
    </xf>
    <xf numFmtId="14" fontId="26" fillId="0" borderId="22" xfId="3" applyNumberFormat="1" applyFont="1" applyBorder="1" applyAlignment="1">
      <alignment horizontal="center" vertical="center" wrapText="1"/>
    </xf>
    <xf numFmtId="14" fontId="22" fillId="0" borderId="28" xfId="3" applyNumberFormat="1" applyFont="1" applyBorder="1"/>
    <xf numFmtId="14" fontId="19" fillId="0" borderId="0" xfId="3" applyNumberFormat="1"/>
    <xf numFmtId="14" fontId="21" fillId="0" borderId="0" xfId="3" applyNumberFormat="1" applyFont="1"/>
    <xf numFmtId="6" fontId="19" fillId="0" borderId="22" xfId="3" applyNumberFormat="1" applyBorder="1" applyAlignment="1" applyProtection="1">
      <alignment horizontal="center" vertical="center" wrapText="1"/>
      <protection locked="0"/>
    </xf>
    <xf numFmtId="14" fontId="19" fillId="0" borderId="22" xfId="3" applyNumberFormat="1" applyBorder="1" applyAlignment="1" applyProtection="1">
      <alignment horizontal="center" vertical="center"/>
      <protection locked="0"/>
    </xf>
    <xf numFmtId="0" fontId="19" fillId="0" borderId="3" xfId="3" applyBorder="1"/>
    <xf numFmtId="0" fontId="19" fillId="0" borderId="3" xfId="3" applyBorder="1" applyAlignment="1">
      <alignment wrapText="1"/>
    </xf>
    <xf numFmtId="0" fontId="19" fillId="24" borderId="0" xfId="3" applyFill="1" applyAlignment="1">
      <alignment wrapText="1"/>
    </xf>
    <xf numFmtId="178" fontId="19" fillId="24" borderId="22" xfId="209" applyNumberFormat="1" applyFont="1" applyFill="1" applyBorder="1" applyAlignment="1">
      <alignment horizontal="center" vertical="center"/>
    </xf>
    <xf numFmtId="0" fontId="1" fillId="24" borderId="0" xfId="209" applyFill="1" applyAlignment="1">
      <alignment wrapText="1"/>
    </xf>
    <xf numFmtId="0" fontId="19" fillId="0" borderId="37" xfId="3" applyBorder="1" applyAlignment="1">
      <alignment horizontal="left" vertical="center" wrapText="1"/>
    </xf>
    <xf numFmtId="166" fontId="19" fillId="0" borderId="22" xfId="209" applyNumberFormat="1" applyFont="1" applyBorder="1" applyAlignment="1">
      <alignment horizontal="center" vertical="center" wrapText="1"/>
    </xf>
    <xf numFmtId="15" fontId="19" fillId="0" borderId="22" xfId="3" applyNumberFormat="1" applyBorder="1" applyAlignment="1" applyProtection="1">
      <alignment horizontal="center" vertical="center"/>
      <protection locked="0"/>
    </xf>
    <xf numFmtId="178" fontId="19" fillId="0" borderId="22" xfId="209" applyNumberFormat="1" applyFont="1" applyBorder="1" applyAlignment="1">
      <alignment horizontal="center" vertical="center"/>
    </xf>
    <xf numFmtId="178" fontId="19" fillId="0" borderId="22" xfId="3" applyNumberFormat="1" applyBorder="1" applyAlignment="1" applyProtection="1">
      <alignment horizontal="center" vertical="center"/>
      <protection locked="0"/>
    </xf>
    <xf numFmtId="14" fontId="19" fillId="0" borderId="26" xfId="3" applyNumberFormat="1" applyBorder="1" applyAlignment="1">
      <alignment horizontal="left" vertical="center" wrapText="1"/>
    </xf>
    <xf numFmtId="0" fontId="1" fillId="0" borderId="0" xfId="209" applyAlignment="1">
      <alignment wrapText="1"/>
    </xf>
    <xf numFmtId="14" fontId="6" fillId="0" borderId="22" xfId="3" applyNumberFormat="1" applyFont="1" applyBorder="1" applyAlignment="1" applyProtection="1">
      <alignment horizontal="center" vertical="center" wrapText="1"/>
      <protection locked="0"/>
    </xf>
    <xf numFmtId="6" fontId="19" fillId="24" borderId="22" xfId="3" applyNumberFormat="1" applyFill="1" applyBorder="1" applyAlignment="1" applyProtection="1">
      <alignment horizontal="center" vertical="center"/>
      <protection locked="0"/>
    </xf>
    <xf numFmtId="8" fontId="6" fillId="0" borderId="22" xfId="3" applyNumberFormat="1" applyFont="1" applyBorder="1" applyAlignment="1" applyProtection="1">
      <alignment horizontal="center" vertical="center"/>
      <protection locked="0"/>
    </xf>
    <xf numFmtId="0" fontId="6" fillId="24" borderId="22" xfId="3" applyFont="1" applyFill="1" applyBorder="1" applyAlignment="1" applyProtection="1">
      <alignment horizontal="center" vertical="center"/>
      <protection locked="0"/>
    </xf>
    <xf numFmtId="0" fontId="6" fillId="0" borderId="22" xfId="240" applyBorder="1" applyAlignment="1" applyProtection="1">
      <alignment horizontal="center" vertical="center" wrapText="1"/>
      <protection locked="0"/>
    </xf>
    <xf numFmtId="0" fontId="6" fillId="0" borderId="22" xfId="240" applyBorder="1" applyAlignment="1" applyProtection="1">
      <alignment horizontal="center" vertical="center"/>
      <protection locked="0"/>
    </xf>
    <xf numFmtId="166" fontId="6" fillId="0" borderId="22" xfId="240" applyNumberFormat="1" applyBorder="1" applyAlignment="1" applyProtection="1">
      <alignment horizontal="center" vertical="center"/>
      <protection locked="0"/>
    </xf>
    <xf numFmtId="8" fontId="6" fillId="0" borderId="22" xfId="215" applyNumberFormat="1" applyBorder="1" applyAlignment="1" applyProtection="1">
      <alignment horizontal="center" vertical="center"/>
      <protection locked="0"/>
    </xf>
    <xf numFmtId="44" fontId="19" fillId="0" borderId="22" xfId="177" applyFont="1" applyFill="1" applyBorder="1" applyAlignment="1" applyProtection="1">
      <alignment horizontal="center" vertical="center"/>
      <protection locked="0"/>
    </xf>
    <xf numFmtId="166" fontId="6" fillId="0" borderId="22" xfId="3" applyNumberFormat="1" applyFont="1" applyBorder="1" applyAlignment="1" applyProtection="1">
      <alignment horizontal="center" vertical="center" wrapText="1"/>
      <protection locked="0"/>
    </xf>
    <xf numFmtId="38" fontId="19" fillId="25" borderId="22" xfId="3" applyNumberFormat="1" applyFill="1" applyBorder="1" applyAlignment="1">
      <alignment horizontal="center" vertical="center" wrapText="1"/>
    </xf>
    <xf numFmtId="0" fontId="19" fillId="25" borderId="22" xfId="3" applyFill="1" applyBorder="1" applyAlignment="1" applyProtection="1">
      <alignment horizontal="center" vertical="center" wrapText="1"/>
      <protection locked="0"/>
    </xf>
    <xf numFmtId="38" fontId="19" fillId="24" borderId="22" xfId="3" applyNumberFormat="1" applyFill="1" applyBorder="1" applyAlignment="1">
      <alignment horizontal="center" vertical="center" wrapText="1"/>
    </xf>
    <xf numFmtId="14" fontId="19" fillId="0" borderId="26" xfId="3" applyNumberFormat="1" applyBorder="1" applyAlignment="1">
      <alignment vertical="center" wrapText="1"/>
    </xf>
    <xf numFmtId="38" fontId="19" fillId="0" borderId="38" xfId="3" applyNumberFormat="1" applyBorder="1" applyAlignment="1">
      <alignment horizontal="right" vertical="center" wrapText="1"/>
    </xf>
    <xf numFmtId="1" fontId="19" fillId="0" borderId="22" xfId="209" applyNumberFormat="1" applyFont="1" applyBorder="1" applyAlignment="1">
      <alignment horizontal="center" vertical="center"/>
    </xf>
    <xf numFmtId="0" fontId="19" fillId="0" borderId="4" xfId="3" applyBorder="1"/>
    <xf numFmtId="167" fontId="0" fillId="0" borderId="22" xfId="6" applyNumberFormat="1" applyFont="1" applyFill="1" applyBorder="1" applyAlignment="1" applyProtection="1">
      <alignment horizontal="center" vertical="center" wrapText="1"/>
      <protection hidden="1"/>
    </xf>
    <xf numFmtId="167" fontId="0" fillId="0" borderId="22" xfId="6" applyNumberFormat="1" applyFont="1" applyFill="1" applyBorder="1" applyAlignment="1" applyProtection="1">
      <alignment horizontal="center" vertical="top" wrapText="1"/>
      <protection hidden="1"/>
    </xf>
    <xf numFmtId="167" fontId="0" fillId="0" borderId="22" xfId="6" applyNumberFormat="1" applyFont="1" applyFill="1" applyBorder="1" applyAlignment="1" applyProtection="1">
      <alignment horizontal="center" vertical="top" wrapText="1"/>
      <protection locked="0" hidden="1"/>
    </xf>
    <xf numFmtId="168" fontId="19" fillId="0" borderId="22" xfId="3" applyNumberFormat="1" applyBorder="1" applyAlignment="1">
      <alignment horizontal="center"/>
    </xf>
    <xf numFmtId="38" fontId="0" fillId="0" borderId="22" xfId="6" applyNumberFormat="1" applyFont="1" applyFill="1" applyBorder="1" applyAlignment="1" applyProtection="1">
      <alignment horizontal="right" vertical="center" wrapText="1"/>
      <protection hidden="1"/>
    </xf>
    <xf numFmtId="44" fontId="19" fillId="0" borderId="22" xfId="179" applyFont="1" applyFill="1" applyBorder="1" applyAlignment="1" applyProtection="1">
      <alignment horizontal="center" vertical="center"/>
      <protection locked="0"/>
    </xf>
    <xf numFmtId="166" fontId="19" fillId="0" borderId="22" xfId="3" applyNumberFormat="1" applyBorder="1" applyAlignment="1">
      <alignment horizontal="center" vertical="center" wrapText="1"/>
    </xf>
    <xf numFmtId="0" fontId="22" fillId="0" borderId="4" xfId="3" applyFont="1" applyBorder="1" applyAlignment="1">
      <alignment horizontal="left" wrapText="1"/>
    </xf>
    <xf numFmtId="0" fontId="22" fillId="0" borderId="4" xfId="3" applyFont="1" applyBorder="1" applyAlignment="1">
      <alignment horizontal="center"/>
    </xf>
    <xf numFmtId="0" fontId="22" fillId="0" borderId="20" xfId="3" applyFont="1" applyBorder="1" applyAlignment="1">
      <alignment wrapText="1"/>
    </xf>
    <xf numFmtId="0" fontId="19" fillId="0" borderId="20" xfId="3" applyBorder="1" applyAlignment="1">
      <alignment horizontal="center"/>
    </xf>
    <xf numFmtId="0" fontId="22" fillId="0" borderId="25" xfId="3" applyFont="1" applyBorder="1" applyAlignment="1">
      <alignment wrapText="1"/>
    </xf>
    <xf numFmtId="0" fontId="19" fillId="0" borderId="25" xfId="3" applyBorder="1" applyAlignment="1">
      <alignment horizontal="center"/>
    </xf>
    <xf numFmtId="0" fontId="22" fillId="0" borderId="14" xfId="3" applyFont="1" applyBorder="1" applyAlignment="1">
      <alignment wrapText="1"/>
    </xf>
    <xf numFmtId="0" fontId="19" fillId="0" borderId="23" xfId="3" applyBorder="1" applyAlignment="1">
      <alignment horizontal="center"/>
    </xf>
    <xf numFmtId="0" fontId="22" fillId="0" borderId="4" xfId="3" applyFont="1" applyBorder="1" applyAlignment="1">
      <alignment wrapText="1"/>
    </xf>
    <xf numFmtId="166" fontId="0" fillId="0" borderId="4" xfId="0" applyNumberFormat="1" applyBorder="1" applyAlignment="1" applyProtection="1">
      <alignment horizontal="center" vertical="center"/>
      <protection hidden="1"/>
    </xf>
    <xf numFmtId="0" fontId="6" fillId="0" borderId="0" xfId="0" applyFont="1" applyAlignment="1">
      <alignment horizontal="center"/>
    </xf>
    <xf numFmtId="0" fontId="3" fillId="0" borderId="4" xfId="0" applyFont="1" applyBorder="1" applyAlignment="1">
      <alignment horizontal="center" vertical="top" wrapText="1"/>
    </xf>
    <xf numFmtId="0" fontId="10" fillId="0" borderId="4" xfId="0" applyFont="1" applyBorder="1" applyAlignment="1">
      <alignment horizontal="center" vertical="top" wrapText="1"/>
    </xf>
    <xf numFmtId="0" fontId="50" fillId="0" borderId="0" xfId="0" applyFont="1"/>
    <xf numFmtId="0" fontId="50" fillId="0" borderId="0" xfId="0" applyFont="1" applyAlignment="1">
      <alignment vertical="center"/>
    </xf>
    <xf numFmtId="0" fontId="0" fillId="0" borderId="4" xfId="0" applyBorder="1" applyAlignment="1">
      <alignment horizontal="left" vertical="top" wrapText="1"/>
    </xf>
    <xf numFmtId="165" fontId="0" fillId="0" borderId="4" xfId="0" applyNumberFormat="1" applyBorder="1" applyAlignment="1">
      <alignment horizontal="center" vertical="center"/>
    </xf>
    <xf numFmtId="41" fontId="0" fillId="0" borderId="4" xfId="1" applyNumberFormat="1" applyFont="1" applyBorder="1" applyAlignment="1" applyProtection="1">
      <alignment horizontal="center" vertical="center"/>
    </xf>
    <xf numFmtId="166" fontId="0" fillId="0" borderId="4" xfId="0" applyNumberFormat="1" applyBorder="1" applyAlignment="1">
      <alignment horizontal="center" vertical="center"/>
    </xf>
    <xf numFmtId="0" fontId="0" fillId="0" borderId="4" xfId="0" applyBorder="1" applyAlignment="1">
      <alignment horizontal="center" vertical="center"/>
    </xf>
    <xf numFmtId="166" fontId="0" fillId="0" borderId="0" xfId="0" applyNumberFormat="1"/>
    <xf numFmtId="166" fontId="0" fillId="0" borderId="4" xfId="0" applyNumberFormat="1" applyBorder="1" applyAlignment="1">
      <alignment horizontal="left" vertical="top" wrapText="1"/>
    </xf>
    <xf numFmtId="0" fontId="0" fillId="0" borderId="4" xfId="0" applyBorder="1"/>
    <xf numFmtId="0" fontId="0" fillId="0" borderId="0" xfId="0" applyAlignment="1">
      <alignment vertical="center"/>
    </xf>
    <xf numFmtId="0" fontId="0" fillId="0" borderId="0" xfId="0" applyAlignment="1">
      <alignment horizontal="center" vertical="center"/>
    </xf>
    <xf numFmtId="166" fontId="0" fillId="0" borderId="4" xfId="0" applyNumberFormat="1" applyBorder="1"/>
    <xf numFmtId="166" fontId="0" fillId="0" borderId="0" xfId="0" applyNumberFormat="1" applyAlignment="1">
      <alignment horizontal="center" vertical="center"/>
    </xf>
    <xf numFmtId="0" fontId="0" fillId="0" borderId="0" xfId="0" applyAlignment="1">
      <alignment horizontal="center" wrapText="1"/>
    </xf>
    <xf numFmtId="0" fontId="3" fillId="0" borderId="0" xfId="0" applyFont="1"/>
    <xf numFmtId="0" fontId="8" fillId="0" borderId="0" xfId="0" applyFont="1" applyAlignment="1">
      <alignment horizontal="center"/>
    </xf>
    <xf numFmtId="0" fontId="52" fillId="0" borderId="0" xfId="0" applyFont="1" applyAlignment="1">
      <alignment vertical="center"/>
    </xf>
    <xf numFmtId="0" fontId="16" fillId="0" borderId="0" xfId="0" applyFont="1" applyAlignment="1">
      <alignment horizontal="left" vertical="top" wrapText="1"/>
    </xf>
    <xf numFmtId="0" fontId="51" fillId="0" borderId="0" xfId="326" applyBorder="1" applyAlignment="1">
      <alignment horizontal="center" vertical="top"/>
    </xf>
    <xf numFmtId="0" fontId="57" fillId="0" borderId="0" xfId="0" applyFont="1" applyAlignment="1">
      <alignment vertical="center"/>
    </xf>
    <xf numFmtId="0" fontId="51" fillId="0" borderId="0" xfId="326" applyAlignment="1">
      <alignment vertical="center"/>
    </xf>
    <xf numFmtId="0" fontId="57" fillId="0" borderId="45" xfId="0" applyFont="1" applyBorder="1" applyAlignment="1">
      <alignment vertical="center"/>
    </xf>
    <xf numFmtId="0" fontId="8" fillId="3" borderId="4" xfId="0" applyFont="1" applyFill="1" applyBorder="1" applyAlignment="1" applyProtection="1">
      <alignment horizontal="center" vertical="center"/>
      <protection locked="0"/>
    </xf>
    <xf numFmtId="0" fontId="16" fillId="0" borderId="0" xfId="0" applyFont="1" applyAlignment="1">
      <alignment vertical="top" wrapText="1"/>
    </xf>
    <xf numFmtId="0" fontId="54" fillId="0" borderId="45" xfId="0" applyFont="1" applyBorder="1" applyAlignment="1">
      <alignment horizontal="center" vertical="top" wrapText="1"/>
    </xf>
    <xf numFmtId="0" fontId="57" fillId="0" borderId="45" xfId="0" applyFont="1" applyBorder="1" applyAlignment="1">
      <alignment horizontal="left" vertical="center" wrapText="1"/>
    </xf>
    <xf numFmtId="0" fontId="9" fillId="0" borderId="0" xfId="0" applyFont="1" applyAlignment="1">
      <alignment horizontal="left" vertical="top" wrapText="1"/>
    </xf>
    <xf numFmtId="0" fontId="0" fillId="0" borderId="34" xfId="0" applyBorder="1"/>
    <xf numFmtId="0" fontId="0" fillId="0" borderId="35" xfId="0" applyBorder="1"/>
    <xf numFmtId="0" fontId="0" fillId="0" borderId="36" xfId="0" applyBorder="1"/>
    <xf numFmtId="0" fontId="3" fillId="7" borderId="4" xfId="0" applyFont="1" applyFill="1" applyBorder="1" applyAlignment="1">
      <alignment horizontal="center" vertical="top" wrapText="1"/>
    </xf>
    <xf numFmtId="0" fontId="0" fillId="0" borderId="4" xfId="0"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8" fillId="0" borderId="0" xfId="0" applyFont="1" applyAlignment="1">
      <alignment horizontal="center" vertical="center" wrapText="1"/>
    </xf>
    <xf numFmtId="0" fontId="12" fillId="0" borderId="44" xfId="0" applyFont="1" applyBorder="1" applyAlignment="1" applyProtection="1">
      <alignment horizontal="center" vertical="center"/>
      <protection locked="0"/>
    </xf>
    <xf numFmtId="0" fontId="18" fillId="0" borderId="45" xfId="0" applyFont="1" applyBorder="1" applyAlignment="1">
      <alignment horizontal="center" vertical="center" wrapText="1"/>
    </xf>
    <xf numFmtId="0" fontId="0" fillId="0" borderId="44" xfId="0" applyBorder="1"/>
    <xf numFmtId="0" fontId="54" fillId="0" borderId="0" xfId="0" applyFont="1" applyAlignment="1">
      <alignment horizontal="center" vertical="top" wrapText="1"/>
    </xf>
    <xf numFmtId="0" fontId="51" fillId="0" borderId="44" xfId="326" applyBorder="1" applyAlignment="1">
      <alignment horizontal="center" vertical="top"/>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4" xfId="0" applyFont="1" applyBorder="1" applyAlignment="1">
      <alignment horizontal="left" vertical="center"/>
    </xf>
    <xf numFmtId="0" fontId="51" fillId="0" borderId="0" xfId="326" applyBorder="1" applyAlignment="1" applyProtection="1">
      <alignment vertical="center"/>
    </xf>
    <xf numFmtId="0" fontId="57" fillId="0" borderId="44" xfId="0" applyFont="1" applyBorder="1" applyAlignment="1">
      <alignment vertical="center"/>
    </xf>
    <xf numFmtId="0" fontId="58" fillId="0" borderId="4" xfId="0" applyFont="1" applyBorder="1" applyAlignment="1">
      <alignment horizontal="center" vertical="top" wrapText="1"/>
    </xf>
    <xf numFmtId="0" fontId="58" fillId="7" borderId="4" xfId="0" applyFont="1" applyFill="1" applyBorder="1" applyAlignment="1">
      <alignment horizontal="center" vertical="top" wrapText="1"/>
    </xf>
    <xf numFmtId="0" fontId="59" fillId="0" borderId="4" xfId="0" applyFont="1" applyBorder="1" applyAlignment="1">
      <alignment horizontal="center" vertical="top" wrapText="1"/>
    </xf>
    <xf numFmtId="0" fontId="23" fillId="22" borderId="13" xfId="4" applyFont="1" applyFill="1" applyBorder="1" applyAlignment="1">
      <alignment horizontal="center" vertical="center" wrapText="1"/>
    </xf>
    <xf numFmtId="0" fontId="55" fillId="0" borderId="44" xfId="0" applyFont="1" applyBorder="1" applyAlignment="1">
      <alignment horizontal="left" vertical="top" wrapText="1"/>
    </xf>
    <xf numFmtId="0" fontId="55" fillId="0" borderId="0" xfId="0" applyFont="1" applyAlignment="1">
      <alignment horizontal="left" vertical="top" wrapText="1"/>
    </xf>
    <xf numFmtId="0" fontId="55" fillId="0" borderId="45" xfId="0" applyFont="1" applyBorder="1" applyAlignment="1">
      <alignment horizontal="left" vertical="top" wrapText="1"/>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56" fillId="0" borderId="44" xfId="0" applyFont="1" applyBorder="1" applyAlignment="1">
      <alignment horizontal="center"/>
    </xf>
    <xf numFmtId="0" fontId="56" fillId="0" borderId="0" xfId="0" applyFont="1" applyAlignment="1">
      <alignment horizontal="center"/>
    </xf>
    <xf numFmtId="0" fontId="56" fillId="0" borderId="45" xfId="0" applyFont="1" applyBorder="1" applyAlignment="1">
      <alignment horizontal="center"/>
    </xf>
    <xf numFmtId="0" fontId="56" fillId="0" borderId="44" xfId="0" applyFont="1" applyBorder="1" applyAlignment="1">
      <alignment horizontal="center" wrapText="1"/>
    </xf>
    <xf numFmtId="0" fontId="56" fillId="0" borderId="0" xfId="0" applyFont="1" applyAlignment="1">
      <alignment horizontal="center" wrapText="1"/>
    </xf>
    <xf numFmtId="0" fontId="56" fillId="0" borderId="45" xfId="0" applyFont="1" applyBorder="1" applyAlignment="1">
      <alignment horizontal="center" wrapText="1"/>
    </xf>
    <xf numFmtId="0" fontId="12" fillId="26" borderId="17" xfId="0" applyFont="1" applyFill="1" applyBorder="1" applyAlignment="1" applyProtection="1">
      <alignment horizontal="center" vertical="center"/>
      <protection locked="0"/>
    </xf>
    <xf numFmtId="0" fontId="12" fillId="26" borderId="19" xfId="0" applyFont="1" applyFill="1" applyBorder="1" applyAlignment="1" applyProtection="1">
      <alignment horizontal="center" vertical="center"/>
      <protection locked="0"/>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0" fillId="0" borderId="42" xfId="0" applyBorder="1" applyAlignment="1">
      <alignment horizontal="left"/>
    </xf>
    <xf numFmtId="0" fontId="0" fillId="0" borderId="7" xfId="0" applyBorder="1" applyAlignment="1">
      <alignment horizontal="left"/>
    </xf>
    <xf numFmtId="0" fontId="0" fillId="0" borderId="43" xfId="0" applyBorder="1" applyAlignment="1">
      <alignment horizontal="left"/>
    </xf>
    <xf numFmtId="0" fontId="53" fillId="0" borderId="34" xfId="0" applyFont="1" applyBorder="1" applyAlignment="1">
      <alignment horizontal="left" wrapText="1"/>
    </xf>
    <xf numFmtId="0" fontId="53" fillId="0" borderId="35" xfId="0" applyFont="1" applyBorder="1" applyAlignment="1">
      <alignment horizontal="left" wrapText="1"/>
    </xf>
    <xf numFmtId="0" fontId="53" fillId="0" borderId="36" xfId="0" applyFont="1" applyBorder="1" applyAlignment="1">
      <alignment horizontal="left" wrapText="1"/>
    </xf>
    <xf numFmtId="0" fontId="54" fillId="0" borderId="34" xfId="0" applyFont="1" applyBorder="1" applyAlignment="1">
      <alignment horizontal="left" wrapText="1"/>
    </xf>
    <xf numFmtId="0" fontId="54" fillId="0" borderId="35" xfId="0" applyFont="1" applyBorder="1" applyAlignment="1">
      <alignment horizontal="left" wrapText="1"/>
    </xf>
    <xf numFmtId="0" fontId="54" fillId="0" borderId="36" xfId="0" applyFont="1" applyBorder="1" applyAlignment="1">
      <alignment horizontal="left" wrapText="1"/>
    </xf>
    <xf numFmtId="0" fontId="0" fillId="26" borderId="17" xfId="0" applyFill="1" applyBorder="1" applyAlignment="1" applyProtection="1">
      <alignment horizontal="left" vertical="center" wrapText="1"/>
      <protection locked="0"/>
    </xf>
    <xf numFmtId="0" fontId="0" fillId="26" borderId="18" xfId="0" applyFill="1" applyBorder="1" applyAlignment="1" applyProtection="1">
      <alignment horizontal="left" vertical="center" wrapText="1"/>
      <protection locked="0"/>
    </xf>
    <xf numFmtId="0" fontId="0" fillId="26" borderId="19" xfId="0" applyFill="1" applyBorder="1" applyAlignment="1" applyProtection="1">
      <alignment horizontal="left" vertical="center" wrapText="1"/>
      <protection locked="0"/>
    </xf>
    <xf numFmtId="0" fontId="6" fillId="0" borderId="44" xfId="0" applyFont="1" applyBorder="1" applyAlignment="1">
      <alignment horizontal="left"/>
    </xf>
    <xf numFmtId="0" fontId="6" fillId="0" borderId="0" xfId="0" applyFont="1" applyAlignment="1">
      <alignment horizontal="left"/>
    </xf>
    <xf numFmtId="0" fontId="6" fillId="0" borderId="45" xfId="0" applyFont="1" applyBorder="1" applyAlignment="1">
      <alignment horizontal="left"/>
    </xf>
    <xf numFmtId="0" fontId="9" fillId="26" borderId="34" xfId="0" applyFont="1" applyFill="1" applyBorder="1" applyAlignment="1">
      <alignment horizontal="left" vertical="top" wrapText="1"/>
    </xf>
    <xf numFmtId="0" fontId="9" fillId="26" borderId="35" xfId="0" applyFont="1" applyFill="1" applyBorder="1" applyAlignment="1">
      <alignment horizontal="left" vertical="top" wrapText="1"/>
    </xf>
    <xf numFmtId="0" fontId="51" fillId="0" borderId="0" xfId="326" applyBorder="1" applyAlignment="1">
      <alignment horizontal="left" vertical="center"/>
    </xf>
    <xf numFmtId="0" fontId="54" fillId="0" borderId="0" xfId="0" applyFont="1" applyAlignment="1">
      <alignment horizontal="center" vertical="top" wrapText="1"/>
    </xf>
    <xf numFmtId="0" fontId="54" fillId="0" borderId="45" xfId="0" applyFont="1" applyBorder="1" applyAlignment="1">
      <alignment horizontal="center" vertical="top" wrapText="1"/>
    </xf>
    <xf numFmtId="0" fontId="51" fillId="26" borderId="35" xfId="326" applyFill="1" applyBorder="1" applyAlignment="1">
      <alignment horizontal="center" vertical="top" wrapText="1"/>
    </xf>
    <xf numFmtId="0" fontId="51" fillId="26" borderId="36" xfId="326" applyFill="1" applyBorder="1" applyAlignment="1">
      <alignment horizontal="center" vertical="top" wrapText="1"/>
    </xf>
    <xf numFmtId="0" fontId="51" fillId="0" borderId="0" xfId="326" applyBorder="1" applyAlignment="1">
      <alignment horizontal="left" vertical="top"/>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9" fillId="26" borderId="44" xfId="0" applyFont="1" applyFill="1" applyBorder="1" applyAlignment="1">
      <alignment horizontal="left" vertical="top" wrapText="1"/>
    </xf>
    <xf numFmtId="0" fontId="9" fillId="26" borderId="0" xfId="0" applyFont="1" applyFill="1" applyAlignment="1">
      <alignment horizontal="left" vertical="top" wrapText="1"/>
    </xf>
    <xf numFmtId="0" fontId="9" fillId="26" borderId="45" xfId="0" applyFont="1" applyFill="1" applyBorder="1" applyAlignment="1">
      <alignment horizontal="left" vertical="top" wrapText="1"/>
    </xf>
    <xf numFmtId="0" fontId="5" fillId="0" borderId="44" xfId="0" applyFont="1" applyBorder="1" applyAlignment="1">
      <alignment horizontal="left" vertical="top" wrapText="1"/>
    </xf>
    <xf numFmtId="0" fontId="5" fillId="0" borderId="0" xfId="0" applyFont="1" applyAlignment="1">
      <alignment horizontal="left" vertical="top" wrapText="1"/>
    </xf>
    <xf numFmtId="0" fontId="5" fillId="0" borderId="45" xfId="0" applyFont="1" applyBorder="1" applyAlignment="1">
      <alignment horizontal="left" vertical="top" wrapText="1"/>
    </xf>
    <xf numFmtId="0" fontId="9" fillId="26" borderId="31" xfId="0" applyFont="1" applyFill="1" applyBorder="1" applyAlignment="1">
      <alignment horizontal="left" vertical="top" wrapText="1"/>
    </xf>
    <xf numFmtId="0" fontId="9" fillId="26" borderId="32" xfId="0" applyFont="1" applyFill="1" applyBorder="1" applyAlignment="1">
      <alignment horizontal="left" vertical="top" wrapText="1"/>
    </xf>
    <xf numFmtId="0" fontId="9" fillId="26" borderId="33" xfId="0" applyFont="1" applyFill="1" applyBorder="1" applyAlignment="1">
      <alignment horizontal="left" vertical="top" wrapText="1"/>
    </xf>
    <xf numFmtId="0" fontId="9" fillId="0" borderId="44" xfId="0" applyFont="1" applyBorder="1" applyAlignment="1">
      <alignment horizontal="left" vertical="top" wrapText="1"/>
    </xf>
    <xf numFmtId="0" fontId="9" fillId="0" borderId="0" xfId="0" applyFont="1" applyAlignment="1">
      <alignment horizontal="left" vertical="top" wrapText="1"/>
    </xf>
    <xf numFmtId="0" fontId="9" fillId="0" borderId="45"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7" fillId="0" borderId="0" xfId="0" applyFont="1" applyAlignment="1">
      <alignment horizontal="left" vertical="top" wrapText="1"/>
    </xf>
    <xf numFmtId="0" fontId="12" fillId="0" borderId="0" xfId="0" applyFont="1" applyAlignment="1">
      <alignment horizontal="right"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4" borderId="29" xfId="0" applyFont="1" applyFill="1" applyBorder="1" applyAlignment="1">
      <alignment horizontal="center" vertical="center"/>
    </xf>
    <xf numFmtId="0" fontId="3" fillId="24" borderId="30" xfId="0" applyFont="1" applyFill="1" applyBorder="1" applyAlignment="1">
      <alignment horizontal="center" vertical="center"/>
    </xf>
    <xf numFmtId="0" fontId="17" fillId="6" borderId="31" xfId="2" applyFont="1" applyFill="1" applyBorder="1" applyAlignment="1" applyProtection="1">
      <alignment horizontal="center" vertical="center" wrapText="1"/>
      <protection hidden="1"/>
    </xf>
    <xf numFmtId="0" fontId="17" fillId="6" borderId="32" xfId="2" applyFont="1" applyFill="1" applyBorder="1" applyAlignment="1" applyProtection="1">
      <alignment horizontal="center" vertical="center" wrapText="1"/>
      <protection hidden="1"/>
    </xf>
    <xf numFmtId="0" fontId="17" fillId="6" borderId="33" xfId="2" applyFont="1" applyFill="1" applyBorder="1" applyAlignment="1" applyProtection="1">
      <alignment horizontal="center" vertical="center" wrapText="1"/>
      <protection hidden="1"/>
    </xf>
    <xf numFmtId="0" fontId="17" fillId="6" borderId="34" xfId="2" applyFont="1" applyFill="1" applyBorder="1" applyAlignment="1" applyProtection="1">
      <alignment horizontal="center" vertical="center" wrapText="1"/>
      <protection hidden="1"/>
    </xf>
    <xf numFmtId="0" fontId="17" fillId="6" borderId="35" xfId="2" applyFont="1" applyFill="1" applyBorder="1" applyAlignment="1" applyProtection="1">
      <alignment horizontal="center" vertical="center" wrapText="1"/>
      <protection hidden="1"/>
    </xf>
    <xf numFmtId="0" fontId="17" fillId="6" borderId="36" xfId="2" applyFont="1" applyFill="1" applyBorder="1" applyAlignment="1" applyProtection="1">
      <alignment horizontal="center" vertical="center" wrapText="1"/>
      <protection hidden="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5" fillId="26" borderId="0" xfId="0" applyFont="1" applyFill="1" applyAlignment="1">
      <alignment horizontal="left" vertical="top" wrapText="1"/>
    </xf>
    <xf numFmtId="0" fontId="12" fillId="0" borderId="10" xfId="0" applyFont="1" applyBorder="1" applyAlignment="1">
      <alignment horizontal="right" wrapText="1"/>
    </xf>
    <xf numFmtId="0" fontId="3" fillId="27" borderId="29" xfId="0" applyFont="1" applyFill="1" applyBorder="1" applyAlignment="1">
      <alignment horizontal="center" vertical="center"/>
    </xf>
    <xf numFmtId="0" fontId="3" fillId="27" borderId="30" xfId="0" applyFont="1" applyFill="1" applyBorder="1" applyAlignment="1">
      <alignment horizontal="center" vertical="center"/>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22" fillId="22" borderId="1" xfId="0" applyFont="1" applyFill="1" applyBorder="1" applyAlignment="1">
      <alignment horizontal="center"/>
    </xf>
    <xf numFmtId="0" fontId="22" fillId="22" borderId="2" xfId="0" applyFont="1" applyFill="1" applyBorder="1" applyAlignment="1">
      <alignment horizontal="center"/>
    </xf>
    <xf numFmtId="0" fontId="22" fillId="22" borderId="3" xfId="0" applyFont="1" applyFill="1" applyBorder="1" applyAlignment="1">
      <alignment horizontal="center"/>
    </xf>
    <xf numFmtId="0" fontId="23" fillId="22" borderId="11" xfId="4" applyFont="1" applyFill="1" applyBorder="1" applyAlignment="1">
      <alignment horizontal="center" vertical="center" wrapText="1"/>
    </xf>
    <xf numFmtId="0" fontId="23" fillId="22" borderId="5" xfId="4" applyFont="1" applyFill="1" applyBorder="1" applyAlignment="1">
      <alignment horizontal="center" vertical="center" wrapText="1"/>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0" fillId="0" borderId="0" xfId="0" applyAlignment="1">
      <alignment horizontal="left"/>
    </xf>
  </cellXfs>
  <cellStyles count="327">
    <cellStyle name="#,###" xfId="10" xr:uid="{00000000-0005-0000-0000-000000000000}"/>
    <cellStyle name="#,###.##" xfId="11" xr:uid="{00000000-0005-0000-0000-000001000000}"/>
    <cellStyle name="%" xfId="12" xr:uid="{00000000-0005-0000-0000-000002000000}"/>
    <cellStyle name="% 2" xfId="13" xr:uid="{00000000-0005-0000-0000-000003000000}"/>
    <cellStyle name="% 2 2" xfId="14" xr:uid="{00000000-0005-0000-0000-000004000000}"/>
    <cellStyle name="£0" xfId="15" xr:uid="{00000000-0005-0000-0000-000005000000}"/>
    <cellStyle name="£0,000" xfId="16" xr:uid="{00000000-0005-0000-0000-000006000000}"/>
    <cellStyle name="£0,000.00" xfId="17" xr:uid="{00000000-0005-0000-0000-000007000000}"/>
    <cellStyle name="£0_2000PBUD" xfId="18" xr:uid="{00000000-0005-0000-0000-000008000000}"/>
    <cellStyle name="0" xfId="19" xr:uid="{00000000-0005-0000-0000-000009000000}"/>
    <cellStyle name="0%" xfId="20" xr:uid="{00000000-0005-0000-0000-00000A000000}"/>
    <cellStyle name="0,000" xfId="21" xr:uid="{00000000-0005-0000-0000-00000B000000}"/>
    <cellStyle name="0,000 2" xfId="22" xr:uid="{00000000-0005-0000-0000-00000C000000}"/>
    <cellStyle name="0,000.0" xfId="23" xr:uid="{00000000-0005-0000-0000-00000D000000}"/>
    <cellStyle name="0,000.00" xfId="24" xr:uid="{00000000-0005-0000-0000-00000E000000}"/>
    <cellStyle name="0,000.00 2" xfId="25" xr:uid="{00000000-0005-0000-0000-00000F000000}"/>
    <cellStyle name="0,000.00 3" xfId="26" xr:uid="{00000000-0005-0000-0000-000010000000}"/>
    <cellStyle name="0,000.0000" xfId="27" xr:uid="{00000000-0005-0000-0000-000011000000}"/>
    <cellStyle name="0,000.0000 2" xfId="28" xr:uid="{00000000-0005-0000-0000-000012000000}"/>
    <cellStyle name="0,000_Balance Analysis" xfId="29" xr:uid="{00000000-0005-0000-0000-000013000000}"/>
    <cellStyle name="0.0%" xfId="30" xr:uid="{00000000-0005-0000-0000-000014000000}"/>
    <cellStyle name="0.00%" xfId="31" xr:uid="{00000000-0005-0000-0000-000015000000}"/>
    <cellStyle name="0_2007-08 Prices Sheet" xfId="32" xr:uid="{00000000-0005-0000-0000-000016000000}"/>
    <cellStyle name="0_99Pri SEPT INCREASES" xfId="33" xr:uid="{00000000-0005-0000-0000-000017000000}"/>
    <cellStyle name="0_INTSEC97" xfId="34" xr:uid="{00000000-0005-0000-0000-000018000000}"/>
    <cellStyle name="0_ISB Increase by sector" xfId="35" xr:uid="{00000000-0005-0000-0000-000019000000}"/>
    <cellStyle name="0_PBUD 0708" xfId="36" xr:uid="{00000000-0005-0000-0000-00001A000000}"/>
    <cellStyle name="0_PBUD 0708 with new NLF" xfId="37" xr:uid="{00000000-0005-0000-0000-00001B000000}"/>
    <cellStyle name="0_Primary Indicative Budget 08-09" xfId="38" xr:uid="{00000000-0005-0000-0000-00001C000000}"/>
    <cellStyle name="0_Schools' DSG reconciliation 0708" xfId="39" xr:uid="{00000000-0005-0000-0000-00001D000000}"/>
    <cellStyle name="0_Sf Devolved Master 2006-07" xfId="40" xr:uid="{00000000-0005-0000-0000-00001E000000}"/>
    <cellStyle name="0_SHEET" xfId="41" xr:uid="{00000000-0005-0000-0000-00001F000000}"/>
    <cellStyle name="0_Sheet1" xfId="42" xr:uid="{00000000-0005-0000-0000-000020000000}"/>
    <cellStyle name="0_Snapshot at 28.2.07" xfId="43" xr:uid="{00000000-0005-0000-0000-000021000000}"/>
    <cellStyle name="20% - Accent1 2" xfId="44" xr:uid="{00000000-0005-0000-0000-000022000000}"/>
    <cellStyle name="20% - Accent1 3" xfId="45" xr:uid="{00000000-0005-0000-0000-000023000000}"/>
    <cellStyle name="20% - Accent1 4" xfId="46" xr:uid="{00000000-0005-0000-0000-000024000000}"/>
    <cellStyle name="20% - Accent1 5" xfId="47" xr:uid="{00000000-0005-0000-0000-000025000000}"/>
    <cellStyle name="20% - Accent1 6" xfId="48" xr:uid="{00000000-0005-0000-0000-000026000000}"/>
    <cellStyle name="20% - Accent1 7" xfId="49" xr:uid="{00000000-0005-0000-0000-000027000000}"/>
    <cellStyle name="20% - Accent1 8" xfId="50" xr:uid="{00000000-0005-0000-0000-000028000000}"/>
    <cellStyle name="20% - Accent2 2" xfId="51" xr:uid="{00000000-0005-0000-0000-000029000000}"/>
    <cellStyle name="20% - Accent2 3" xfId="52" xr:uid="{00000000-0005-0000-0000-00002A000000}"/>
    <cellStyle name="20% - Accent2 4" xfId="53" xr:uid="{00000000-0005-0000-0000-00002B000000}"/>
    <cellStyle name="20% - Accent2 5" xfId="54" xr:uid="{00000000-0005-0000-0000-00002C000000}"/>
    <cellStyle name="20% - Accent2 6" xfId="55" xr:uid="{00000000-0005-0000-0000-00002D000000}"/>
    <cellStyle name="20% - Accent2 7" xfId="56" xr:uid="{00000000-0005-0000-0000-00002E000000}"/>
    <cellStyle name="20% - Accent2 8" xfId="57" xr:uid="{00000000-0005-0000-0000-00002F000000}"/>
    <cellStyle name="20% - Accent3 2" xfId="58" xr:uid="{00000000-0005-0000-0000-000030000000}"/>
    <cellStyle name="20% - Accent3 3" xfId="59" xr:uid="{00000000-0005-0000-0000-000031000000}"/>
    <cellStyle name="20% - Accent3 4" xfId="60" xr:uid="{00000000-0005-0000-0000-000032000000}"/>
    <cellStyle name="20% - Accent3 5" xfId="61" xr:uid="{00000000-0005-0000-0000-000033000000}"/>
    <cellStyle name="20% - Accent3 6" xfId="62" xr:uid="{00000000-0005-0000-0000-000034000000}"/>
    <cellStyle name="20% - Accent3 7" xfId="63" xr:uid="{00000000-0005-0000-0000-000035000000}"/>
    <cellStyle name="20% - Accent3 8" xfId="64" xr:uid="{00000000-0005-0000-0000-000036000000}"/>
    <cellStyle name="20% - Accent4 2" xfId="65" xr:uid="{00000000-0005-0000-0000-000037000000}"/>
    <cellStyle name="20% - Accent4 3" xfId="66" xr:uid="{00000000-0005-0000-0000-000038000000}"/>
    <cellStyle name="20% - Accent4 4" xfId="67" xr:uid="{00000000-0005-0000-0000-000039000000}"/>
    <cellStyle name="20% - Accent4 5" xfId="68" xr:uid="{00000000-0005-0000-0000-00003A000000}"/>
    <cellStyle name="20% - Accent4 6" xfId="69" xr:uid="{00000000-0005-0000-0000-00003B000000}"/>
    <cellStyle name="20% - Accent4 7" xfId="70" xr:uid="{00000000-0005-0000-0000-00003C000000}"/>
    <cellStyle name="20% - Accent4 8" xfId="71" xr:uid="{00000000-0005-0000-0000-00003D000000}"/>
    <cellStyle name="20% - Accent5 2" xfId="72" xr:uid="{00000000-0005-0000-0000-00003E000000}"/>
    <cellStyle name="20% - Accent5 3" xfId="73" xr:uid="{00000000-0005-0000-0000-00003F000000}"/>
    <cellStyle name="20% - Accent5 4" xfId="74" xr:uid="{00000000-0005-0000-0000-000040000000}"/>
    <cellStyle name="20% - Accent5 5" xfId="75" xr:uid="{00000000-0005-0000-0000-000041000000}"/>
    <cellStyle name="20% - Accent5 6" xfId="76" xr:uid="{00000000-0005-0000-0000-000042000000}"/>
    <cellStyle name="20% - Accent5 7" xfId="77" xr:uid="{00000000-0005-0000-0000-000043000000}"/>
    <cellStyle name="20% - Accent5 8" xfId="78" xr:uid="{00000000-0005-0000-0000-000044000000}"/>
    <cellStyle name="20% - Accent6 2" xfId="79" xr:uid="{00000000-0005-0000-0000-000045000000}"/>
    <cellStyle name="20% - Accent6 3" xfId="80" xr:uid="{00000000-0005-0000-0000-000046000000}"/>
    <cellStyle name="20% - Accent6 4" xfId="81" xr:uid="{00000000-0005-0000-0000-000047000000}"/>
    <cellStyle name="20% - Accent6 5" xfId="82" xr:uid="{00000000-0005-0000-0000-000048000000}"/>
    <cellStyle name="20% - Accent6 6" xfId="83" xr:uid="{00000000-0005-0000-0000-000049000000}"/>
    <cellStyle name="20% - Accent6 7" xfId="84" xr:uid="{00000000-0005-0000-0000-00004A000000}"/>
    <cellStyle name="20% - Accent6 8" xfId="85" xr:uid="{00000000-0005-0000-0000-00004B000000}"/>
    <cellStyle name="40% - Accent1 2" xfId="86" xr:uid="{00000000-0005-0000-0000-00004C000000}"/>
    <cellStyle name="40% - Accent1 3" xfId="87" xr:uid="{00000000-0005-0000-0000-00004D000000}"/>
    <cellStyle name="40% - Accent1 4" xfId="88" xr:uid="{00000000-0005-0000-0000-00004E000000}"/>
    <cellStyle name="40% - Accent1 5" xfId="89" xr:uid="{00000000-0005-0000-0000-00004F000000}"/>
    <cellStyle name="40% - Accent1 6" xfId="90" xr:uid="{00000000-0005-0000-0000-000050000000}"/>
    <cellStyle name="40% - Accent1 7" xfId="91" xr:uid="{00000000-0005-0000-0000-000051000000}"/>
    <cellStyle name="40% - Accent1 8" xfId="92" xr:uid="{00000000-0005-0000-0000-000052000000}"/>
    <cellStyle name="40% - Accent2 2" xfId="93" xr:uid="{00000000-0005-0000-0000-000053000000}"/>
    <cellStyle name="40% - Accent2 3" xfId="94" xr:uid="{00000000-0005-0000-0000-000054000000}"/>
    <cellStyle name="40% - Accent2 4" xfId="95" xr:uid="{00000000-0005-0000-0000-000055000000}"/>
    <cellStyle name="40% - Accent2 5" xfId="96" xr:uid="{00000000-0005-0000-0000-000056000000}"/>
    <cellStyle name="40% - Accent2 6" xfId="97" xr:uid="{00000000-0005-0000-0000-000057000000}"/>
    <cellStyle name="40% - Accent2 7" xfId="98" xr:uid="{00000000-0005-0000-0000-000058000000}"/>
    <cellStyle name="40% - Accent2 8" xfId="99" xr:uid="{00000000-0005-0000-0000-000059000000}"/>
    <cellStyle name="40% - Accent3 2" xfId="100" xr:uid="{00000000-0005-0000-0000-00005A000000}"/>
    <cellStyle name="40% - Accent3 3" xfId="101" xr:uid="{00000000-0005-0000-0000-00005B000000}"/>
    <cellStyle name="40% - Accent3 4" xfId="102" xr:uid="{00000000-0005-0000-0000-00005C000000}"/>
    <cellStyle name="40% - Accent3 5" xfId="103" xr:uid="{00000000-0005-0000-0000-00005D000000}"/>
    <cellStyle name="40% - Accent3 6" xfId="104" xr:uid="{00000000-0005-0000-0000-00005E000000}"/>
    <cellStyle name="40% - Accent3 7" xfId="105" xr:uid="{00000000-0005-0000-0000-00005F000000}"/>
    <cellStyle name="40% - Accent3 8" xfId="106" xr:uid="{00000000-0005-0000-0000-000060000000}"/>
    <cellStyle name="40% - Accent4 2" xfId="107" xr:uid="{00000000-0005-0000-0000-000061000000}"/>
    <cellStyle name="40% - Accent4 3" xfId="108" xr:uid="{00000000-0005-0000-0000-000062000000}"/>
    <cellStyle name="40% - Accent4 4" xfId="109" xr:uid="{00000000-0005-0000-0000-000063000000}"/>
    <cellStyle name="40% - Accent4 5" xfId="110" xr:uid="{00000000-0005-0000-0000-000064000000}"/>
    <cellStyle name="40% - Accent4 6" xfId="111" xr:uid="{00000000-0005-0000-0000-000065000000}"/>
    <cellStyle name="40% - Accent4 7" xfId="112" xr:uid="{00000000-0005-0000-0000-000066000000}"/>
    <cellStyle name="40% - Accent4 8" xfId="113" xr:uid="{00000000-0005-0000-0000-000067000000}"/>
    <cellStyle name="40% - Accent5 2" xfId="114" xr:uid="{00000000-0005-0000-0000-000068000000}"/>
    <cellStyle name="40% - Accent5 3" xfId="115" xr:uid="{00000000-0005-0000-0000-000069000000}"/>
    <cellStyle name="40% - Accent5 4" xfId="116" xr:uid="{00000000-0005-0000-0000-00006A000000}"/>
    <cellStyle name="40% - Accent5 5" xfId="117" xr:uid="{00000000-0005-0000-0000-00006B000000}"/>
    <cellStyle name="40% - Accent5 6" xfId="118" xr:uid="{00000000-0005-0000-0000-00006C000000}"/>
    <cellStyle name="40% - Accent5 7" xfId="119" xr:uid="{00000000-0005-0000-0000-00006D000000}"/>
    <cellStyle name="40% - Accent5 8" xfId="120" xr:uid="{00000000-0005-0000-0000-00006E000000}"/>
    <cellStyle name="40% - Accent6 2" xfId="121" xr:uid="{00000000-0005-0000-0000-00006F000000}"/>
    <cellStyle name="40% - Accent6 3" xfId="122" xr:uid="{00000000-0005-0000-0000-000070000000}"/>
    <cellStyle name="40% - Accent6 4" xfId="123" xr:uid="{00000000-0005-0000-0000-000071000000}"/>
    <cellStyle name="40% - Accent6 5" xfId="124" xr:uid="{00000000-0005-0000-0000-000072000000}"/>
    <cellStyle name="40% - Accent6 6" xfId="125" xr:uid="{00000000-0005-0000-0000-000073000000}"/>
    <cellStyle name="40% - Accent6 7" xfId="126" xr:uid="{00000000-0005-0000-0000-000074000000}"/>
    <cellStyle name="40% - Accent6 8" xfId="127" xr:uid="{00000000-0005-0000-0000-000075000000}"/>
    <cellStyle name="Comma" xfId="1" builtinId="3"/>
    <cellStyle name="Comma 10" xfId="128" xr:uid="{00000000-0005-0000-0000-000077000000}"/>
    <cellStyle name="Comma 10 2" xfId="129" xr:uid="{00000000-0005-0000-0000-000078000000}"/>
    <cellStyle name="Comma 10 3" xfId="130" xr:uid="{00000000-0005-0000-0000-000079000000}"/>
    <cellStyle name="Comma 11" xfId="131" xr:uid="{00000000-0005-0000-0000-00007A000000}"/>
    <cellStyle name="Comma 11 2" xfId="132" xr:uid="{00000000-0005-0000-0000-00007B000000}"/>
    <cellStyle name="Comma 12" xfId="133" xr:uid="{00000000-0005-0000-0000-00007C000000}"/>
    <cellStyle name="Comma 13" xfId="134" xr:uid="{00000000-0005-0000-0000-00007D000000}"/>
    <cellStyle name="Comma 14" xfId="135" xr:uid="{00000000-0005-0000-0000-00007E000000}"/>
    <cellStyle name="Comma 15" xfId="136" xr:uid="{00000000-0005-0000-0000-00007F000000}"/>
    <cellStyle name="Comma 2" xfId="137" xr:uid="{00000000-0005-0000-0000-000080000000}"/>
    <cellStyle name="Comma 2 2" xfId="6" xr:uid="{00000000-0005-0000-0000-000081000000}"/>
    <cellStyle name="Comma 2 2 2" xfId="7" xr:uid="{00000000-0005-0000-0000-000082000000}"/>
    <cellStyle name="Comma 2 3" xfId="138" xr:uid="{00000000-0005-0000-0000-000083000000}"/>
    <cellStyle name="Comma 2 4" xfId="139" xr:uid="{00000000-0005-0000-0000-000084000000}"/>
    <cellStyle name="Comma 2 4 2" xfId="140" xr:uid="{00000000-0005-0000-0000-000085000000}"/>
    <cellStyle name="Comma 2 5" xfId="141" xr:uid="{00000000-0005-0000-0000-000086000000}"/>
    <cellStyle name="Comma 2 6" xfId="142" xr:uid="{00000000-0005-0000-0000-000087000000}"/>
    <cellStyle name="Comma 2 7" xfId="143" xr:uid="{00000000-0005-0000-0000-000088000000}"/>
    <cellStyle name="Comma 3" xfId="144" xr:uid="{00000000-0005-0000-0000-000089000000}"/>
    <cellStyle name="Comma 3 2" xfId="145" xr:uid="{00000000-0005-0000-0000-00008A000000}"/>
    <cellStyle name="Comma 3 2 2" xfId="146" xr:uid="{00000000-0005-0000-0000-00008B000000}"/>
    <cellStyle name="Comma 3 2 2 2" xfId="147" xr:uid="{00000000-0005-0000-0000-00008C000000}"/>
    <cellStyle name="Comma 3 2 2 2 2" xfId="148" xr:uid="{00000000-0005-0000-0000-00008D000000}"/>
    <cellStyle name="Comma 3 2 2 3" xfId="149" xr:uid="{00000000-0005-0000-0000-00008E000000}"/>
    <cellStyle name="Comma 3 2 3" xfId="150" xr:uid="{00000000-0005-0000-0000-00008F000000}"/>
    <cellStyle name="Comma 3 3" xfId="151" xr:uid="{00000000-0005-0000-0000-000090000000}"/>
    <cellStyle name="Comma 3 4" xfId="152" xr:uid="{00000000-0005-0000-0000-000091000000}"/>
    <cellStyle name="Comma 4" xfId="153" xr:uid="{00000000-0005-0000-0000-000092000000}"/>
    <cellStyle name="Comma 4 2" xfId="154" xr:uid="{00000000-0005-0000-0000-000093000000}"/>
    <cellStyle name="Comma 4 2 2" xfId="155" xr:uid="{00000000-0005-0000-0000-000094000000}"/>
    <cellStyle name="Comma 4 3" xfId="156" xr:uid="{00000000-0005-0000-0000-000095000000}"/>
    <cellStyle name="Comma 4 4" xfId="157" xr:uid="{00000000-0005-0000-0000-000096000000}"/>
    <cellStyle name="Comma 4 5" xfId="158" xr:uid="{00000000-0005-0000-0000-000097000000}"/>
    <cellStyle name="Comma 5" xfId="159" xr:uid="{00000000-0005-0000-0000-000098000000}"/>
    <cellStyle name="Comma 5 2" xfId="160" xr:uid="{00000000-0005-0000-0000-000099000000}"/>
    <cellStyle name="Comma 5 3" xfId="161" xr:uid="{00000000-0005-0000-0000-00009A000000}"/>
    <cellStyle name="Comma 5 4" xfId="162" xr:uid="{00000000-0005-0000-0000-00009B000000}"/>
    <cellStyle name="Comma 6" xfId="163" xr:uid="{00000000-0005-0000-0000-00009C000000}"/>
    <cellStyle name="Comma 6 2" xfId="164" xr:uid="{00000000-0005-0000-0000-00009D000000}"/>
    <cellStyle name="Comma 6 3" xfId="165" xr:uid="{00000000-0005-0000-0000-00009E000000}"/>
    <cellStyle name="Comma 6 4" xfId="166" xr:uid="{00000000-0005-0000-0000-00009F000000}"/>
    <cellStyle name="Comma 6 5" xfId="167" xr:uid="{00000000-0005-0000-0000-0000A0000000}"/>
    <cellStyle name="Comma 6 6" xfId="168" xr:uid="{00000000-0005-0000-0000-0000A1000000}"/>
    <cellStyle name="Comma 7" xfId="169" xr:uid="{00000000-0005-0000-0000-0000A2000000}"/>
    <cellStyle name="Comma 8" xfId="170" xr:uid="{00000000-0005-0000-0000-0000A3000000}"/>
    <cellStyle name="Comma 9" xfId="171" xr:uid="{00000000-0005-0000-0000-0000A4000000}"/>
    <cellStyle name="Comma 9 2" xfId="172" xr:uid="{00000000-0005-0000-0000-0000A5000000}"/>
    <cellStyle name="Comma 9 2 2" xfId="173" xr:uid="{00000000-0005-0000-0000-0000A6000000}"/>
    <cellStyle name="Comma 9 3" xfId="174" xr:uid="{00000000-0005-0000-0000-0000A7000000}"/>
    <cellStyle name="Currency 2" xfId="175" xr:uid="{00000000-0005-0000-0000-0000A8000000}"/>
    <cellStyle name="Currency 2 2" xfId="176" xr:uid="{00000000-0005-0000-0000-0000A9000000}"/>
    <cellStyle name="Currency 2 3" xfId="177" xr:uid="{00000000-0005-0000-0000-0000AA000000}"/>
    <cellStyle name="Currency 3" xfId="178" xr:uid="{00000000-0005-0000-0000-0000AB000000}"/>
    <cellStyle name="Currency 3 2" xfId="179" xr:uid="{00000000-0005-0000-0000-0000AC000000}"/>
    <cellStyle name="Currency 3 2 2" xfId="180" xr:uid="{00000000-0005-0000-0000-0000AD000000}"/>
    <cellStyle name="Currency 3 3" xfId="181" xr:uid="{00000000-0005-0000-0000-0000AE000000}"/>
    <cellStyle name="Currency 4" xfId="182" xr:uid="{00000000-0005-0000-0000-0000AF000000}"/>
    <cellStyle name="Dash" xfId="183" xr:uid="{00000000-0005-0000-0000-0000B0000000}"/>
    <cellStyle name="Date" xfId="184" xr:uid="{00000000-0005-0000-0000-0000B1000000}"/>
    <cellStyle name="dd-mmm-yy" xfId="185" xr:uid="{00000000-0005-0000-0000-0000B2000000}"/>
    <cellStyle name="FMS" xfId="186" xr:uid="{00000000-0005-0000-0000-0000B3000000}"/>
    <cellStyle name="Fraction" xfId="187" xr:uid="{00000000-0005-0000-0000-0000B4000000}"/>
    <cellStyle name="Good 2" xfId="188" xr:uid="{00000000-0005-0000-0000-0000B5000000}"/>
    <cellStyle name="Header" xfId="189" xr:uid="{00000000-0005-0000-0000-0000B6000000}"/>
    <cellStyle name="HeaderGrant" xfId="190" xr:uid="{00000000-0005-0000-0000-0000B7000000}"/>
    <cellStyle name="HeaderLEA" xfId="191" xr:uid="{00000000-0005-0000-0000-0000B8000000}"/>
    <cellStyle name="Hyperlink" xfId="326" builtinId="8"/>
    <cellStyle name="Hyperlink 2" xfId="192" xr:uid="{00000000-0005-0000-0000-0000BA000000}"/>
    <cellStyle name="Hyperlink 2 2" xfId="193" xr:uid="{00000000-0005-0000-0000-0000BB000000}"/>
    <cellStyle name="Hyperlink 3" xfId="194" xr:uid="{00000000-0005-0000-0000-0000BC000000}"/>
    <cellStyle name="Hyperlink 3 2" xfId="195" xr:uid="{00000000-0005-0000-0000-0000BD000000}"/>
    <cellStyle name="Hyperlink 4" xfId="196" xr:uid="{00000000-0005-0000-0000-0000BE000000}"/>
    <cellStyle name="Hyperlink 5" xfId="197" xr:uid="{00000000-0005-0000-0000-0000BF000000}"/>
    <cellStyle name="LEAName" xfId="198" xr:uid="{00000000-0005-0000-0000-0000C0000000}"/>
    <cellStyle name="LEANumber" xfId="199" xr:uid="{00000000-0005-0000-0000-0000C1000000}"/>
    <cellStyle name="mmm-yy" xfId="200" xr:uid="{00000000-0005-0000-0000-0000C2000000}"/>
    <cellStyle name="Normal" xfId="0" builtinId="0"/>
    <cellStyle name="Normal 10" xfId="201" xr:uid="{00000000-0005-0000-0000-0000C4000000}"/>
    <cellStyle name="Normal 10 2" xfId="202" xr:uid="{00000000-0005-0000-0000-0000C5000000}"/>
    <cellStyle name="Normal 11" xfId="203" xr:uid="{00000000-0005-0000-0000-0000C6000000}"/>
    <cellStyle name="Normal 12" xfId="204" xr:uid="{00000000-0005-0000-0000-0000C7000000}"/>
    <cellStyle name="Normal 13" xfId="205" xr:uid="{00000000-0005-0000-0000-0000C8000000}"/>
    <cellStyle name="Normal 14" xfId="206" xr:uid="{00000000-0005-0000-0000-0000C9000000}"/>
    <cellStyle name="Normal 15" xfId="207" xr:uid="{00000000-0005-0000-0000-0000CA000000}"/>
    <cellStyle name="Normal 16" xfId="208" xr:uid="{00000000-0005-0000-0000-0000CB000000}"/>
    <cellStyle name="Normal 16 2" xfId="209" xr:uid="{00000000-0005-0000-0000-0000CC000000}"/>
    <cellStyle name="Normal 17" xfId="210" xr:uid="{00000000-0005-0000-0000-0000CD000000}"/>
    <cellStyle name="Normal 18" xfId="211" xr:uid="{00000000-0005-0000-0000-0000CE000000}"/>
    <cellStyle name="Normal 18 2" xfId="212" xr:uid="{00000000-0005-0000-0000-0000CF000000}"/>
    <cellStyle name="Normal 19" xfId="213" xr:uid="{00000000-0005-0000-0000-0000D0000000}"/>
    <cellStyle name="Normal 19 2" xfId="214" xr:uid="{00000000-0005-0000-0000-0000D1000000}"/>
    <cellStyle name="Normal 2" xfId="5" xr:uid="{00000000-0005-0000-0000-0000D2000000}"/>
    <cellStyle name="Normal 2 14" xfId="215" xr:uid="{00000000-0005-0000-0000-0000D3000000}"/>
    <cellStyle name="Normal 2 2" xfId="9" xr:uid="{00000000-0005-0000-0000-0000D4000000}"/>
    <cellStyle name="Normal 2 2 2" xfId="216" xr:uid="{00000000-0005-0000-0000-0000D5000000}"/>
    <cellStyle name="Normal 2 2 2 2" xfId="217" xr:uid="{00000000-0005-0000-0000-0000D6000000}"/>
    <cellStyle name="Normal 2 2 3" xfId="218" xr:uid="{00000000-0005-0000-0000-0000D7000000}"/>
    <cellStyle name="Normal 2 3" xfId="219" xr:uid="{00000000-0005-0000-0000-0000D8000000}"/>
    <cellStyle name="Normal 2 3 2" xfId="220" xr:uid="{00000000-0005-0000-0000-0000D9000000}"/>
    <cellStyle name="Normal 2 3 2 2" xfId="221" xr:uid="{00000000-0005-0000-0000-0000DA000000}"/>
    <cellStyle name="Normal 2 3 2 2 2" xfId="222" xr:uid="{00000000-0005-0000-0000-0000DB000000}"/>
    <cellStyle name="Normal 2 3 2 3" xfId="223" xr:uid="{00000000-0005-0000-0000-0000DC000000}"/>
    <cellStyle name="Normal 2 3 3" xfId="224" xr:uid="{00000000-0005-0000-0000-0000DD000000}"/>
    <cellStyle name="Normal 2 3 3 2" xfId="225" xr:uid="{00000000-0005-0000-0000-0000DE000000}"/>
    <cellStyle name="Normal 2 3 4" xfId="226" xr:uid="{00000000-0005-0000-0000-0000DF000000}"/>
    <cellStyle name="Normal 2 4" xfId="227" xr:uid="{00000000-0005-0000-0000-0000E0000000}"/>
    <cellStyle name="Normal 2 4 2" xfId="228" xr:uid="{00000000-0005-0000-0000-0000E1000000}"/>
    <cellStyle name="Normal 2 5" xfId="229" xr:uid="{00000000-0005-0000-0000-0000E2000000}"/>
    <cellStyle name="Normal 2 6" xfId="230" xr:uid="{00000000-0005-0000-0000-0000E3000000}"/>
    <cellStyle name="Normal 2 7" xfId="231" xr:uid="{00000000-0005-0000-0000-0000E4000000}"/>
    <cellStyle name="Normal 20" xfId="232" xr:uid="{00000000-0005-0000-0000-0000E5000000}"/>
    <cellStyle name="Normal 20 2" xfId="233" xr:uid="{00000000-0005-0000-0000-0000E6000000}"/>
    <cellStyle name="Normal 21" xfId="234" xr:uid="{00000000-0005-0000-0000-0000E7000000}"/>
    <cellStyle name="Normal 21 2" xfId="235" xr:uid="{00000000-0005-0000-0000-0000E8000000}"/>
    <cellStyle name="Normal 22" xfId="236" xr:uid="{00000000-0005-0000-0000-0000E9000000}"/>
    <cellStyle name="Normal 22 2" xfId="237" xr:uid="{00000000-0005-0000-0000-0000EA000000}"/>
    <cellStyle name="Normal 23" xfId="238" xr:uid="{00000000-0005-0000-0000-0000EB000000}"/>
    <cellStyle name="Normal 23 2" xfId="239" xr:uid="{00000000-0005-0000-0000-0000EC000000}"/>
    <cellStyle name="Normal 24" xfId="240" xr:uid="{00000000-0005-0000-0000-0000ED000000}"/>
    <cellStyle name="Normal 3" xfId="241" xr:uid="{00000000-0005-0000-0000-0000EE000000}"/>
    <cellStyle name="Normal 3 2" xfId="3" xr:uid="{00000000-0005-0000-0000-0000EF000000}"/>
    <cellStyle name="Normal 3 2 2" xfId="242" xr:uid="{00000000-0005-0000-0000-0000F0000000}"/>
    <cellStyle name="Normal 3 3" xfId="243" xr:uid="{00000000-0005-0000-0000-0000F1000000}"/>
    <cellStyle name="Normal 3 3 2" xfId="244" xr:uid="{00000000-0005-0000-0000-0000F2000000}"/>
    <cellStyle name="Normal 3 3 2 2" xfId="245" xr:uid="{00000000-0005-0000-0000-0000F3000000}"/>
    <cellStyle name="Normal 3 3 3" xfId="246" xr:uid="{00000000-0005-0000-0000-0000F4000000}"/>
    <cellStyle name="Normal 3 4" xfId="247" xr:uid="{00000000-0005-0000-0000-0000F5000000}"/>
    <cellStyle name="Normal 3 5" xfId="248" xr:uid="{00000000-0005-0000-0000-0000F6000000}"/>
    <cellStyle name="Normal 4" xfId="249" xr:uid="{00000000-0005-0000-0000-0000F7000000}"/>
    <cellStyle name="Normal 4 2" xfId="250" xr:uid="{00000000-0005-0000-0000-0000F8000000}"/>
    <cellStyle name="Normal 4 2 2" xfId="251" xr:uid="{00000000-0005-0000-0000-0000F9000000}"/>
    <cellStyle name="Normal 4 3" xfId="252" xr:uid="{00000000-0005-0000-0000-0000FA000000}"/>
    <cellStyle name="Normal 4 4" xfId="253" xr:uid="{00000000-0005-0000-0000-0000FB000000}"/>
    <cellStyle name="Normal 4 5" xfId="254" xr:uid="{00000000-0005-0000-0000-0000FC000000}"/>
    <cellStyle name="Normal 4 5 2" xfId="255" xr:uid="{00000000-0005-0000-0000-0000FD000000}"/>
    <cellStyle name="Normal 4 5 2 2" xfId="256" xr:uid="{00000000-0005-0000-0000-0000FE000000}"/>
    <cellStyle name="Normal 4 5 3" xfId="257" xr:uid="{00000000-0005-0000-0000-0000FF000000}"/>
    <cellStyle name="Normal 4 6" xfId="258" xr:uid="{00000000-0005-0000-0000-000000010000}"/>
    <cellStyle name="Normal 4 7" xfId="259" xr:uid="{00000000-0005-0000-0000-000001010000}"/>
    <cellStyle name="Normal 5" xfId="260" xr:uid="{00000000-0005-0000-0000-000002010000}"/>
    <cellStyle name="Normal 5 2" xfId="261" xr:uid="{00000000-0005-0000-0000-000003010000}"/>
    <cellStyle name="Normal 5 3" xfId="262" xr:uid="{00000000-0005-0000-0000-000004010000}"/>
    <cellStyle name="Normal 6" xfId="263" xr:uid="{00000000-0005-0000-0000-000005010000}"/>
    <cellStyle name="Normal 6 2" xfId="264" xr:uid="{00000000-0005-0000-0000-000006010000}"/>
    <cellStyle name="Normal 7" xfId="265" xr:uid="{00000000-0005-0000-0000-000007010000}"/>
    <cellStyle name="Normal 7 2" xfId="266" xr:uid="{00000000-0005-0000-0000-000008010000}"/>
    <cellStyle name="Normal 7 3" xfId="267" xr:uid="{00000000-0005-0000-0000-000009010000}"/>
    <cellStyle name="Normal 8" xfId="268" xr:uid="{00000000-0005-0000-0000-00000A010000}"/>
    <cellStyle name="Normal 8 2" xfId="269" xr:uid="{00000000-0005-0000-0000-00000B010000}"/>
    <cellStyle name="Normal 9" xfId="270" xr:uid="{00000000-0005-0000-0000-00000C010000}"/>
    <cellStyle name="Normal 9 2" xfId="271" xr:uid="{00000000-0005-0000-0000-00000D010000}"/>
    <cellStyle name="Normal 9 3" xfId="272" xr:uid="{00000000-0005-0000-0000-00000E010000}"/>
    <cellStyle name="Normal 9 4" xfId="273" xr:uid="{00000000-0005-0000-0000-00000F010000}"/>
    <cellStyle name="Normal_Balances Data 99-03" xfId="2" xr:uid="{00000000-0005-0000-0000-000010010000}"/>
    <cellStyle name="Normal_Primary Needs-led - with 2003-04 add-ons 3" xfId="4" xr:uid="{00000000-0005-0000-0000-000011010000}"/>
    <cellStyle name="Normal_SCHOOLS NAME-NO-ADDRESS 3" xfId="8" xr:uid="{00000000-0005-0000-0000-000012010000}"/>
    <cellStyle name="Note 2" xfId="274" xr:uid="{00000000-0005-0000-0000-000013010000}"/>
    <cellStyle name="Note 3" xfId="275" xr:uid="{00000000-0005-0000-0000-000014010000}"/>
    <cellStyle name="Note 4" xfId="276" xr:uid="{00000000-0005-0000-0000-000015010000}"/>
    <cellStyle name="Note 5" xfId="277" xr:uid="{00000000-0005-0000-0000-000016010000}"/>
    <cellStyle name="Note 6" xfId="278" xr:uid="{00000000-0005-0000-0000-000017010000}"/>
    <cellStyle name="Note 7" xfId="279" xr:uid="{00000000-0005-0000-0000-000018010000}"/>
    <cellStyle name="Note 8" xfId="280" xr:uid="{00000000-0005-0000-0000-000019010000}"/>
    <cellStyle name="Note 9" xfId="281" xr:uid="{00000000-0005-0000-0000-00001A010000}"/>
    <cellStyle name="Number" xfId="282" xr:uid="{00000000-0005-0000-0000-00001B010000}"/>
    <cellStyle name="Percent 0%" xfId="283" xr:uid="{00000000-0005-0000-0000-00001C010000}"/>
    <cellStyle name="Percent 0.0%" xfId="284" xr:uid="{00000000-0005-0000-0000-00001D010000}"/>
    <cellStyle name="Percent 0.00%" xfId="285" xr:uid="{00000000-0005-0000-0000-00001E010000}"/>
    <cellStyle name="Percent 10" xfId="286" xr:uid="{00000000-0005-0000-0000-00001F010000}"/>
    <cellStyle name="Percent 10 2" xfId="287" xr:uid="{00000000-0005-0000-0000-000020010000}"/>
    <cellStyle name="Percent 11" xfId="288" xr:uid="{00000000-0005-0000-0000-000021010000}"/>
    <cellStyle name="Percent 11 2" xfId="289" xr:uid="{00000000-0005-0000-0000-000022010000}"/>
    <cellStyle name="Percent 12" xfId="290" xr:uid="{00000000-0005-0000-0000-000023010000}"/>
    <cellStyle name="Percent 13" xfId="291" xr:uid="{00000000-0005-0000-0000-000024010000}"/>
    <cellStyle name="Percent 13 2" xfId="292" xr:uid="{00000000-0005-0000-0000-000025010000}"/>
    <cellStyle name="Percent 13 2 2" xfId="293" xr:uid="{00000000-0005-0000-0000-000026010000}"/>
    <cellStyle name="Percent 13 3" xfId="294" xr:uid="{00000000-0005-0000-0000-000027010000}"/>
    <cellStyle name="Percent 14" xfId="295" xr:uid="{00000000-0005-0000-0000-000028010000}"/>
    <cellStyle name="Percent 15" xfId="296" xr:uid="{00000000-0005-0000-0000-000029010000}"/>
    <cellStyle name="Percent 2" xfId="297" xr:uid="{00000000-0005-0000-0000-00002A010000}"/>
    <cellStyle name="Percent 2 2" xfId="298" xr:uid="{00000000-0005-0000-0000-00002B010000}"/>
    <cellStyle name="Percent 2 2 2" xfId="299" xr:uid="{00000000-0005-0000-0000-00002C010000}"/>
    <cellStyle name="Percent 2 2 2 2" xfId="300" xr:uid="{00000000-0005-0000-0000-00002D010000}"/>
    <cellStyle name="Percent 2 2 2 2 2" xfId="301" xr:uid="{00000000-0005-0000-0000-00002E010000}"/>
    <cellStyle name="Percent 2 2 2 3" xfId="302" xr:uid="{00000000-0005-0000-0000-00002F010000}"/>
    <cellStyle name="Percent 2 2 3" xfId="303" xr:uid="{00000000-0005-0000-0000-000030010000}"/>
    <cellStyle name="Percent 2 3" xfId="304" xr:uid="{00000000-0005-0000-0000-000031010000}"/>
    <cellStyle name="Percent 3" xfId="305" xr:uid="{00000000-0005-0000-0000-000032010000}"/>
    <cellStyle name="Percent 3 2" xfId="306" xr:uid="{00000000-0005-0000-0000-000033010000}"/>
    <cellStyle name="Percent 3 2 2" xfId="307" xr:uid="{00000000-0005-0000-0000-000034010000}"/>
    <cellStyle name="Percent 3 3" xfId="308" xr:uid="{00000000-0005-0000-0000-000035010000}"/>
    <cellStyle name="Percent 3 4" xfId="309" xr:uid="{00000000-0005-0000-0000-000036010000}"/>
    <cellStyle name="Percent 4" xfId="310" xr:uid="{00000000-0005-0000-0000-000037010000}"/>
    <cellStyle name="Percent 4 2" xfId="311" xr:uid="{00000000-0005-0000-0000-000038010000}"/>
    <cellStyle name="Percent 4 2 2" xfId="312" xr:uid="{00000000-0005-0000-0000-000039010000}"/>
    <cellStyle name="Percent 4 3" xfId="313" xr:uid="{00000000-0005-0000-0000-00003A010000}"/>
    <cellStyle name="Percent 4 4" xfId="314" xr:uid="{00000000-0005-0000-0000-00003B010000}"/>
    <cellStyle name="Percent 4 5" xfId="315" xr:uid="{00000000-0005-0000-0000-00003C010000}"/>
    <cellStyle name="Percent 5" xfId="316" xr:uid="{00000000-0005-0000-0000-00003D010000}"/>
    <cellStyle name="Percent 6" xfId="317" xr:uid="{00000000-0005-0000-0000-00003E010000}"/>
    <cellStyle name="Percent 7" xfId="318" xr:uid="{00000000-0005-0000-0000-00003F010000}"/>
    <cellStyle name="Percent 8" xfId="319" xr:uid="{00000000-0005-0000-0000-000040010000}"/>
    <cellStyle name="Percent 8 2" xfId="320" xr:uid="{00000000-0005-0000-0000-000041010000}"/>
    <cellStyle name="Percent 9" xfId="321" xr:uid="{00000000-0005-0000-0000-000042010000}"/>
    <cellStyle name="Times New Roman" xfId="322" xr:uid="{00000000-0005-0000-0000-000043010000}"/>
    <cellStyle name="Times New Roman TT" xfId="323" xr:uid="{00000000-0005-0000-0000-000044010000}"/>
    <cellStyle name="Times New Roman TT 2" xfId="324" xr:uid="{00000000-0005-0000-0000-000045010000}"/>
    <cellStyle name="Title 2" xfId="325" xr:uid="{00000000-0005-0000-0000-000046010000}"/>
  </cellStyles>
  <dxfs count="36">
    <dxf>
      <protection locked="0" hidden="0"/>
    </dxf>
    <dxf>
      <protection locked="0" hidden="0"/>
    </dxf>
    <dxf>
      <protection locked="0" hidden="0"/>
    </dxf>
    <dxf>
      <protection locked="0" hidden="0"/>
    </dxf>
    <dxf>
      <protection locked="1" hidden="0"/>
    </dxf>
    <dxf>
      <protection locked="1" hidden="0"/>
    </dxf>
    <dxf>
      <protection locked="1" hidden="0"/>
    </dxf>
    <dxf>
      <protection locked="0" hidden="0"/>
    </dxf>
    <dxf>
      <protection locked="0" hidden="0"/>
    </dxf>
    <dxf>
      <numFmt numFmtId="19" formatCode="dd/mm/yyyy"/>
      <alignment horizontal="left" vertical="bottom" textRotation="0" wrapText="0" indent="0" justifyLastLine="0" shrinkToFit="0" readingOrder="0"/>
      <protection locked="0" hidden="0"/>
    </dxf>
    <dxf>
      <protection locked="0" hidden="0"/>
    </dxf>
    <dxf>
      <protection locked="0" hidden="0"/>
    </dxf>
    <dxf>
      <protection locked="0" hidden="0"/>
    </dxf>
    <dxf>
      <protection locked="0" hidden="0"/>
    </dxf>
    <dxf>
      <alignment horizontal="left" vertical="bottom" textRotation="0" wrapText="0" indent="0" justifyLastLine="0" shrinkToFit="0" readingOrder="0"/>
      <protection locked="0" hidden="0"/>
    </dxf>
    <dxf>
      <protection locked="0" hidden="0"/>
    </dxf>
    <dxf>
      <alignment horizontal="left" vertical="bottom" textRotation="0" wrapText="0" indent="0" justifyLastLine="0" shrinkToFit="0" readingOrder="0"/>
      <protection locked="0" hidden="0"/>
    </dxf>
    <dxf>
      <protection locked="0" hidden="0"/>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CHOOLS\Academies\New%20Academy%20Ready%20Reckoner%20(LACSEG)%20and%20S2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HOOLS/CFR%20&amp;%20Year-end/2013-14/CFR%20Return/Chequebook%20Year%20End-Return%20Summary%202013-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gtrickey\Local%20Settings\Temporary%20Internet%20Files\Content.Outlook\1IZ3QH1A\S251%20DSG%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HOOLS\GOVERNORS%20BUDGET%20PLANS\2011-12\Governors%20Budget%20Plan%20201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alculation"/>
      <sheetName val="Old LACSEG Recoupment"/>
      <sheetName val="S251 T1"/>
      <sheetName val="On SEN CoP All Schools"/>
      <sheetName val="Data"/>
      <sheetName val="Sheet1"/>
    </sheetNames>
    <sheetDataSet>
      <sheetData sheetId="0">
        <row r="1">
          <cell r="L1" t="str">
            <v>Primary</v>
          </cell>
        </row>
      </sheetData>
      <sheetData sheetId="1" refreshError="1"/>
      <sheetData sheetId="2" refreshError="1"/>
      <sheetData sheetId="3"/>
      <sheetData sheetId="4">
        <row r="3">
          <cell r="A3">
            <v>202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data"/>
      <sheetName val="Received Date"/>
      <sheetName val="BS Data"/>
      <sheetName val="CFR Data"/>
      <sheetName val="IFRS data"/>
      <sheetName val="Balance Sheet Bals"/>
      <sheetName val="Balance Sheet SAP Rec"/>
      <sheetName val="94600 SAP"/>
      <sheetName val="94500 SAP"/>
      <sheetName val="94610 SAP"/>
      <sheetName val="94340 SAP"/>
      <sheetName val="94230 SAP"/>
      <sheetName val="95113 SAP"/>
      <sheetName val="95109 SAP"/>
      <sheetName val="Journal Maintained ALL"/>
      <sheetName val="Journal Academies"/>
      <sheetName val="Journal APs"/>
      <sheetName val="Journal Maintained 1"/>
      <sheetName val="Journal Maintained 2"/>
      <sheetName val="Journal Maintained 3"/>
      <sheetName val="Journal Maintained 4"/>
      <sheetName val="Suspend &amp; Unsuspend"/>
      <sheetName val="Balance Sheet R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LATable"/>
      <sheetName val="SchoolTable"/>
      <sheetName val="DSG Total"/>
      <sheetName val="Detailed DSG s251"/>
      <sheetName val="Sheet3"/>
    </sheetNames>
    <sheetDataSet>
      <sheetData sheetId="0" refreshError="1"/>
      <sheetData sheetId="1" refreshError="1"/>
      <sheetData sheetId="2" refreshError="1">
        <row r="5">
          <cell r="L5" t="str">
            <v>Unit Value Block</v>
          </cell>
          <cell r="CA5" t="str">
            <v xml:space="preserve">Additional Spend Block </v>
          </cell>
        </row>
        <row r="7">
          <cell r="L7" t="str">
            <v>Total Early Years
 age-weighted funding</v>
          </cell>
          <cell r="M7" t="str">
            <v>Total estimated hours used in budgets</v>
          </cell>
          <cell r="N7" t="str">
            <v>Total Early Years FTE</v>
          </cell>
          <cell r="S7" t="str">
            <v>Total Additional Funding Provided above the FE in maintained providers</v>
          </cell>
          <cell r="T7" t="str">
            <v>Total estimated additional hours used in budgets</v>
          </cell>
          <cell r="AK7" t="str">
            <v>Total Primary
age-weighted funding</v>
          </cell>
          <cell r="BC7" t="str">
            <v>Total Secondary
age-weighted funding</v>
          </cell>
          <cell r="BJ7" t="str">
            <v>Total Special Place-led funding</v>
          </cell>
          <cell r="CA7" t="str">
            <v>Total Additional Funding</v>
          </cell>
          <cell r="CE7" t="str">
            <v xml:space="preserve">Total EFA funding   </v>
          </cell>
          <cell r="CH7" t="str">
            <v>Total AEN Learning needs associated with EAL</v>
          </cell>
          <cell r="CR7" t="str">
            <v>Total Individually assigned resources</v>
          </cell>
          <cell r="CU7" t="str">
            <v xml:space="preserve"> Total Funding for designated special classes and units</v>
          </cell>
          <cell r="CX7" t="str">
            <v>Total All other SEN funding</v>
          </cell>
          <cell r="DA7" t="str">
            <v>Total AEN - Including other learning and social needs</v>
          </cell>
          <cell r="DF7" t="str">
            <v>Total Premises factors - general</v>
          </cell>
          <cell r="DI7" t="str">
            <v>Total Premises factors - exceptional circumstances</v>
          </cell>
          <cell r="EF7" t="str">
            <v xml:space="preserve">
Total January 2012 Pupil Count (FTE registered pupils)</v>
          </cell>
        </row>
        <row r="8">
          <cell r="B8" t="str">
            <v>All Through Schools and Federated Indicator</v>
          </cell>
          <cell r="C8" t="str">
            <v>School name</v>
          </cell>
          <cell r="D8" t="str">
            <v xml:space="preserve"> DfE number</v>
          </cell>
        </row>
        <row r="9">
          <cell r="L9" t="str">
            <v>£</v>
          </cell>
          <cell r="M9" t="str">
            <v>HOURS</v>
          </cell>
          <cell r="N9" t="str">
            <v>FTE</v>
          </cell>
          <cell r="S9" t="str">
            <v>£</v>
          </cell>
          <cell r="T9" t="str">
            <v>HOURS</v>
          </cell>
          <cell r="CA9" t="str">
            <v>£</v>
          </cell>
          <cell r="CE9" t="str">
            <v>£</v>
          </cell>
          <cell r="CH9" t="str">
            <v>£</v>
          </cell>
          <cell r="CR9" t="str">
            <v>£</v>
          </cell>
          <cell r="CU9" t="str">
            <v>£</v>
          </cell>
          <cell r="CX9" t="str">
            <v>£</v>
          </cell>
          <cell r="DA9" t="str">
            <v>£</v>
          </cell>
          <cell r="DF9" t="str">
            <v>£</v>
          </cell>
          <cell r="DI9" t="str">
            <v>£</v>
          </cell>
        </row>
        <row r="10">
          <cell r="A10" t="str">
            <v>Column Status</v>
          </cell>
          <cell r="L10" t="str">
            <v>Group Total</v>
          </cell>
          <cell r="M10" t="str">
            <v>Group Total</v>
          </cell>
          <cell r="N10" t="str">
            <v>Group Total</v>
          </cell>
          <cell r="S10" t="str">
            <v>Group Total</v>
          </cell>
          <cell r="T10" t="str">
            <v>Group Total</v>
          </cell>
          <cell r="AK10" t="str">
            <v>Group Total</v>
          </cell>
          <cell r="BC10" t="str">
            <v>Group Total</v>
          </cell>
          <cell r="BJ10" t="str">
            <v>Group Total</v>
          </cell>
          <cell r="CA10" t="str">
            <v>Group Total</v>
          </cell>
          <cell r="CE10" t="str">
            <v>Group Total</v>
          </cell>
          <cell r="CH10" t="str">
            <v>Group Total</v>
          </cell>
          <cell r="CR10" t="str">
            <v>Group Total</v>
          </cell>
          <cell r="CU10" t="str">
            <v>Group Total</v>
          </cell>
          <cell r="CX10" t="str">
            <v>Group Total</v>
          </cell>
          <cell r="DA10" t="str">
            <v>Group Total</v>
          </cell>
          <cell r="DF10" t="str">
            <v>Group Total</v>
          </cell>
          <cell r="DI10" t="str">
            <v>Group Total</v>
          </cell>
        </row>
        <row r="11">
          <cell r="A11" t="str">
            <v>Methodology</v>
          </cell>
        </row>
        <row r="14">
          <cell r="A14" t="str">
            <v>Unit Value</v>
          </cell>
        </row>
        <row r="16">
          <cell r="A16" t="str">
            <v>Additional Spend Unit Values Early Years</v>
          </cell>
        </row>
        <row r="17">
          <cell r="A17" t="str">
            <v>Additional Spend Unit Values Primary</v>
          </cell>
        </row>
        <row r="18">
          <cell r="A18" t="str">
            <v>Additional Spend Unit Values Secondary</v>
          </cell>
        </row>
        <row r="19">
          <cell r="A19" t="str">
            <v>Additional Spend Unit Values Special</v>
          </cell>
        </row>
        <row r="21">
          <cell r="A21" t="str">
            <v>Nursery Schools</v>
          </cell>
        </row>
        <row r="22">
          <cell r="L22">
            <v>0</v>
          </cell>
          <cell r="M22">
            <v>0</v>
          </cell>
          <cell r="N22">
            <v>0</v>
          </cell>
          <cell r="S22">
            <v>0</v>
          </cell>
          <cell r="T22">
            <v>0</v>
          </cell>
          <cell r="EF22">
            <v>0</v>
          </cell>
        </row>
        <row r="24">
          <cell r="B24" t="str">
            <v>Total/average Nursery Schools</v>
          </cell>
          <cell r="L24">
            <v>0</v>
          </cell>
          <cell r="M24">
            <v>0</v>
          </cell>
          <cell r="N24">
            <v>0</v>
          </cell>
          <cell r="S24">
            <v>0</v>
          </cell>
          <cell r="T24">
            <v>0</v>
          </cell>
          <cell r="EF24">
            <v>0</v>
          </cell>
        </row>
        <row r="26">
          <cell r="B26" t="str">
            <v>PVI Providers TOTAL</v>
          </cell>
          <cell r="L26">
            <v>15137352.75</v>
          </cell>
          <cell r="M26">
            <v>4657647</v>
          </cell>
          <cell r="N26">
            <v>4902.7863157894735</v>
          </cell>
          <cell r="S26">
            <v>0</v>
          </cell>
          <cell r="T26">
            <v>0</v>
          </cell>
          <cell r="EF26">
            <v>4657647</v>
          </cell>
        </row>
        <row r="28">
          <cell r="A28" t="str">
            <v>Primary Schools</v>
          </cell>
        </row>
        <row r="29">
          <cell r="C29" t="str">
            <v>Widden Primary School</v>
          </cell>
          <cell r="D29">
            <v>2000</v>
          </cell>
          <cell r="L29">
            <v>0</v>
          </cell>
          <cell r="M29">
            <v>0</v>
          </cell>
          <cell r="N29">
            <v>0</v>
          </cell>
          <cell r="S29">
            <v>0</v>
          </cell>
          <cell r="T29">
            <v>0</v>
          </cell>
          <cell r="AK29">
            <v>1017169</v>
          </cell>
          <cell r="CA29">
            <v>0</v>
          </cell>
          <cell r="CH29">
            <v>0</v>
          </cell>
          <cell r="CR29">
            <v>220408</v>
          </cell>
          <cell r="CU29">
            <v>0</v>
          </cell>
          <cell r="CX29">
            <v>0</v>
          </cell>
          <cell r="DA29">
            <v>56032</v>
          </cell>
          <cell r="DF29">
            <v>66196</v>
          </cell>
          <cell r="DI29">
            <v>0</v>
          </cell>
          <cell r="EF29">
            <v>364</v>
          </cell>
        </row>
        <row r="30">
          <cell r="C30" t="str">
            <v>Tredworth Junior School</v>
          </cell>
          <cell r="D30">
            <v>2002</v>
          </cell>
          <cell r="L30">
            <v>0</v>
          </cell>
          <cell r="M30">
            <v>0</v>
          </cell>
          <cell r="N30">
            <v>0</v>
          </cell>
          <cell r="S30">
            <v>0</v>
          </cell>
          <cell r="T30">
            <v>0</v>
          </cell>
          <cell r="AK30">
            <v>738185</v>
          </cell>
          <cell r="CA30">
            <v>0</v>
          </cell>
          <cell r="CH30">
            <v>0</v>
          </cell>
          <cell r="CR30">
            <v>187061</v>
          </cell>
          <cell r="CU30">
            <v>0</v>
          </cell>
          <cell r="CX30">
            <v>0</v>
          </cell>
          <cell r="DA30">
            <v>58752</v>
          </cell>
          <cell r="DF30">
            <v>48299</v>
          </cell>
          <cell r="DI30">
            <v>0</v>
          </cell>
          <cell r="EF30">
            <v>262</v>
          </cell>
        </row>
        <row r="31">
          <cell r="C31" t="str">
            <v>Linden Primary School</v>
          </cell>
          <cell r="D31">
            <v>2004</v>
          </cell>
          <cell r="L31">
            <v>0</v>
          </cell>
          <cell r="M31">
            <v>0</v>
          </cell>
          <cell r="N31">
            <v>0</v>
          </cell>
          <cell r="S31">
            <v>0</v>
          </cell>
          <cell r="T31">
            <v>0</v>
          </cell>
          <cell r="AK31">
            <v>1029494</v>
          </cell>
          <cell r="CA31">
            <v>0</v>
          </cell>
          <cell r="CH31">
            <v>0</v>
          </cell>
          <cell r="CR31">
            <v>231511</v>
          </cell>
          <cell r="CU31">
            <v>0</v>
          </cell>
          <cell r="CX31">
            <v>0</v>
          </cell>
          <cell r="DA31">
            <v>54400</v>
          </cell>
          <cell r="DF31">
            <v>68145</v>
          </cell>
          <cell r="DI31">
            <v>0</v>
          </cell>
          <cell r="EF31">
            <v>370</v>
          </cell>
        </row>
        <row r="32">
          <cell r="C32" t="str">
            <v>Hatherley Infant School</v>
          </cell>
          <cell r="D32">
            <v>2005</v>
          </cell>
          <cell r="L32">
            <v>0</v>
          </cell>
          <cell r="M32">
            <v>0</v>
          </cell>
          <cell r="N32">
            <v>0</v>
          </cell>
          <cell r="S32">
            <v>0</v>
          </cell>
          <cell r="T32">
            <v>0</v>
          </cell>
          <cell r="AK32">
            <v>424368</v>
          </cell>
          <cell r="CA32">
            <v>0</v>
          </cell>
          <cell r="CH32">
            <v>0</v>
          </cell>
          <cell r="CR32">
            <v>45543</v>
          </cell>
          <cell r="CU32">
            <v>0</v>
          </cell>
          <cell r="CX32">
            <v>0</v>
          </cell>
          <cell r="DA32">
            <v>26112</v>
          </cell>
          <cell r="DF32">
            <v>27273</v>
          </cell>
          <cell r="DI32">
            <v>0</v>
          </cell>
          <cell r="EF32">
            <v>154</v>
          </cell>
        </row>
        <row r="33">
          <cell r="C33" t="str">
            <v>Calton Junior School</v>
          </cell>
          <cell r="D33">
            <v>2007</v>
          </cell>
          <cell r="L33">
            <v>0</v>
          </cell>
          <cell r="M33">
            <v>0</v>
          </cell>
          <cell r="N33">
            <v>0</v>
          </cell>
          <cell r="S33">
            <v>0</v>
          </cell>
          <cell r="T33">
            <v>0</v>
          </cell>
          <cell r="AK33">
            <v>578995</v>
          </cell>
          <cell r="CA33">
            <v>0</v>
          </cell>
          <cell r="CH33">
            <v>0</v>
          </cell>
          <cell r="CR33">
            <v>119271</v>
          </cell>
          <cell r="CU33">
            <v>0</v>
          </cell>
          <cell r="CX33">
            <v>0</v>
          </cell>
          <cell r="DA33">
            <v>17952</v>
          </cell>
          <cell r="DF33">
            <v>42930</v>
          </cell>
          <cell r="DI33">
            <v>0</v>
          </cell>
          <cell r="EF33">
            <v>206</v>
          </cell>
        </row>
        <row r="34">
          <cell r="C34" t="str">
            <v>Calton Infant School</v>
          </cell>
          <cell r="D34">
            <v>2008</v>
          </cell>
          <cell r="L34">
            <v>0</v>
          </cell>
          <cell r="M34">
            <v>0</v>
          </cell>
          <cell r="N34">
            <v>0</v>
          </cell>
          <cell r="S34">
            <v>0</v>
          </cell>
          <cell r="T34">
            <v>0</v>
          </cell>
          <cell r="AK34">
            <v>462474</v>
          </cell>
          <cell r="CA34">
            <v>0</v>
          </cell>
          <cell r="CH34">
            <v>0</v>
          </cell>
          <cell r="CR34">
            <v>42901</v>
          </cell>
          <cell r="CU34">
            <v>0</v>
          </cell>
          <cell r="CX34">
            <v>0</v>
          </cell>
          <cell r="DA34">
            <v>19584</v>
          </cell>
          <cell r="DF34">
            <v>18720</v>
          </cell>
          <cell r="DI34">
            <v>0</v>
          </cell>
          <cell r="EF34">
            <v>168</v>
          </cell>
        </row>
        <row r="35">
          <cell r="C35" t="str">
            <v>Elmbridge Junior School</v>
          </cell>
          <cell r="D35">
            <v>2013</v>
          </cell>
          <cell r="L35">
            <v>0</v>
          </cell>
          <cell r="M35">
            <v>0</v>
          </cell>
          <cell r="N35">
            <v>0</v>
          </cell>
          <cell r="S35">
            <v>0</v>
          </cell>
          <cell r="T35">
            <v>0</v>
          </cell>
          <cell r="AK35">
            <v>794770</v>
          </cell>
          <cell r="CA35">
            <v>0</v>
          </cell>
          <cell r="CH35">
            <v>0</v>
          </cell>
          <cell r="CR35">
            <v>108634</v>
          </cell>
          <cell r="CU35">
            <v>0</v>
          </cell>
          <cell r="CX35">
            <v>0</v>
          </cell>
          <cell r="DA35">
            <v>15232</v>
          </cell>
          <cell r="DF35">
            <v>46788</v>
          </cell>
          <cell r="DI35">
            <v>0</v>
          </cell>
          <cell r="EF35">
            <v>282</v>
          </cell>
        </row>
        <row r="36">
          <cell r="C36" t="str">
            <v>Elmbridge Infant School</v>
          </cell>
          <cell r="D36">
            <v>2014</v>
          </cell>
          <cell r="L36">
            <v>0</v>
          </cell>
          <cell r="M36">
            <v>0</v>
          </cell>
          <cell r="N36">
            <v>0</v>
          </cell>
          <cell r="S36">
            <v>0</v>
          </cell>
          <cell r="T36">
            <v>0</v>
          </cell>
          <cell r="AK36">
            <v>605322</v>
          </cell>
          <cell r="CA36">
            <v>0</v>
          </cell>
          <cell r="CH36">
            <v>0</v>
          </cell>
          <cell r="CR36">
            <v>75894</v>
          </cell>
          <cell r="CU36">
            <v>0</v>
          </cell>
          <cell r="CX36">
            <v>0</v>
          </cell>
          <cell r="DA36">
            <v>11968</v>
          </cell>
          <cell r="DF36">
            <v>43859</v>
          </cell>
          <cell r="DI36">
            <v>0</v>
          </cell>
          <cell r="EF36">
            <v>220</v>
          </cell>
        </row>
        <row r="37">
          <cell r="C37" t="str">
            <v>Harewood Infant School</v>
          </cell>
          <cell r="D37">
            <v>2025</v>
          </cell>
          <cell r="L37">
            <v>0</v>
          </cell>
          <cell r="M37">
            <v>0</v>
          </cell>
          <cell r="N37">
            <v>0</v>
          </cell>
          <cell r="S37">
            <v>0</v>
          </cell>
          <cell r="T37">
            <v>0</v>
          </cell>
          <cell r="AK37">
            <v>630693</v>
          </cell>
          <cell r="CA37">
            <v>0</v>
          </cell>
          <cell r="CH37">
            <v>0</v>
          </cell>
          <cell r="CR37">
            <v>75205</v>
          </cell>
          <cell r="CU37">
            <v>0</v>
          </cell>
          <cell r="CX37">
            <v>0</v>
          </cell>
          <cell r="DA37">
            <v>20672</v>
          </cell>
          <cell r="DF37">
            <v>23400</v>
          </cell>
          <cell r="DI37">
            <v>0</v>
          </cell>
          <cell r="EF37">
            <v>229</v>
          </cell>
        </row>
        <row r="38">
          <cell r="C38" t="str">
            <v>Harewood Junior School</v>
          </cell>
          <cell r="D38">
            <v>2026</v>
          </cell>
          <cell r="L38">
            <v>0</v>
          </cell>
          <cell r="M38">
            <v>0</v>
          </cell>
          <cell r="N38">
            <v>0</v>
          </cell>
          <cell r="S38">
            <v>0</v>
          </cell>
          <cell r="T38">
            <v>0</v>
          </cell>
          <cell r="AK38">
            <v>802400</v>
          </cell>
          <cell r="CA38">
            <v>0</v>
          </cell>
          <cell r="CH38">
            <v>0</v>
          </cell>
          <cell r="CR38">
            <v>70776</v>
          </cell>
          <cell r="CU38">
            <v>0</v>
          </cell>
          <cell r="CX38">
            <v>0</v>
          </cell>
          <cell r="DA38">
            <v>27744</v>
          </cell>
          <cell r="DF38">
            <v>45381</v>
          </cell>
          <cell r="DI38">
            <v>0</v>
          </cell>
          <cell r="EF38">
            <v>285</v>
          </cell>
        </row>
        <row r="39">
          <cell r="C39" t="str">
            <v>Hillview Primary School</v>
          </cell>
          <cell r="D39">
            <v>2028</v>
          </cell>
          <cell r="L39">
            <v>0</v>
          </cell>
          <cell r="M39">
            <v>0</v>
          </cell>
          <cell r="N39">
            <v>0</v>
          </cell>
          <cell r="S39">
            <v>0</v>
          </cell>
          <cell r="T39">
            <v>0</v>
          </cell>
          <cell r="AK39">
            <v>582203</v>
          </cell>
          <cell r="CA39">
            <v>0</v>
          </cell>
          <cell r="CH39">
            <v>0</v>
          </cell>
          <cell r="CR39">
            <v>112078</v>
          </cell>
          <cell r="CU39">
            <v>0</v>
          </cell>
          <cell r="CX39">
            <v>0</v>
          </cell>
          <cell r="DA39">
            <v>10880</v>
          </cell>
          <cell r="DF39">
            <v>31799</v>
          </cell>
          <cell r="DI39">
            <v>0</v>
          </cell>
          <cell r="EF39">
            <v>209</v>
          </cell>
        </row>
        <row r="40">
          <cell r="C40" t="str">
            <v>Dinglewell Junior School</v>
          </cell>
          <cell r="D40">
            <v>2030</v>
          </cell>
          <cell r="L40">
            <v>0</v>
          </cell>
          <cell r="M40">
            <v>0</v>
          </cell>
          <cell r="N40">
            <v>0</v>
          </cell>
          <cell r="S40">
            <v>0</v>
          </cell>
          <cell r="T40">
            <v>0</v>
          </cell>
          <cell r="AK40">
            <v>976145</v>
          </cell>
          <cell r="CA40">
            <v>0</v>
          </cell>
          <cell r="CH40">
            <v>0</v>
          </cell>
          <cell r="CR40">
            <v>116099</v>
          </cell>
          <cell r="CU40">
            <v>0</v>
          </cell>
          <cell r="CX40">
            <v>0</v>
          </cell>
          <cell r="DA40">
            <v>12512</v>
          </cell>
          <cell r="DF40">
            <v>53353</v>
          </cell>
          <cell r="DI40">
            <v>0</v>
          </cell>
          <cell r="EF40">
            <v>347</v>
          </cell>
        </row>
        <row r="41">
          <cell r="C41" t="str">
            <v>Longlevens Junior School</v>
          </cell>
          <cell r="D41">
            <v>2031</v>
          </cell>
          <cell r="L41">
            <v>0</v>
          </cell>
          <cell r="M41">
            <v>0</v>
          </cell>
          <cell r="N41">
            <v>0</v>
          </cell>
          <cell r="S41">
            <v>0</v>
          </cell>
          <cell r="T41">
            <v>0</v>
          </cell>
          <cell r="AK41">
            <v>1324460</v>
          </cell>
          <cell r="CA41">
            <v>0</v>
          </cell>
          <cell r="CH41">
            <v>0</v>
          </cell>
          <cell r="CR41">
            <v>123669</v>
          </cell>
          <cell r="CU41">
            <v>0</v>
          </cell>
          <cell r="CX41">
            <v>0</v>
          </cell>
          <cell r="DA41">
            <v>17952</v>
          </cell>
          <cell r="DF41">
            <v>80014</v>
          </cell>
          <cell r="DI41">
            <v>0</v>
          </cell>
          <cell r="EF41">
            <v>470</v>
          </cell>
        </row>
        <row r="42">
          <cell r="C42" t="str">
            <v>Tredworth Infant School</v>
          </cell>
          <cell r="D42">
            <v>2032</v>
          </cell>
          <cell r="L42">
            <v>0</v>
          </cell>
          <cell r="M42">
            <v>0</v>
          </cell>
          <cell r="N42">
            <v>0</v>
          </cell>
          <cell r="S42">
            <v>0</v>
          </cell>
          <cell r="T42">
            <v>0</v>
          </cell>
          <cell r="AK42">
            <v>501957</v>
          </cell>
          <cell r="CA42">
            <v>0</v>
          </cell>
          <cell r="CH42">
            <v>0</v>
          </cell>
          <cell r="CR42">
            <v>76383</v>
          </cell>
          <cell r="CU42">
            <v>0</v>
          </cell>
          <cell r="CX42">
            <v>0</v>
          </cell>
          <cell r="DA42">
            <v>51136</v>
          </cell>
          <cell r="DF42">
            <v>34270</v>
          </cell>
          <cell r="DI42">
            <v>0</v>
          </cell>
          <cell r="EF42">
            <v>182</v>
          </cell>
        </row>
        <row r="43">
          <cell r="C43" t="str">
            <v>Longlevens Infant School</v>
          </cell>
          <cell r="D43">
            <v>2033</v>
          </cell>
          <cell r="L43">
            <v>0</v>
          </cell>
          <cell r="M43">
            <v>0</v>
          </cell>
          <cell r="N43">
            <v>0</v>
          </cell>
          <cell r="S43">
            <v>0</v>
          </cell>
          <cell r="T43">
            <v>0</v>
          </cell>
          <cell r="AK43">
            <v>984807</v>
          </cell>
          <cell r="CA43">
            <v>0</v>
          </cell>
          <cell r="CH43">
            <v>0</v>
          </cell>
          <cell r="CR43">
            <v>65406</v>
          </cell>
          <cell r="CU43">
            <v>0</v>
          </cell>
          <cell r="CX43">
            <v>0</v>
          </cell>
          <cell r="DA43">
            <v>15776</v>
          </cell>
          <cell r="DF43">
            <v>49456</v>
          </cell>
          <cell r="DI43">
            <v>0</v>
          </cell>
          <cell r="EF43">
            <v>358</v>
          </cell>
        </row>
        <row r="44">
          <cell r="C44" t="str">
            <v>Dinglewell Infant School</v>
          </cell>
          <cell r="D44">
            <v>2034</v>
          </cell>
          <cell r="L44">
            <v>0</v>
          </cell>
          <cell r="M44">
            <v>0</v>
          </cell>
          <cell r="N44">
            <v>0</v>
          </cell>
          <cell r="S44">
            <v>0</v>
          </cell>
          <cell r="T44">
            <v>0</v>
          </cell>
          <cell r="AK44">
            <v>677763</v>
          </cell>
          <cell r="CA44">
            <v>0</v>
          </cell>
          <cell r="CH44">
            <v>0</v>
          </cell>
          <cell r="CR44">
            <v>21864</v>
          </cell>
          <cell r="CU44">
            <v>0</v>
          </cell>
          <cell r="CX44">
            <v>0</v>
          </cell>
          <cell r="DA44">
            <v>5984</v>
          </cell>
          <cell r="DF44">
            <v>28080</v>
          </cell>
          <cell r="DI44">
            <v>0</v>
          </cell>
          <cell r="EF44">
            <v>247</v>
          </cell>
        </row>
        <row r="45">
          <cell r="C45" t="str">
            <v>Ashchurch Primary School</v>
          </cell>
          <cell r="D45">
            <v>2040</v>
          </cell>
          <cell r="L45">
            <v>0</v>
          </cell>
          <cell r="M45">
            <v>0</v>
          </cell>
          <cell r="N45">
            <v>0</v>
          </cell>
          <cell r="S45">
            <v>0</v>
          </cell>
          <cell r="T45">
            <v>0</v>
          </cell>
          <cell r="AK45">
            <v>339040</v>
          </cell>
          <cell r="CA45">
            <v>0</v>
          </cell>
          <cell r="CH45">
            <v>0</v>
          </cell>
          <cell r="CR45">
            <v>51586</v>
          </cell>
          <cell r="CU45">
            <v>0</v>
          </cell>
          <cell r="CX45">
            <v>0</v>
          </cell>
          <cell r="DA45">
            <v>5440</v>
          </cell>
          <cell r="DF45">
            <v>19569</v>
          </cell>
          <cell r="DI45">
            <v>0</v>
          </cell>
          <cell r="EF45">
            <v>122</v>
          </cell>
        </row>
        <row r="46">
          <cell r="C46" t="str">
            <v>Avening Primary School</v>
          </cell>
          <cell r="D46">
            <v>2041</v>
          </cell>
          <cell r="L46">
            <v>0</v>
          </cell>
          <cell r="M46">
            <v>0</v>
          </cell>
          <cell r="N46">
            <v>0</v>
          </cell>
          <cell r="S46">
            <v>0</v>
          </cell>
          <cell r="T46">
            <v>0</v>
          </cell>
          <cell r="AK46">
            <v>298715</v>
          </cell>
          <cell r="CA46">
            <v>0</v>
          </cell>
          <cell r="CH46">
            <v>0</v>
          </cell>
          <cell r="CR46">
            <v>4404</v>
          </cell>
          <cell r="CU46">
            <v>0</v>
          </cell>
          <cell r="CX46">
            <v>0</v>
          </cell>
          <cell r="DA46">
            <v>4352</v>
          </cell>
          <cell r="DF46">
            <v>14038</v>
          </cell>
          <cell r="DI46">
            <v>0</v>
          </cell>
          <cell r="EF46">
            <v>107</v>
          </cell>
        </row>
        <row r="47">
          <cell r="C47" t="str">
            <v>Blakeney Primary School</v>
          </cell>
          <cell r="D47">
            <v>2042</v>
          </cell>
          <cell r="L47">
            <v>0</v>
          </cell>
          <cell r="M47">
            <v>0</v>
          </cell>
          <cell r="N47">
            <v>0</v>
          </cell>
          <cell r="S47">
            <v>0</v>
          </cell>
          <cell r="T47">
            <v>0</v>
          </cell>
          <cell r="AK47">
            <v>264927</v>
          </cell>
          <cell r="CA47">
            <v>0</v>
          </cell>
          <cell r="CH47">
            <v>0</v>
          </cell>
          <cell r="CR47">
            <v>30888</v>
          </cell>
          <cell r="CU47">
            <v>0</v>
          </cell>
          <cell r="CX47">
            <v>0</v>
          </cell>
          <cell r="DA47">
            <v>8160</v>
          </cell>
          <cell r="DF47">
            <v>14040</v>
          </cell>
          <cell r="DI47">
            <v>0</v>
          </cell>
          <cell r="EF47">
            <v>95</v>
          </cell>
        </row>
        <row r="48">
          <cell r="C48" t="str">
            <v>Berkeley Primary School</v>
          </cell>
          <cell r="D48">
            <v>2043</v>
          </cell>
          <cell r="L48">
            <v>0</v>
          </cell>
          <cell r="M48">
            <v>0</v>
          </cell>
          <cell r="N48">
            <v>0</v>
          </cell>
          <cell r="S48">
            <v>0</v>
          </cell>
          <cell r="T48">
            <v>0</v>
          </cell>
          <cell r="AK48">
            <v>480221</v>
          </cell>
          <cell r="CA48">
            <v>0</v>
          </cell>
          <cell r="CH48">
            <v>0</v>
          </cell>
          <cell r="CR48">
            <v>53634</v>
          </cell>
          <cell r="CU48">
            <v>0</v>
          </cell>
          <cell r="CX48">
            <v>0</v>
          </cell>
          <cell r="DA48">
            <v>3264</v>
          </cell>
          <cell r="DF48">
            <v>32773</v>
          </cell>
          <cell r="DI48">
            <v>0</v>
          </cell>
          <cell r="EF48">
            <v>172</v>
          </cell>
        </row>
        <row r="49">
          <cell r="C49" t="str">
            <v>Eastcombe Primary School</v>
          </cell>
          <cell r="D49">
            <v>2044</v>
          </cell>
          <cell r="L49">
            <v>0</v>
          </cell>
          <cell r="M49">
            <v>0</v>
          </cell>
          <cell r="N49">
            <v>0</v>
          </cell>
          <cell r="S49">
            <v>0</v>
          </cell>
          <cell r="T49">
            <v>0</v>
          </cell>
          <cell r="AK49">
            <v>189595</v>
          </cell>
          <cell r="CA49">
            <v>0</v>
          </cell>
          <cell r="CH49">
            <v>0</v>
          </cell>
          <cell r="CR49">
            <v>25129</v>
          </cell>
          <cell r="CU49">
            <v>0</v>
          </cell>
          <cell r="CX49">
            <v>0</v>
          </cell>
          <cell r="DA49">
            <v>0</v>
          </cell>
          <cell r="DF49">
            <v>9892</v>
          </cell>
          <cell r="DI49">
            <v>0</v>
          </cell>
          <cell r="EF49">
            <v>68</v>
          </cell>
        </row>
        <row r="50">
          <cell r="C50" t="str">
            <v>Bledington Primary School</v>
          </cell>
          <cell r="D50">
            <v>2045</v>
          </cell>
          <cell r="L50">
            <v>0</v>
          </cell>
          <cell r="M50">
            <v>0</v>
          </cell>
          <cell r="N50">
            <v>0</v>
          </cell>
          <cell r="S50">
            <v>0</v>
          </cell>
          <cell r="T50">
            <v>0</v>
          </cell>
          <cell r="AK50">
            <v>248317</v>
          </cell>
          <cell r="CA50">
            <v>0</v>
          </cell>
          <cell r="CH50">
            <v>0</v>
          </cell>
          <cell r="CR50">
            <v>27411</v>
          </cell>
          <cell r="CU50">
            <v>0</v>
          </cell>
          <cell r="CX50">
            <v>0</v>
          </cell>
          <cell r="DA50">
            <v>2720</v>
          </cell>
          <cell r="DF50">
            <v>14585</v>
          </cell>
          <cell r="DI50">
            <v>0</v>
          </cell>
          <cell r="EF50">
            <v>89</v>
          </cell>
        </row>
        <row r="51">
          <cell r="C51" t="str">
            <v>Bourton-on-the-Water Primary School</v>
          </cell>
          <cell r="D51">
            <v>2046</v>
          </cell>
          <cell r="L51">
            <v>0</v>
          </cell>
          <cell r="M51">
            <v>0</v>
          </cell>
          <cell r="N51">
            <v>0</v>
          </cell>
          <cell r="S51">
            <v>0</v>
          </cell>
          <cell r="T51">
            <v>0</v>
          </cell>
          <cell r="AK51">
            <v>645598</v>
          </cell>
          <cell r="CA51">
            <v>0</v>
          </cell>
          <cell r="CH51">
            <v>0</v>
          </cell>
          <cell r="CR51">
            <v>88486</v>
          </cell>
          <cell r="CU51">
            <v>0</v>
          </cell>
          <cell r="CX51">
            <v>0</v>
          </cell>
          <cell r="DA51">
            <v>16320</v>
          </cell>
          <cell r="DF51">
            <v>38186</v>
          </cell>
          <cell r="DI51">
            <v>0</v>
          </cell>
          <cell r="EF51">
            <v>231</v>
          </cell>
        </row>
        <row r="52">
          <cell r="C52" t="str">
            <v>Leighterton Primary School</v>
          </cell>
          <cell r="D52">
            <v>2047</v>
          </cell>
          <cell r="L52">
            <v>0</v>
          </cell>
          <cell r="M52">
            <v>0</v>
          </cell>
          <cell r="N52">
            <v>0</v>
          </cell>
          <cell r="S52">
            <v>0</v>
          </cell>
          <cell r="T52">
            <v>0</v>
          </cell>
          <cell r="AK52">
            <v>293785</v>
          </cell>
          <cell r="CA52">
            <v>0</v>
          </cell>
          <cell r="CH52">
            <v>0</v>
          </cell>
          <cell r="CR52">
            <v>31314</v>
          </cell>
          <cell r="CU52">
            <v>0</v>
          </cell>
          <cell r="CX52">
            <v>0</v>
          </cell>
          <cell r="DA52">
            <v>0</v>
          </cell>
          <cell r="DF52">
            <v>17415</v>
          </cell>
          <cell r="DI52">
            <v>0</v>
          </cell>
          <cell r="EF52">
            <v>105</v>
          </cell>
        </row>
        <row r="53">
          <cell r="C53" t="str">
            <v>Brockworth Primary School</v>
          </cell>
          <cell r="D53">
            <v>2048</v>
          </cell>
          <cell r="L53">
            <v>0</v>
          </cell>
          <cell r="M53">
            <v>0</v>
          </cell>
          <cell r="N53">
            <v>0</v>
          </cell>
          <cell r="S53">
            <v>0</v>
          </cell>
          <cell r="T53">
            <v>0</v>
          </cell>
          <cell r="AK53">
            <v>484495</v>
          </cell>
          <cell r="CA53">
            <v>0</v>
          </cell>
          <cell r="CH53">
            <v>0</v>
          </cell>
          <cell r="CR53">
            <v>69288</v>
          </cell>
          <cell r="CU53">
            <v>0</v>
          </cell>
          <cell r="CX53">
            <v>0</v>
          </cell>
          <cell r="DA53">
            <v>34272</v>
          </cell>
          <cell r="DF53">
            <v>32990</v>
          </cell>
          <cell r="DI53">
            <v>0</v>
          </cell>
          <cell r="EF53">
            <v>174</v>
          </cell>
        </row>
        <row r="54">
          <cell r="C54" t="str">
            <v>Chalford Hill Primary School</v>
          </cell>
          <cell r="D54">
            <v>2050</v>
          </cell>
          <cell r="L54">
            <v>0</v>
          </cell>
          <cell r="M54">
            <v>0</v>
          </cell>
          <cell r="N54">
            <v>0</v>
          </cell>
          <cell r="S54">
            <v>0</v>
          </cell>
          <cell r="T54">
            <v>0</v>
          </cell>
          <cell r="AK54">
            <v>588707</v>
          </cell>
          <cell r="CA54">
            <v>0</v>
          </cell>
          <cell r="CH54">
            <v>0</v>
          </cell>
          <cell r="CR54">
            <v>37169</v>
          </cell>
          <cell r="CU54">
            <v>0</v>
          </cell>
          <cell r="CX54">
            <v>0</v>
          </cell>
          <cell r="DA54">
            <v>0</v>
          </cell>
          <cell r="DF54">
            <v>25304</v>
          </cell>
          <cell r="DI54">
            <v>0</v>
          </cell>
          <cell r="EF54">
            <v>211</v>
          </cell>
        </row>
        <row r="55">
          <cell r="C55" t="str">
            <v>Churcham Primary School</v>
          </cell>
          <cell r="D55">
            <v>2051</v>
          </cell>
          <cell r="L55">
            <v>0</v>
          </cell>
          <cell r="M55">
            <v>0</v>
          </cell>
          <cell r="N55">
            <v>0</v>
          </cell>
          <cell r="S55">
            <v>0</v>
          </cell>
          <cell r="T55">
            <v>0</v>
          </cell>
          <cell r="AK55">
            <v>145078</v>
          </cell>
          <cell r="CA55">
            <v>0</v>
          </cell>
          <cell r="CH55">
            <v>0</v>
          </cell>
          <cell r="CR55">
            <v>6408</v>
          </cell>
          <cell r="CU55">
            <v>0</v>
          </cell>
          <cell r="CX55">
            <v>0</v>
          </cell>
          <cell r="DA55">
            <v>2720</v>
          </cell>
          <cell r="DF55">
            <v>7643</v>
          </cell>
          <cell r="DI55">
            <v>0</v>
          </cell>
          <cell r="EF55">
            <v>52</v>
          </cell>
        </row>
        <row r="56">
          <cell r="C56" t="str">
            <v>Parton Manor Infant School</v>
          </cell>
          <cell r="D56">
            <v>2052</v>
          </cell>
          <cell r="L56">
            <v>0</v>
          </cell>
          <cell r="M56">
            <v>0</v>
          </cell>
          <cell r="N56">
            <v>0</v>
          </cell>
          <cell r="S56">
            <v>0</v>
          </cell>
          <cell r="T56">
            <v>0</v>
          </cell>
          <cell r="AK56">
            <v>302202</v>
          </cell>
          <cell r="CA56">
            <v>0</v>
          </cell>
          <cell r="CH56">
            <v>0</v>
          </cell>
          <cell r="CR56">
            <v>20184</v>
          </cell>
          <cell r="CU56">
            <v>0</v>
          </cell>
          <cell r="CX56">
            <v>0</v>
          </cell>
          <cell r="DA56">
            <v>9792</v>
          </cell>
          <cell r="DF56">
            <v>14040</v>
          </cell>
          <cell r="DI56">
            <v>0</v>
          </cell>
          <cell r="EF56">
            <v>110</v>
          </cell>
        </row>
        <row r="57">
          <cell r="C57" t="str">
            <v>Churchdown Village Junior School</v>
          </cell>
          <cell r="D57">
            <v>2053</v>
          </cell>
          <cell r="L57">
            <v>0</v>
          </cell>
          <cell r="M57">
            <v>0</v>
          </cell>
          <cell r="N57">
            <v>0</v>
          </cell>
          <cell r="S57">
            <v>0</v>
          </cell>
          <cell r="T57">
            <v>0</v>
          </cell>
          <cell r="AK57">
            <v>675965</v>
          </cell>
          <cell r="CA57">
            <v>0</v>
          </cell>
          <cell r="CH57">
            <v>0</v>
          </cell>
          <cell r="CR57">
            <v>49733</v>
          </cell>
          <cell r="CU57">
            <v>0</v>
          </cell>
          <cell r="CX57">
            <v>0</v>
          </cell>
          <cell r="DA57">
            <v>7616</v>
          </cell>
          <cell r="DF57">
            <v>48775</v>
          </cell>
          <cell r="DI57">
            <v>0</v>
          </cell>
          <cell r="EF57">
            <v>240</v>
          </cell>
        </row>
        <row r="58">
          <cell r="C58" t="str">
            <v>Birdlip Primary School</v>
          </cell>
          <cell r="D58">
            <v>2056</v>
          </cell>
          <cell r="L58">
            <v>0</v>
          </cell>
          <cell r="M58">
            <v>0</v>
          </cell>
          <cell r="N58">
            <v>0</v>
          </cell>
          <cell r="S58">
            <v>0</v>
          </cell>
          <cell r="T58">
            <v>0</v>
          </cell>
          <cell r="AK58">
            <v>262134</v>
          </cell>
          <cell r="CA58">
            <v>0</v>
          </cell>
          <cell r="CH58">
            <v>0</v>
          </cell>
          <cell r="CR58">
            <v>5928</v>
          </cell>
          <cell r="CU58">
            <v>0</v>
          </cell>
          <cell r="CX58">
            <v>0</v>
          </cell>
          <cell r="DA58">
            <v>4352</v>
          </cell>
          <cell r="DF58">
            <v>11017</v>
          </cell>
          <cell r="DI58">
            <v>0</v>
          </cell>
          <cell r="EF58">
            <v>94</v>
          </cell>
        </row>
        <row r="59">
          <cell r="C59" t="str">
            <v>Forest View Primary School</v>
          </cell>
          <cell r="D59">
            <v>2061</v>
          </cell>
          <cell r="L59">
            <v>0</v>
          </cell>
          <cell r="M59">
            <v>0</v>
          </cell>
          <cell r="N59">
            <v>0</v>
          </cell>
          <cell r="S59">
            <v>0</v>
          </cell>
          <cell r="T59">
            <v>0</v>
          </cell>
          <cell r="AK59">
            <v>678998</v>
          </cell>
          <cell r="CA59">
            <v>0</v>
          </cell>
          <cell r="CH59">
            <v>0</v>
          </cell>
          <cell r="CR59">
            <v>223961</v>
          </cell>
          <cell r="CU59">
            <v>0</v>
          </cell>
          <cell r="CX59">
            <v>0</v>
          </cell>
          <cell r="DA59">
            <v>33184</v>
          </cell>
          <cell r="DF59">
            <v>52895</v>
          </cell>
          <cell r="DI59">
            <v>0</v>
          </cell>
          <cell r="EF59">
            <v>243</v>
          </cell>
        </row>
        <row r="60">
          <cell r="C60" t="str">
            <v>Drybrook Primary School</v>
          </cell>
          <cell r="D60">
            <v>2062</v>
          </cell>
          <cell r="L60">
            <v>0</v>
          </cell>
          <cell r="M60">
            <v>0</v>
          </cell>
          <cell r="N60">
            <v>0</v>
          </cell>
          <cell r="S60">
            <v>0</v>
          </cell>
          <cell r="T60">
            <v>0</v>
          </cell>
          <cell r="AK60">
            <v>344615</v>
          </cell>
          <cell r="CA60">
            <v>0</v>
          </cell>
          <cell r="CH60">
            <v>0</v>
          </cell>
          <cell r="CR60">
            <v>49148</v>
          </cell>
          <cell r="CU60">
            <v>0</v>
          </cell>
          <cell r="CX60">
            <v>0</v>
          </cell>
          <cell r="DA60">
            <v>8704</v>
          </cell>
          <cell r="DF60">
            <v>19245</v>
          </cell>
          <cell r="DI60">
            <v>0</v>
          </cell>
          <cell r="EF60">
            <v>124</v>
          </cell>
        </row>
        <row r="61">
          <cell r="C61" t="str">
            <v>Woodside Primary School</v>
          </cell>
          <cell r="D61">
            <v>2064</v>
          </cell>
          <cell r="L61">
            <v>0</v>
          </cell>
          <cell r="M61">
            <v>0</v>
          </cell>
          <cell r="N61">
            <v>0</v>
          </cell>
          <cell r="S61">
            <v>0</v>
          </cell>
          <cell r="T61">
            <v>0</v>
          </cell>
          <cell r="AK61">
            <v>307050</v>
          </cell>
          <cell r="CA61">
            <v>0</v>
          </cell>
          <cell r="CH61">
            <v>0</v>
          </cell>
          <cell r="CR61">
            <v>41669</v>
          </cell>
          <cell r="CU61">
            <v>0</v>
          </cell>
          <cell r="CX61">
            <v>0</v>
          </cell>
          <cell r="DA61">
            <v>5984</v>
          </cell>
          <cell r="DF61">
            <v>18225</v>
          </cell>
          <cell r="DI61">
            <v>0</v>
          </cell>
          <cell r="EF61">
            <v>110</v>
          </cell>
        </row>
        <row r="62">
          <cell r="C62" t="str">
            <v>St White's Primary School</v>
          </cell>
          <cell r="D62">
            <v>2065</v>
          </cell>
          <cell r="L62">
            <v>0</v>
          </cell>
          <cell r="M62">
            <v>0</v>
          </cell>
          <cell r="N62">
            <v>0</v>
          </cell>
          <cell r="S62">
            <v>0</v>
          </cell>
          <cell r="T62">
            <v>0</v>
          </cell>
          <cell r="AK62">
            <v>777728</v>
          </cell>
          <cell r="CA62">
            <v>0</v>
          </cell>
          <cell r="CH62">
            <v>0</v>
          </cell>
          <cell r="CR62">
            <v>113166</v>
          </cell>
          <cell r="CU62">
            <v>0</v>
          </cell>
          <cell r="CX62">
            <v>0</v>
          </cell>
          <cell r="DA62">
            <v>16320</v>
          </cell>
          <cell r="DF62">
            <v>40229</v>
          </cell>
          <cell r="DI62">
            <v>0</v>
          </cell>
          <cell r="EF62">
            <v>279</v>
          </cell>
        </row>
        <row r="63">
          <cell r="C63" t="str">
            <v>Soudley School</v>
          </cell>
          <cell r="D63">
            <v>2066</v>
          </cell>
          <cell r="L63">
            <v>0</v>
          </cell>
          <cell r="M63">
            <v>0</v>
          </cell>
          <cell r="N63">
            <v>0</v>
          </cell>
          <cell r="S63">
            <v>0</v>
          </cell>
          <cell r="T63">
            <v>0</v>
          </cell>
          <cell r="AK63">
            <v>194126</v>
          </cell>
          <cell r="CA63">
            <v>0</v>
          </cell>
          <cell r="CH63">
            <v>0</v>
          </cell>
          <cell r="CR63">
            <v>13254</v>
          </cell>
          <cell r="CU63">
            <v>0</v>
          </cell>
          <cell r="CX63">
            <v>0</v>
          </cell>
          <cell r="DA63">
            <v>4896</v>
          </cell>
          <cell r="DF63">
            <v>10347</v>
          </cell>
          <cell r="DI63">
            <v>0</v>
          </cell>
          <cell r="EF63">
            <v>70</v>
          </cell>
        </row>
        <row r="64">
          <cell r="C64" t="str">
            <v>Steam Mills Primary School</v>
          </cell>
          <cell r="D64">
            <v>2067</v>
          </cell>
          <cell r="L64">
            <v>0</v>
          </cell>
          <cell r="M64">
            <v>0</v>
          </cell>
          <cell r="N64">
            <v>0</v>
          </cell>
          <cell r="S64">
            <v>0</v>
          </cell>
          <cell r="T64">
            <v>0</v>
          </cell>
          <cell r="AK64">
            <v>317451</v>
          </cell>
          <cell r="CA64">
            <v>0</v>
          </cell>
          <cell r="CH64">
            <v>0</v>
          </cell>
          <cell r="CR64">
            <v>22866</v>
          </cell>
          <cell r="CU64">
            <v>0</v>
          </cell>
          <cell r="CX64">
            <v>0</v>
          </cell>
          <cell r="DA64">
            <v>4352</v>
          </cell>
          <cell r="DF64">
            <v>18108</v>
          </cell>
          <cell r="DI64">
            <v>0</v>
          </cell>
          <cell r="EF64">
            <v>114</v>
          </cell>
        </row>
        <row r="65">
          <cell r="C65" t="str">
            <v>Eastington Primary School</v>
          </cell>
          <cell r="D65">
            <v>2068</v>
          </cell>
          <cell r="L65">
            <v>0</v>
          </cell>
          <cell r="M65">
            <v>0</v>
          </cell>
          <cell r="N65">
            <v>0</v>
          </cell>
          <cell r="S65">
            <v>0</v>
          </cell>
          <cell r="T65">
            <v>0</v>
          </cell>
          <cell r="AK65">
            <v>402200</v>
          </cell>
          <cell r="CA65">
            <v>0</v>
          </cell>
          <cell r="CH65">
            <v>0</v>
          </cell>
          <cell r="CR65">
            <v>41709</v>
          </cell>
          <cell r="CU65">
            <v>0</v>
          </cell>
          <cell r="CX65">
            <v>0</v>
          </cell>
          <cell r="DA65">
            <v>1088</v>
          </cell>
          <cell r="DF65">
            <v>18669</v>
          </cell>
          <cell r="DI65">
            <v>0</v>
          </cell>
          <cell r="EF65">
            <v>144</v>
          </cell>
        </row>
        <row r="66">
          <cell r="C66" t="str">
            <v>Great Rissington Primary School</v>
          </cell>
          <cell r="D66">
            <v>2070</v>
          </cell>
          <cell r="L66">
            <v>0</v>
          </cell>
          <cell r="M66">
            <v>0</v>
          </cell>
          <cell r="N66">
            <v>0</v>
          </cell>
          <cell r="S66">
            <v>0</v>
          </cell>
          <cell r="T66">
            <v>0</v>
          </cell>
          <cell r="AK66">
            <v>253717</v>
          </cell>
          <cell r="CA66">
            <v>0</v>
          </cell>
          <cell r="CH66">
            <v>0</v>
          </cell>
          <cell r="CR66">
            <v>7044</v>
          </cell>
          <cell r="CU66">
            <v>0</v>
          </cell>
          <cell r="CX66">
            <v>0</v>
          </cell>
          <cell r="DA66">
            <v>1088</v>
          </cell>
          <cell r="DF66">
            <v>14000</v>
          </cell>
          <cell r="DI66">
            <v>0</v>
          </cell>
          <cell r="EF66">
            <v>91</v>
          </cell>
        </row>
        <row r="67">
          <cell r="C67" t="str">
            <v>Sharpness Primary School</v>
          </cell>
          <cell r="D67">
            <v>2072</v>
          </cell>
          <cell r="L67">
            <v>0</v>
          </cell>
          <cell r="M67">
            <v>0</v>
          </cell>
          <cell r="N67">
            <v>0</v>
          </cell>
          <cell r="S67">
            <v>0</v>
          </cell>
          <cell r="T67">
            <v>0</v>
          </cell>
          <cell r="AK67">
            <v>253143</v>
          </cell>
          <cell r="CA67">
            <v>0</v>
          </cell>
          <cell r="CH67">
            <v>0</v>
          </cell>
          <cell r="CR67">
            <v>75562</v>
          </cell>
          <cell r="CU67">
            <v>0</v>
          </cell>
          <cell r="CX67">
            <v>0</v>
          </cell>
          <cell r="DA67">
            <v>4896</v>
          </cell>
          <cell r="DF67">
            <v>20247</v>
          </cell>
          <cell r="DI67">
            <v>0</v>
          </cell>
          <cell r="EF67">
            <v>90</v>
          </cell>
        </row>
        <row r="68">
          <cell r="C68" t="str">
            <v>Kemble Primary School</v>
          </cell>
          <cell r="D68">
            <v>2073</v>
          </cell>
          <cell r="L68">
            <v>0</v>
          </cell>
          <cell r="M68">
            <v>0</v>
          </cell>
          <cell r="N68">
            <v>0</v>
          </cell>
          <cell r="S68">
            <v>0</v>
          </cell>
          <cell r="T68">
            <v>0</v>
          </cell>
          <cell r="AK68">
            <v>239758</v>
          </cell>
          <cell r="CA68">
            <v>0</v>
          </cell>
          <cell r="CH68">
            <v>0</v>
          </cell>
          <cell r="CR68">
            <v>35598</v>
          </cell>
          <cell r="CU68">
            <v>0</v>
          </cell>
          <cell r="CX68">
            <v>0</v>
          </cell>
          <cell r="DA68">
            <v>7072</v>
          </cell>
          <cell r="DF68">
            <v>20663</v>
          </cell>
          <cell r="DI68">
            <v>0</v>
          </cell>
          <cell r="EF68">
            <v>86</v>
          </cell>
        </row>
        <row r="69">
          <cell r="C69" t="str">
            <v>Kingswood Primary School</v>
          </cell>
          <cell r="D69">
            <v>2075</v>
          </cell>
          <cell r="L69">
            <v>0</v>
          </cell>
          <cell r="M69">
            <v>0</v>
          </cell>
          <cell r="N69">
            <v>0</v>
          </cell>
          <cell r="S69">
            <v>0</v>
          </cell>
          <cell r="T69">
            <v>0</v>
          </cell>
          <cell r="AK69">
            <v>284450</v>
          </cell>
          <cell r="CA69">
            <v>0</v>
          </cell>
          <cell r="CH69">
            <v>0</v>
          </cell>
          <cell r="CR69">
            <v>43253</v>
          </cell>
          <cell r="CU69">
            <v>0</v>
          </cell>
          <cell r="CX69">
            <v>0</v>
          </cell>
          <cell r="DA69">
            <v>6528</v>
          </cell>
          <cell r="DF69">
            <v>16578</v>
          </cell>
          <cell r="DI69">
            <v>0</v>
          </cell>
          <cell r="EF69">
            <v>102</v>
          </cell>
        </row>
        <row r="70">
          <cell r="C70" t="str">
            <v>Lydbrook Primary School</v>
          </cell>
          <cell r="D70">
            <v>2077</v>
          </cell>
          <cell r="L70">
            <v>0</v>
          </cell>
          <cell r="M70">
            <v>0</v>
          </cell>
          <cell r="N70">
            <v>0</v>
          </cell>
          <cell r="S70">
            <v>0</v>
          </cell>
          <cell r="T70">
            <v>0</v>
          </cell>
          <cell r="AK70">
            <v>352775</v>
          </cell>
          <cell r="CA70">
            <v>0</v>
          </cell>
          <cell r="CH70">
            <v>0</v>
          </cell>
          <cell r="CR70">
            <v>41434</v>
          </cell>
          <cell r="CU70">
            <v>0</v>
          </cell>
          <cell r="CX70">
            <v>0</v>
          </cell>
          <cell r="DA70">
            <v>10880</v>
          </cell>
          <cell r="DF70">
            <v>19864</v>
          </cell>
          <cell r="DI70">
            <v>0</v>
          </cell>
          <cell r="EF70">
            <v>127</v>
          </cell>
        </row>
        <row r="71">
          <cell r="C71" t="str">
            <v>Mickleton Primary School</v>
          </cell>
          <cell r="D71">
            <v>2081</v>
          </cell>
          <cell r="L71">
            <v>0</v>
          </cell>
          <cell r="M71">
            <v>0</v>
          </cell>
          <cell r="N71">
            <v>0</v>
          </cell>
          <cell r="S71">
            <v>0</v>
          </cell>
          <cell r="T71">
            <v>0</v>
          </cell>
          <cell r="AK71">
            <v>274016</v>
          </cell>
          <cell r="CA71">
            <v>0</v>
          </cell>
          <cell r="CH71">
            <v>0</v>
          </cell>
          <cell r="CR71">
            <v>34480</v>
          </cell>
          <cell r="CU71">
            <v>0</v>
          </cell>
          <cell r="CX71">
            <v>0</v>
          </cell>
          <cell r="DA71">
            <v>4352</v>
          </cell>
          <cell r="DF71">
            <v>27591</v>
          </cell>
          <cell r="DI71">
            <v>0</v>
          </cell>
          <cell r="EF71">
            <v>98</v>
          </cell>
        </row>
        <row r="72">
          <cell r="C72" t="str">
            <v>Sheepscombe Primary School</v>
          </cell>
          <cell r="D72">
            <v>2084</v>
          </cell>
          <cell r="L72">
            <v>0</v>
          </cell>
          <cell r="M72">
            <v>0</v>
          </cell>
          <cell r="N72">
            <v>0</v>
          </cell>
          <cell r="S72">
            <v>0</v>
          </cell>
          <cell r="T72">
            <v>0</v>
          </cell>
          <cell r="AK72">
            <v>134442</v>
          </cell>
          <cell r="CA72">
            <v>0</v>
          </cell>
          <cell r="CH72">
            <v>0</v>
          </cell>
          <cell r="CR72">
            <v>29330</v>
          </cell>
          <cell r="CU72">
            <v>0</v>
          </cell>
          <cell r="CX72">
            <v>0</v>
          </cell>
          <cell r="DA72">
            <v>544</v>
          </cell>
          <cell r="DF72">
            <v>8262</v>
          </cell>
          <cell r="DI72">
            <v>0</v>
          </cell>
          <cell r="EF72">
            <v>48</v>
          </cell>
        </row>
        <row r="73">
          <cell r="C73" t="str">
            <v>Rodmarton School</v>
          </cell>
          <cell r="D73">
            <v>2085</v>
          </cell>
          <cell r="L73">
            <v>0</v>
          </cell>
          <cell r="M73">
            <v>0</v>
          </cell>
          <cell r="N73">
            <v>0</v>
          </cell>
          <cell r="S73">
            <v>0</v>
          </cell>
          <cell r="T73">
            <v>0</v>
          </cell>
          <cell r="AK73">
            <v>200854</v>
          </cell>
          <cell r="CA73">
            <v>0</v>
          </cell>
          <cell r="CH73">
            <v>0</v>
          </cell>
          <cell r="CR73">
            <v>20706</v>
          </cell>
          <cell r="CU73">
            <v>0</v>
          </cell>
          <cell r="CX73">
            <v>0</v>
          </cell>
          <cell r="DA73">
            <v>1088</v>
          </cell>
          <cell r="DF73">
            <v>10563</v>
          </cell>
          <cell r="DI73">
            <v>0</v>
          </cell>
          <cell r="EF73">
            <v>72</v>
          </cell>
        </row>
        <row r="74">
          <cell r="C74" t="str">
            <v>Slimbridge Primary School</v>
          </cell>
          <cell r="D74">
            <v>2086</v>
          </cell>
          <cell r="L74">
            <v>0</v>
          </cell>
          <cell r="M74">
            <v>0</v>
          </cell>
          <cell r="N74">
            <v>0</v>
          </cell>
          <cell r="S74">
            <v>0</v>
          </cell>
          <cell r="T74">
            <v>0</v>
          </cell>
          <cell r="AK74">
            <v>236506</v>
          </cell>
          <cell r="CA74">
            <v>0</v>
          </cell>
          <cell r="CH74">
            <v>0</v>
          </cell>
          <cell r="CR74">
            <v>76885</v>
          </cell>
          <cell r="CU74">
            <v>0</v>
          </cell>
          <cell r="CX74">
            <v>0</v>
          </cell>
          <cell r="DA74">
            <v>2176</v>
          </cell>
          <cell r="DF74">
            <v>14867</v>
          </cell>
          <cell r="DI74">
            <v>0</v>
          </cell>
          <cell r="EF74">
            <v>85</v>
          </cell>
        </row>
        <row r="75">
          <cell r="C75" t="str">
            <v>Tredington Community Primary School</v>
          </cell>
          <cell r="D75">
            <v>2089</v>
          </cell>
          <cell r="L75">
            <v>0</v>
          </cell>
          <cell r="M75">
            <v>0</v>
          </cell>
          <cell r="N75">
            <v>0</v>
          </cell>
          <cell r="S75">
            <v>0</v>
          </cell>
          <cell r="T75">
            <v>0</v>
          </cell>
          <cell r="AK75">
            <v>170214</v>
          </cell>
          <cell r="CA75">
            <v>0</v>
          </cell>
          <cell r="CH75">
            <v>0</v>
          </cell>
          <cell r="CR75">
            <v>50298</v>
          </cell>
          <cell r="CU75">
            <v>0</v>
          </cell>
          <cell r="CX75">
            <v>0</v>
          </cell>
          <cell r="DA75">
            <v>9792</v>
          </cell>
          <cell r="DF75">
            <v>11485</v>
          </cell>
          <cell r="DI75">
            <v>0</v>
          </cell>
          <cell r="EF75">
            <v>61</v>
          </cell>
        </row>
        <row r="76">
          <cell r="C76" t="str">
            <v>Park Junior School</v>
          </cell>
          <cell r="D76">
            <v>2090</v>
          </cell>
          <cell r="L76">
            <v>0</v>
          </cell>
          <cell r="M76">
            <v>0</v>
          </cell>
          <cell r="N76">
            <v>0</v>
          </cell>
          <cell r="S76">
            <v>0</v>
          </cell>
          <cell r="T76">
            <v>0</v>
          </cell>
          <cell r="AK76">
            <v>581225</v>
          </cell>
          <cell r="CA76">
            <v>0</v>
          </cell>
          <cell r="CH76">
            <v>0</v>
          </cell>
          <cell r="CR76">
            <v>89331</v>
          </cell>
          <cell r="CU76">
            <v>0</v>
          </cell>
          <cell r="CX76">
            <v>0</v>
          </cell>
          <cell r="DA76">
            <v>20128</v>
          </cell>
          <cell r="DF76">
            <v>38491</v>
          </cell>
          <cell r="DI76">
            <v>0</v>
          </cell>
          <cell r="EF76">
            <v>207</v>
          </cell>
        </row>
        <row r="77">
          <cell r="C77" t="str">
            <v>Stow-on-the-Wold Primary School</v>
          </cell>
          <cell r="D77">
            <v>2091</v>
          </cell>
          <cell r="L77">
            <v>0</v>
          </cell>
          <cell r="M77">
            <v>0</v>
          </cell>
          <cell r="N77">
            <v>0</v>
          </cell>
          <cell r="S77">
            <v>0</v>
          </cell>
          <cell r="T77">
            <v>0</v>
          </cell>
          <cell r="AK77">
            <v>324600</v>
          </cell>
          <cell r="CA77">
            <v>0</v>
          </cell>
          <cell r="CH77">
            <v>0</v>
          </cell>
          <cell r="CR77">
            <v>51921</v>
          </cell>
          <cell r="CU77">
            <v>0</v>
          </cell>
          <cell r="CX77">
            <v>0</v>
          </cell>
          <cell r="DA77">
            <v>7072</v>
          </cell>
          <cell r="DF77">
            <v>29051</v>
          </cell>
          <cell r="DI77">
            <v>0</v>
          </cell>
          <cell r="EF77">
            <v>117</v>
          </cell>
        </row>
        <row r="78">
          <cell r="C78" t="str">
            <v>Stroud Valley Community Primary School</v>
          </cell>
          <cell r="D78">
            <v>2094</v>
          </cell>
          <cell r="L78">
            <v>0</v>
          </cell>
          <cell r="M78">
            <v>0</v>
          </cell>
          <cell r="N78">
            <v>0</v>
          </cell>
          <cell r="S78">
            <v>0</v>
          </cell>
          <cell r="T78">
            <v>0</v>
          </cell>
          <cell r="AK78">
            <v>636148</v>
          </cell>
          <cell r="CA78">
            <v>0</v>
          </cell>
          <cell r="CH78">
            <v>0</v>
          </cell>
          <cell r="CR78">
            <v>111440</v>
          </cell>
          <cell r="CU78">
            <v>0</v>
          </cell>
          <cell r="CX78">
            <v>0</v>
          </cell>
          <cell r="DA78">
            <v>21216</v>
          </cell>
          <cell r="DF78">
            <v>51184</v>
          </cell>
          <cell r="DI78">
            <v>0</v>
          </cell>
          <cell r="EF78">
            <v>228</v>
          </cell>
        </row>
        <row r="79">
          <cell r="C79" t="str">
            <v>Parliament Primary School</v>
          </cell>
          <cell r="D79">
            <v>2096</v>
          </cell>
          <cell r="L79">
            <v>0</v>
          </cell>
          <cell r="M79">
            <v>0</v>
          </cell>
          <cell r="N79">
            <v>0</v>
          </cell>
          <cell r="S79">
            <v>0</v>
          </cell>
          <cell r="T79">
            <v>0</v>
          </cell>
          <cell r="AK79">
            <v>259434</v>
          </cell>
          <cell r="CA79">
            <v>0</v>
          </cell>
          <cell r="CH79">
            <v>0</v>
          </cell>
          <cell r="CR79">
            <v>44673</v>
          </cell>
          <cell r="CU79">
            <v>0</v>
          </cell>
          <cell r="CX79">
            <v>0</v>
          </cell>
          <cell r="DA79">
            <v>14144</v>
          </cell>
          <cell r="DF79">
            <v>36887</v>
          </cell>
          <cell r="DI79">
            <v>0</v>
          </cell>
          <cell r="EF79">
            <v>93</v>
          </cell>
        </row>
        <row r="80">
          <cell r="C80" t="str">
            <v>Uplands Community Primary School</v>
          </cell>
          <cell r="D80">
            <v>2097</v>
          </cell>
          <cell r="L80">
            <v>0</v>
          </cell>
          <cell r="M80">
            <v>0</v>
          </cell>
          <cell r="N80">
            <v>0</v>
          </cell>
          <cell r="S80">
            <v>0</v>
          </cell>
          <cell r="T80">
            <v>0</v>
          </cell>
          <cell r="AK80">
            <v>300863</v>
          </cell>
          <cell r="CA80">
            <v>0</v>
          </cell>
          <cell r="CH80">
            <v>0</v>
          </cell>
          <cell r="CR80">
            <v>36570</v>
          </cell>
          <cell r="CU80">
            <v>0</v>
          </cell>
          <cell r="CX80">
            <v>0</v>
          </cell>
          <cell r="DA80">
            <v>3264</v>
          </cell>
          <cell r="DF80">
            <v>15207</v>
          </cell>
          <cell r="DI80">
            <v>0</v>
          </cell>
          <cell r="EF80">
            <v>108</v>
          </cell>
        </row>
        <row r="81">
          <cell r="C81" t="str">
            <v>Thrupp School</v>
          </cell>
          <cell r="D81">
            <v>2098</v>
          </cell>
          <cell r="L81">
            <v>0</v>
          </cell>
          <cell r="M81">
            <v>0</v>
          </cell>
          <cell r="N81">
            <v>0</v>
          </cell>
          <cell r="S81">
            <v>0</v>
          </cell>
          <cell r="T81">
            <v>0</v>
          </cell>
          <cell r="AK81">
            <v>352048</v>
          </cell>
          <cell r="CA81">
            <v>0</v>
          </cell>
          <cell r="CH81">
            <v>0</v>
          </cell>
          <cell r="CR81">
            <v>67070</v>
          </cell>
          <cell r="CU81">
            <v>0</v>
          </cell>
          <cell r="CX81">
            <v>0</v>
          </cell>
          <cell r="DA81">
            <v>2176</v>
          </cell>
          <cell r="DF81">
            <v>15567</v>
          </cell>
          <cell r="DI81">
            <v>0</v>
          </cell>
          <cell r="EF81">
            <v>126</v>
          </cell>
        </row>
        <row r="82">
          <cell r="C82" t="str">
            <v>Tibberton Community Primary School</v>
          </cell>
          <cell r="D82">
            <v>2099</v>
          </cell>
          <cell r="L82">
            <v>0</v>
          </cell>
          <cell r="M82">
            <v>0</v>
          </cell>
          <cell r="N82">
            <v>0</v>
          </cell>
          <cell r="S82">
            <v>0</v>
          </cell>
          <cell r="T82">
            <v>0</v>
          </cell>
          <cell r="AK82">
            <v>256969</v>
          </cell>
          <cell r="CA82">
            <v>0</v>
          </cell>
          <cell r="CH82">
            <v>0</v>
          </cell>
          <cell r="CR82">
            <v>59225</v>
          </cell>
          <cell r="CU82">
            <v>0</v>
          </cell>
          <cell r="CX82">
            <v>0</v>
          </cell>
          <cell r="DA82">
            <v>1632</v>
          </cell>
          <cell r="DF82">
            <v>15234</v>
          </cell>
          <cell r="DI82">
            <v>0</v>
          </cell>
          <cell r="EF82">
            <v>92</v>
          </cell>
        </row>
        <row r="83">
          <cell r="C83" t="str">
            <v>Twyning School</v>
          </cell>
          <cell r="D83">
            <v>2101</v>
          </cell>
          <cell r="L83">
            <v>0</v>
          </cell>
          <cell r="M83">
            <v>0</v>
          </cell>
          <cell r="N83">
            <v>0</v>
          </cell>
          <cell r="S83">
            <v>0</v>
          </cell>
          <cell r="T83">
            <v>0</v>
          </cell>
          <cell r="AK83">
            <v>308023</v>
          </cell>
          <cell r="CA83">
            <v>0</v>
          </cell>
          <cell r="CH83">
            <v>0</v>
          </cell>
          <cell r="CR83">
            <v>44832</v>
          </cell>
          <cell r="CU83">
            <v>0</v>
          </cell>
          <cell r="CX83">
            <v>0</v>
          </cell>
          <cell r="DA83">
            <v>2720</v>
          </cell>
          <cell r="DF83">
            <v>18697</v>
          </cell>
          <cell r="DI83">
            <v>0</v>
          </cell>
          <cell r="EF83">
            <v>111</v>
          </cell>
        </row>
        <row r="84">
          <cell r="C84" t="str">
            <v>Walmore Hill Primary School</v>
          </cell>
          <cell r="D84">
            <v>2102</v>
          </cell>
          <cell r="L84">
            <v>0</v>
          </cell>
          <cell r="M84">
            <v>0</v>
          </cell>
          <cell r="N84">
            <v>0</v>
          </cell>
          <cell r="S84">
            <v>0</v>
          </cell>
          <cell r="T84">
            <v>0</v>
          </cell>
          <cell r="AK84">
            <v>108262</v>
          </cell>
          <cell r="CA84">
            <v>0</v>
          </cell>
          <cell r="CH84">
            <v>0</v>
          </cell>
          <cell r="CR84">
            <v>30600</v>
          </cell>
          <cell r="CU84">
            <v>0</v>
          </cell>
          <cell r="CX84">
            <v>0</v>
          </cell>
          <cell r="DA84">
            <v>1632</v>
          </cell>
          <cell r="DF84">
            <v>11827</v>
          </cell>
          <cell r="DI84">
            <v>0</v>
          </cell>
          <cell r="EF84">
            <v>39</v>
          </cell>
        </row>
        <row r="85">
          <cell r="C85" t="str">
            <v>Berry Hill Primary School</v>
          </cell>
          <cell r="D85">
            <v>2103</v>
          </cell>
          <cell r="L85">
            <v>0</v>
          </cell>
          <cell r="M85">
            <v>0</v>
          </cell>
          <cell r="N85">
            <v>0</v>
          </cell>
          <cell r="S85">
            <v>0</v>
          </cell>
          <cell r="T85">
            <v>0</v>
          </cell>
          <cell r="AK85">
            <v>459583</v>
          </cell>
          <cell r="CA85">
            <v>0</v>
          </cell>
          <cell r="CH85">
            <v>0</v>
          </cell>
          <cell r="CR85">
            <v>79973</v>
          </cell>
          <cell r="CU85">
            <v>0</v>
          </cell>
          <cell r="CX85">
            <v>0</v>
          </cell>
          <cell r="DA85">
            <v>13056</v>
          </cell>
          <cell r="DF85">
            <v>23817</v>
          </cell>
          <cell r="DI85">
            <v>0</v>
          </cell>
          <cell r="EF85">
            <v>165</v>
          </cell>
        </row>
        <row r="86">
          <cell r="C86" t="str">
            <v>Coalway Junior School</v>
          </cell>
          <cell r="D86">
            <v>2105</v>
          </cell>
          <cell r="L86">
            <v>0</v>
          </cell>
          <cell r="M86">
            <v>0</v>
          </cell>
          <cell r="N86">
            <v>0</v>
          </cell>
          <cell r="S86">
            <v>0</v>
          </cell>
          <cell r="T86">
            <v>0</v>
          </cell>
          <cell r="AK86">
            <v>607875</v>
          </cell>
          <cell r="CA86">
            <v>0</v>
          </cell>
          <cell r="CH86">
            <v>0</v>
          </cell>
          <cell r="CR86">
            <v>93848</v>
          </cell>
          <cell r="CU86">
            <v>0</v>
          </cell>
          <cell r="CX86">
            <v>0</v>
          </cell>
          <cell r="DA86">
            <v>15776</v>
          </cell>
          <cell r="DF86">
            <v>24960</v>
          </cell>
          <cell r="DI86">
            <v>0</v>
          </cell>
          <cell r="EF86">
            <v>216</v>
          </cell>
        </row>
        <row r="87">
          <cell r="C87" t="str">
            <v>Coalway Community Infant School</v>
          </cell>
          <cell r="D87">
            <v>2106</v>
          </cell>
          <cell r="L87">
            <v>0</v>
          </cell>
          <cell r="M87">
            <v>0</v>
          </cell>
          <cell r="N87">
            <v>0</v>
          </cell>
          <cell r="S87">
            <v>0</v>
          </cell>
          <cell r="T87">
            <v>0</v>
          </cell>
          <cell r="AK87">
            <v>454221</v>
          </cell>
          <cell r="CA87">
            <v>0</v>
          </cell>
          <cell r="CH87">
            <v>0</v>
          </cell>
          <cell r="CR87">
            <v>25587</v>
          </cell>
          <cell r="CU87">
            <v>0</v>
          </cell>
          <cell r="CX87">
            <v>0</v>
          </cell>
          <cell r="DA87">
            <v>17952</v>
          </cell>
          <cell r="DF87">
            <v>30519</v>
          </cell>
          <cell r="DI87">
            <v>0</v>
          </cell>
          <cell r="EF87">
            <v>165</v>
          </cell>
        </row>
        <row r="88">
          <cell r="C88" t="str">
            <v>Ellwood Primary School</v>
          </cell>
          <cell r="D88">
            <v>2107</v>
          </cell>
          <cell r="L88">
            <v>0</v>
          </cell>
          <cell r="M88">
            <v>0</v>
          </cell>
          <cell r="N88">
            <v>0</v>
          </cell>
          <cell r="S88">
            <v>0</v>
          </cell>
          <cell r="T88">
            <v>0</v>
          </cell>
          <cell r="AK88">
            <v>353398</v>
          </cell>
          <cell r="CA88">
            <v>0</v>
          </cell>
          <cell r="CH88">
            <v>0</v>
          </cell>
          <cell r="CR88">
            <v>48234</v>
          </cell>
          <cell r="CU88">
            <v>0</v>
          </cell>
          <cell r="CX88">
            <v>0</v>
          </cell>
          <cell r="DA88">
            <v>8160</v>
          </cell>
          <cell r="DF88">
            <v>22787</v>
          </cell>
          <cell r="DI88">
            <v>0</v>
          </cell>
          <cell r="EF88">
            <v>127</v>
          </cell>
        </row>
        <row r="89">
          <cell r="C89" t="str">
            <v>Parkend Primary School</v>
          </cell>
          <cell r="D89">
            <v>2108</v>
          </cell>
          <cell r="L89">
            <v>0</v>
          </cell>
          <cell r="M89">
            <v>0</v>
          </cell>
          <cell r="N89">
            <v>0</v>
          </cell>
          <cell r="S89">
            <v>0</v>
          </cell>
          <cell r="T89">
            <v>0</v>
          </cell>
          <cell r="AK89">
            <v>156337</v>
          </cell>
          <cell r="CA89">
            <v>0</v>
          </cell>
          <cell r="CH89">
            <v>0</v>
          </cell>
          <cell r="CR89">
            <v>4879</v>
          </cell>
          <cell r="CU89">
            <v>0</v>
          </cell>
          <cell r="CX89">
            <v>0</v>
          </cell>
          <cell r="DA89">
            <v>2720</v>
          </cell>
          <cell r="DF89">
            <v>8836</v>
          </cell>
          <cell r="DI89">
            <v>0</v>
          </cell>
          <cell r="EF89">
            <v>56</v>
          </cell>
        </row>
        <row r="90">
          <cell r="C90" t="str">
            <v>Pillowell Community Primary School</v>
          </cell>
          <cell r="D90">
            <v>2109</v>
          </cell>
          <cell r="L90">
            <v>0</v>
          </cell>
          <cell r="M90">
            <v>0</v>
          </cell>
          <cell r="N90">
            <v>0</v>
          </cell>
          <cell r="S90">
            <v>0</v>
          </cell>
          <cell r="T90">
            <v>0</v>
          </cell>
          <cell r="AK90">
            <v>228253</v>
          </cell>
          <cell r="CA90">
            <v>0</v>
          </cell>
          <cell r="CH90">
            <v>0</v>
          </cell>
          <cell r="CR90">
            <v>29964</v>
          </cell>
          <cell r="CU90">
            <v>0</v>
          </cell>
          <cell r="CX90">
            <v>0</v>
          </cell>
          <cell r="DA90">
            <v>2176</v>
          </cell>
          <cell r="DF90">
            <v>11323</v>
          </cell>
          <cell r="DI90">
            <v>0</v>
          </cell>
          <cell r="EF90">
            <v>82</v>
          </cell>
        </row>
        <row r="91">
          <cell r="C91" t="str">
            <v>Yorkley Primary School</v>
          </cell>
          <cell r="D91">
            <v>2110</v>
          </cell>
          <cell r="L91">
            <v>0</v>
          </cell>
          <cell r="M91">
            <v>0</v>
          </cell>
          <cell r="N91">
            <v>0</v>
          </cell>
          <cell r="S91">
            <v>0</v>
          </cell>
          <cell r="T91">
            <v>0</v>
          </cell>
          <cell r="AK91">
            <v>357060</v>
          </cell>
          <cell r="CA91">
            <v>0</v>
          </cell>
          <cell r="CH91">
            <v>0</v>
          </cell>
          <cell r="CR91">
            <v>84312</v>
          </cell>
          <cell r="CU91">
            <v>0</v>
          </cell>
          <cell r="CX91">
            <v>0</v>
          </cell>
          <cell r="DA91">
            <v>11424</v>
          </cell>
          <cell r="DF91">
            <v>21212</v>
          </cell>
          <cell r="DI91">
            <v>0</v>
          </cell>
          <cell r="EF91">
            <v>128</v>
          </cell>
        </row>
        <row r="92">
          <cell r="C92" t="str">
            <v>Whiteshill Primary School</v>
          </cell>
          <cell r="D92">
            <v>2111</v>
          </cell>
          <cell r="L92">
            <v>0</v>
          </cell>
          <cell r="M92">
            <v>0</v>
          </cell>
          <cell r="N92">
            <v>0</v>
          </cell>
          <cell r="S92">
            <v>0</v>
          </cell>
          <cell r="T92">
            <v>0</v>
          </cell>
          <cell r="AK92">
            <v>270939</v>
          </cell>
          <cell r="CA92">
            <v>0</v>
          </cell>
          <cell r="CH92">
            <v>0</v>
          </cell>
          <cell r="CR92">
            <v>52000</v>
          </cell>
          <cell r="CU92">
            <v>0</v>
          </cell>
          <cell r="CX92">
            <v>0</v>
          </cell>
          <cell r="DA92">
            <v>1088</v>
          </cell>
          <cell r="DF92">
            <v>14860</v>
          </cell>
          <cell r="DI92">
            <v>0</v>
          </cell>
          <cell r="EF92">
            <v>97</v>
          </cell>
        </row>
        <row r="93">
          <cell r="C93" t="str">
            <v>Woolaston Primary School</v>
          </cell>
          <cell r="D93">
            <v>2114</v>
          </cell>
          <cell r="L93">
            <v>0</v>
          </cell>
          <cell r="M93">
            <v>0</v>
          </cell>
          <cell r="N93">
            <v>0</v>
          </cell>
          <cell r="S93">
            <v>0</v>
          </cell>
          <cell r="T93">
            <v>0</v>
          </cell>
          <cell r="AK93">
            <v>456987</v>
          </cell>
          <cell r="CA93">
            <v>0</v>
          </cell>
          <cell r="CH93">
            <v>0</v>
          </cell>
          <cell r="CR93">
            <v>44437</v>
          </cell>
          <cell r="CU93">
            <v>0</v>
          </cell>
          <cell r="CX93">
            <v>0</v>
          </cell>
          <cell r="DA93">
            <v>3264</v>
          </cell>
          <cell r="DF93">
            <v>31347</v>
          </cell>
          <cell r="DI93">
            <v>0</v>
          </cell>
          <cell r="EF93">
            <v>164</v>
          </cell>
        </row>
        <row r="94">
          <cell r="C94" t="str">
            <v>Queen Margaret Primary School and Children's Centre</v>
          </cell>
          <cell r="D94">
            <v>2116</v>
          </cell>
          <cell r="L94">
            <v>0</v>
          </cell>
          <cell r="M94">
            <v>0</v>
          </cell>
          <cell r="N94">
            <v>0</v>
          </cell>
          <cell r="S94">
            <v>0</v>
          </cell>
          <cell r="T94">
            <v>0</v>
          </cell>
          <cell r="AK94">
            <v>363985</v>
          </cell>
          <cell r="CA94">
            <v>0</v>
          </cell>
          <cell r="CH94">
            <v>0</v>
          </cell>
          <cell r="CR94">
            <v>46448</v>
          </cell>
          <cell r="CU94">
            <v>0</v>
          </cell>
          <cell r="CX94">
            <v>0</v>
          </cell>
          <cell r="DA94">
            <v>21760</v>
          </cell>
          <cell r="DF94">
            <v>29201</v>
          </cell>
          <cell r="DI94">
            <v>0</v>
          </cell>
          <cell r="EF94">
            <v>131</v>
          </cell>
        </row>
        <row r="95">
          <cell r="C95" t="str">
            <v>Cashes Green Primary School</v>
          </cell>
          <cell r="D95">
            <v>2117</v>
          </cell>
          <cell r="L95">
            <v>0</v>
          </cell>
          <cell r="M95">
            <v>0</v>
          </cell>
          <cell r="N95">
            <v>0</v>
          </cell>
          <cell r="S95">
            <v>0</v>
          </cell>
          <cell r="T95">
            <v>0</v>
          </cell>
          <cell r="AK95">
            <v>384989</v>
          </cell>
          <cell r="CA95">
            <v>0</v>
          </cell>
          <cell r="CH95">
            <v>0</v>
          </cell>
          <cell r="CR95">
            <v>115489</v>
          </cell>
          <cell r="CU95">
            <v>0</v>
          </cell>
          <cell r="CX95">
            <v>0</v>
          </cell>
          <cell r="DA95">
            <v>16320</v>
          </cell>
          <cell r="DF95">
            <v>30500</v>
          </cell>
          <cell r="DI95">
            <v>0</v>
          </cell>
          <cell r="EF95">
            <v>138</v>
          </cell>
        </row>
        <row r="96">
          <cell r="C96" t="str">
            <v>Innsworth Junior School</v>
          </cell>
          <cell r="D96">
            <v>2118</v>
          </cell>
          <cell r="L96">
            <v>0</v>
          </cell>
          <cell r="M96">
            <v>0</v>
          </cell>
          <cell r="N96">
            <v>0</v>
          </cell>
          <cell r="S96">
            <v>0</v>
          </cell>
          <cell r="T96">
            <v>0</v>
          </cell>
          <cell r="AK96">
            <v>401610</v>
          </cell>
          <cell r="CA96">
            <v>0</v>
          </cell>
          <cell r="CH96">
            <v>0</v>
          </cell>
          <cell r="CR96">
            <v>45131</v>
          </cell>
          <cell r="CU96">
            <v>0</v>
          </cell>
          <cell r="CX96">
            <v>0</v>
          </cell>
          <cell r="DA96">
            <v>6528</v>
          </cell>
          <cell r="DF96">
            <v>28161</v>
          </cell>
          <cell r="DI96">
            <v>0</v>
          </cell>
          <cell r="EF96">
            <v>143</v>
          </cell>
        </row>
        <row r="97">
          <cell r="C97" t="str">
            <v>Northway Infant School</v>
          </cell>
          <cell r="D97">
            <v>2119</v>
          </cell>
          <cell r="L97">
            <v>0</v>
          </cell>
          <cell r="M97">
            <v>0</v>
          </cell>
          <cell r="N97">
            <v>0</v>
          </cell>
          <cell r="S97">
            <v>0</v>
          </cell>
          <cell r="T97">
            <v>0</v>
          </cell>
          <cell r="AK97">
            <v>329103</v>
          </cell>
          <cell r="CA97">
            <v>0</v>
          </cell>
          <cell r="CH97">
            <v>0</v>
          </cell>
          <cell r="CR97">
            <v>30063</v>
          </cell>
          <cell r="CU97">
            <v>0</v>
          </cell>
          <cell r="CX97">
            <v>0</v>
          </cell>
          <cell r="DA97">
            <v>12512</v>
          </cell>
          <cell r="DF97">
            <v>25587</v>
          </cell>
          <cell r="DI97">
            <v>0</v>
          </cell>
          <cell r="EF97">
            <v>119</v>
          </cell>
        </row>
        <row r="98">
          <cell r="C98" t="str">
            <v>Churchdown Parton Manor Junior School</v>
          </cell>
          <cell r="D98">
            <v>2122</v>
          </cell>
          <cell r="L98">
            <v>0</v>
          </cell>
          <cell r="M98">
            <v>0</v>
          </cell>
          <cell r="N98">
            <v>0</v>
          </cell>
          <cell r="S98">
            <v>0</v>
          </cell>
          <cell r="T98">
            <v>0</v>
          </cell>
          <cell r="AK98">
            <v>459840</v>
          </cell>
          <cell r="CA98">
            <v>0</v>
          </cell>
          <cell r="CH98">
            <v>0</v>
          </cell>
          <cell r="CR98">
            <v>86497</v>
          </cell>
          <cell r="CU98">
            <v>0</v>
          </cell>
          <cell r="CX98">
            <v>0</v>
          </cell>
          <cell r="DA98">
            <v>14688</v>
          </cell>
          <cell r="DF98">
            <v>32143</v>
          </cell>
          <cell r="DI98">
            <v>0</v>
          </cell>
          <cell r="EF98">
            <v>163</v>
          </cell>
        </row>
        <row r="99">
          <cell r="C99" t="str">
            <v>Rodborough Community Primary School</v>
          </cell>
          <cell r="D99">
            <v>2123</v>
          </cell>
          <cell r="L99">
            <v>0</v>
          </cell>
          <cell r="M99">
            <v>0</v>
          </cell>
          <cell r="N99">
            <v>0</v>
          </cell>
          <cell r="S99">
            <v>0</v>
          </cell>
          <cell r="T99">
            <v>0</v>
          </cell>
          <cell r="AK99">
            <v>582908</v>
          </cell>
          <cell r="CA99">
            <v>0</v>
          </cell>
          <cell r="CH99">
            <v>0</v>
          </cell>
          <cell r="CR99">
            <v>53129</v>
          </cell>
          <cell r="CU99">
            <v>0</v>
          </cell>
          <cell r="CX99">
            <v>0</v>
          </cell>
          <cell r="DA99">
            <v>7616</v>
          </cell>
          <cell r="DF99">
            <v>28443</v>
          </cell>
          <cell r="DI99">
            <v>0</v>
          </cell>
          <cell r="EF99">
            <v>209</v>
          </cell>
        </row>
        <row r="100">
          <cell r="C100" t="str">
            <v>Mitton Manor Primary School</v>
          </cell>
          <cell r="D100">
            <v>2125</v>
          </cell>
          <cell r="L100">
            <v>0</v>
          </cell>
          <cell r="M100">
            <v>0</v>
          </cell>
          <cell r="N100">
            <v>0</v>
          </cell>
          <cell r="S100">
            <v>0</v>
          </cell>
          <cell r="T100">
            <v>0</v>
          </cell>
          <cell r="AK100">
            <v>549180</v>
          </cell>
          <cell r="CA100">
            <v>0</v>
          </cell>
          <cell r="CH100">
            <v>0</v>
          </cell>
          <cell r="CR100">
            <v>81191</v>
          </cell>
          <cell r="CU100">
            <v>0</v>
          </cell>
          <cell r="CX100">
            <v>0</v>
          </cell>
          <cell r="DA100">
            <v>5440</v>
          </cell>
          <cell r="DF100">
            <v>33141</v>
          </cell>
          <cell r="DI100">
            <v>0</v>
          </cell>
          <cell r="EF100">
            <v>197</v>
          </cell>
        </row>
        <row r="101">
          <cell r="C101" t="str">
            <v>Offa's Mead Primary School</v>
          </cell>
          <cell r="D101">
            <v>2126</v>
          </cell>
          <cell r="L101">
            <v>0</v>
          </cell>
          <cell r="M101">
            <v>0</v>
          </cell>
          <cell r="N101">
            <v>0</v>
          </cell>
          <cell r="S101">
            <v>0</v>
          </cell>
          <cell r="T101">
            <v>0</v>
          </cell>
          <cell r="AK101">
            <v>360782</v>
          </cell>
          <cell r="CA101">
            <v>0</v>
          </cell>
          <cell r="CH101">
            <v>0</v>
          </cell>
          <cell r="CR101">
            <v>104010</v>
          </cell>
          <cell r="CU101">
            <v>0</v>
          </cell>
          <cell r="CX101">
            <v>0</v>
          </cell>
          <cell r="DA101">
            <v>15776</v>
          </cell>
          <cell r="DF101">
            <v>29851</v>
          </cell>
          <cell r="DI101">
            <v>0</v>
          </cell>
          <cell r="EF101">
            <v>130</v>
          </cell>
        </row>
        <row r="102">
          <cell r="C102" t="str">
            <v>The Croft Primary School</v>
          </cell>
          <cell r="D102">
            <v>2130</v>
          </cell>
          <cell r="L102">
            <v>0</v>
          </cell>
          <cell r="M102">
            <v>0</v>
          </cell>
          <cell r="N102">
            <v>0</v>
          </cell>
          <cell r="S102">
            <v>0</v>
          </cell>
          <cell r="T102">
            <v>0</v>
          </cell>
          <cell r="AK102">
            <v>423352</v>
          </cell>
          <cell r="CA102">
            <v>0</v>
          </cell>
          <cell r="CH102">
            <v>0</v>
          </cell>
          <cell r="CR102">
            <v>27834</v>
          </cell>
          <cell r="CU102">
            <v>0</v>
          </cell>
          <cell r="CX102">
            <v>0</v>
          </cell>
          <cell r="DA102">
            <v>3808</v>
          </cell>
          <cell r="DF102">
            <v>25754</v>
          </cell>
          <cell r="DI102">
            <v>0</v>
          </cell>
          <cell r="EF102">
            <v>152</v>
          </cell>
        </row>
        <row r="103">
          <cell r="C103" t="str">
            <v>Castle Hill Primary School</v>
          </cell>
          <cell r="D103">
            <v>2132</v>
          </cell>
          <cell r="L103">
            <v>0</v>
          </cell>
          <cell r="M103">
            <v>0</v>
          </cell>
          <cell r="N103">
            <v>0</v>
          </cell>
          <cell r="S103">
            <v>0</v>
          </cell>
          <cell r="T103">
            <v>0</v>
          </cell>
          <cell r="AK103">
            <v>552350</v>
          </cell>
          <cell r="CA103">
            <v>0</v>
          </cell>
          <cell r="CH103">
            <v>0</v>
          </cell>
          <cell r="CR103">
            <v>66957</v>
          </cell>
          <cell r="CU103">
            <v>0</v>
          </cell>
          <cell r="CX103">
            <v>0</v>
          </cell>
          <cell r="DA103">
            <v>16864</v>
          </cell>
          <cell r="DF103">
            <v>31907</v>
          </cell>
          <cell r="DI103">
            <v>0</v>
          </cell>
          <cell r="EF103">
            <v>198</v>
          </cell>
        </row>
        <row r="104">
          <cell r="C104" t="str">
            <v>Callowell Primary School</v>
          </cell>
          <cell r="D104">
            <v>2134</v>
          </cell>
          <cell r="L104">
            <v>0</v>
          </cell>
          <cell r="M104">
            <v>0</v>
          </cell>
          <cell r="N104">
            <v>0</v>
          </cell>
          <cell r="S104">
            <v>0</v>
          </cell>
          <cell r="T104">
            <v>0</v>
          </cell>
          <cell r="AK104">
            <v>497782</v>
          </cell>
          <cell r="CA104">
            <v>0</v>
          </cell>
          <cell r="CH104">
            <v>0</v>
          </cell>
          <cell r="CR104">
            <v>105842</v>
          </cell>
          <cell r="CU104">
            <v>0</v>
          </cell>
          <cell r="CX104">
            <v>0</v>
          </cell>
          <cell r="DA104">
            <v>10880</v>
          </cell>
          <cell r="DF104">
            <v>30933</v>
          </cell>
          <cell r="DI104">
            <v>0</v>
          </cell>
          <cell r="EF104">
            <v>179</v>
          </cell>
        </row>
        <row r="105">
          <cell r="C105" t="str">
            <v>Foxmoor Primary School</v>
          </cell>
          <cell r="D105">
            <v>2136</v>
          </cell>
          <cell r="L105">
            <v>0</v>
          </cell>
          <cell r="M105">
            <v>0</v>
          </cell>
          <cell r="N105">
            <v>0</v>
          </cell>
          <cell r="S105">
            <v>0</v>
          </cell>
          <cell r="T105">
            <v>0</v>
          </cell>
          <cell r="AK105">
            <v>742027</v>
          </cell>
          <cell r="CA105">
            <v>0</v>
          </cell>
          <cell r="CH105">
            <v>0</v>
          </cell>
          <cell r="CR105">
            <v>48966</v>
          </cell>
          <cell r="CU105">
            <v>0</v>
          </cell>
          <cell r="CX105">
            <v>0</v>
          </cell>
          <cell r="DA105">
            <v>5984</v>
          </cell>
          <cell r="DF105">
            <v>45988</v>
          </cell>
          <cell r="DI105">
            <v>0</v>
          </cell>
          <cell r="EF105">
            <v>266</v>
          </cell>
        </row>
        <row r="106">
          <cell r="C106" t="str">
            <v>Gastrells Community Primary School</v>
          </cell>
          <cell r="D106">
            <v>2137</v>
          </cell>
          <cell r="L106">
            <v>0</v>
          </cell>
          <cell r="M106">
            <v>0</v>
          </cell>
          <cell r="N106">
            <v>0</v>
          </cell>
          <cell r="S106">
            <v>0</v>
          </cell>
          <cell r="T106">
            <v>0</v>
          </cell>
          <cell r="AK106">
            <v>460370</v>
          </cell>
          <cell r="CA106">
            <v>0</v>
          </cell>
          <cell r="CH106">
            <v>0</v>
          </cell>
          <cell r="CR106">
            <v>57741</v>
          </cell>
          <cell r="CU106">
            <v>99551</v>
          </cell>
          <cell r="CX106">
            <v>0</v>
          </cell>
          <cell r="DA106">
            <v>4352</v>
          </cell>
          <cell r="DF106">
            <v>32470</v>
          </cell>
          <cell r="DI106">
            <v>0</v>
          </cell>
          <cell r="EF106">
            <v>165</v>
          </cell>
        </row>
        <row r="107">
          <cell r="C107" t="str">
            <v>Cam Woodfield Infant School</v>
          </cell>
          <cell r="D107">
            <v>2138</v>
          </cell>
          <cell r="L107">
            <v>0</v>
          </cell>
          <cell r="M107">
            <v>0</v>
          </cell>
          <cell r="N107">
            <v>0</v>
          </cell>
          <cell r="S107">
            <v>0</v>
          </cell>
          <cell r="T107">
            <v>0</v>
          </cell>
          <cell r="AK107">
            <v>337050</v>
          </cell>
          <cell r="CA107">
            <v>0</v>
          </cell>
          <cell r="CH107">
            <v>0</v>
          </cell>
          <cell r="CR107">
            <v>35923</v>
          </cell>
          <cell r="CU107">
            <v>0</v>
          </cell>
          <cell r="CX107">
            <v>0</v>
          </cell>
          <cell r="DA107">
            <v>14688</v>
          </cell>
          <cell r="DF107">
            <v>24832</v>
          </cell>
          <cell r="DI107">
            <v>0</v>
          </cell>
          <cell r="EF107">
            <v>122</v>
          </cell>
        </row>
        <row r="108">
          <cell r="C108" t="str">
            <v>Chesterton Primary School</v>
          </cell>
          <cell r="D108">
            <v>2139</v>
          </cell>
          <cell r="L108">
            <v>0</v>
          </cell>
          <cell r="M108">
            <v>0</v>
          </cell>
          <cell r="N108">
            <v>0</v>
          </cell>
          <cell r="S108">
            <v>0</v>
          </cell>
          <cell r="T108">
            <v>0</v>
          </cell>
          <cell r="AK108">
            <v>546808</v>
          </cell>
          <cell r="CA108">
            <v>0</v>
          </cell>
          <cell r="CH108">
            <v>0</v>
          </cell>
          <cell r="CR108">
            <v>86388</v>
          </cell>
          <cell r="CU108">
            <v>0</v>
          </cell>
          <cell r="CX108">
            <v>0</v>
          </cell>
          <cell r="DA108">
            <v>19040</v>
          </cell>
          <cell r="DF108">
            <v>35696</v>
          </cell>
          <cell r="DI108">
            <v>0</v>
          </cell>
          <cell r="EF108">
            <v>196</v>
          </cell>
        </row>
        <row r="109">
          <cell r="C109" t="str">
            <v>Woodmancote School</v>
          </cell>
          <cell r="D109">
            <v>2141</v>
          </cell>
          <cell r="L109">
            <v>0</v>
          </cell>
          <cell r="M109">
            <v>0</v>
          </cell>
          <cell r="N109">
            <v>0</v>
          </cell>
          <cell r="S109">
            <v>0</v>
          </cell>
          <cell r="T109">
            <v>0</v>
          </cell>
          <cell r="AK109">
            <v>850666</v>
          </cell>
          <cell r="CA109">
            <v>0</v>
          </cell>
          <cell r="CH109">
            <v>0</v>
          </cell>
          <cell r="CR109">
            <v>84760</v>
          </cell>
          <cell r="CU109">
            <v>0</v>
          </cell>
          <cell r="CX109">
            <v>0</v>
          </cell>
          <cell r="DA109">
            <v>15232</v>
          </cell>
          <cell r="DF109">
            <v>51054</v>
          </cell>
          <cell r="DI109">
            <v>0</v>
          </cell>
          <cell r="EF109">
            <v>305</v>
          </cell>
        </row>
        <row r="110">
          <cell r="C110" t="str">
            <v>Glenfall Community Primary School</v>
          </cell>
          <cell r="D110">
            <v>2142</v>
          </cell>
          <cell r="L110">
            <v>0</v>
          </cell>
          <cell r="M110">
            <v>0</v>
          </cell>
          <cell r="N110">
            <v>0</v>
          </cell>
          <cell r="S110">
            <v>0</v>
          </cell>
          <cell r="T110">
            <v>0</v>
          </cell>
          <cell r="AK110">
            <v>550470</v>
          </cell>
          <cell r="CA110">
            <v>0</v>
          </cell>
          <cell r="CH110">
            <v>0</v>
          </cell>
          <cell r="CR110">
            <v>133861</v>
          </cell>
          <cell r="CU110">
            <v>0</v>
          </cell>
          <cell r="CX110">
            <v>0</v>
          </cell>
          <cell r="DA110">
            <v>15776</v>
          </cell>
          <cell r="DF110">
            <v>30067</v>
          </cell>
          <cell r="DI110">
            <v>0</v>
          </cell>
          <cell r="EF110">
            <v>198</v>
          </cell>
        </row>
        <row r="111">
          <cell r="C111" t="str">
            <v>Cam Everlands Primary School</v>
          </cell>
          <cell r="D111">
            <v>2143</v>
          </cell>
          <cell r="L111">
            <v>0</v>
          </cell>
          <cell r="M111">
            <v>0</v>
          </cell>
          <cell r="N111">
            <v>0</v>
          </cell>
          <cell r="S111">
            <v>0</v>
          </cell>
          <cell r="T111">
            <v>0</v>
          </cell>
          <cell r="AK111">
            <v>586313</v>
          </cell>
          <cell r="CA111">
            <v>0</v>
          </cell>
          <cell r="CH111">
            <v>0</v>
          </cell>
          <cell r="CR111">
            <v>138813</v>
          </cell>
          <cell r="CU111">
            <v>0</v>
          </cell>
          <cell r="CX111">
            <v>0</v>
          </cell>
          <cell r="DA111">
            <v>17408</v>
          </cell>
          <cell r="DF111">
            <v>30825</v>
          </cell>
          <cell r="DI111">
            <v>0</v>
          </cell>
          <cell r="EF111">
            <v>210</v>
          </cell>
        </row>
        <row r="112">
          <cell r="C112" t="str">
            <v>Innsworth Infant School</v>
          </cell>
          <cell r="D112">
            <v>2145</v>
          </cell>
          <cell r="L112">
            <v>0</v>
          </cell>
          <cell r="M112">
            <v>0</v>
          </cell>
          <cell r="N112">
            <v>0</v>
          </cell>
          <cell r="S112">
            <v>0</v>
          </cell>
          <cell r="T112">
            <v>0</v>
          </cell>
          <cell r="AK112">
            <v>374238</v>
          </cell>
          <cell r="CA112">
            <v>0</v>
          </cell>
          <cell r="CH112">
            <v>0</v>
          </cell>
          <cell r="CR112">
            <v>72774</v>
          </cell>
          <cell r="CU112">
            <v>0</v>
          </cell>
          <cell r="CX112">
            <v>0</v>
          </cell>
          <cell r="DA112">
            <v>2176</v>
          </cell>
          <cell r="DF112">
            <v>21121</v>
          </cell>
          <cell r="DI112">
            <v>0</v>
          </cell>
          <cell r="EF112">
            <v>136</v>
          </cell>
        </row>
        <row r="113">
          <cell r="C113" t="str">
            <v>The Park Infant School</v>
          </cell>
          <cell r="D113">
            <v>2146</v>
          </cell>
          <cell r="L113">
            <v>0</v>
          </cell>
          <cell r="M113">
            <v>0</v>
          </cell>
          <cell r="N113">
            <v>0</v>
          </cell>
          <cell r="S113">
            <v>0</v>
          </cell>
          <cell r="T113">
            <v>0</v>
          </cell>
          <cell r="AK113">
            <v>451062</v>
          </cell>
          <cell r="CA113">
            <v>0</v>
          </cell>
          <cell r="CH113">
            <v>0</v>
          </cell>
          <cell r="CR113">
            <v>35773</v>
          </cell>
          <cell r="CU113">
            <v>0</v>
          </cell>
          <cell r="CX113">
            <v>0</v>
          </cell>
          <cell r="DA113">
            <v>27200</v>
          </cell>
          <cell r="DF113">
            <v>27597</v>
          </cell>
          <cell r="DI113">
            <v>0</v>
          </cell>
          <cell r="EF113">
            <v>164</v>
          </cell>
        </row>
        <row r="114">
          <cell r="C114" t="str">
            <v>Dunalley Primary School</v>
          </cell>
          <cell r="D114">
            <v>2147</v>
          </cell>
          <cell r="L114">
            <v>0</v>
          </cell>
          <cell r="M114">
            <v>0</v>
          </cell>
          <cell r="N114">
            <v>0</v>
          </cell>
          <cell r="S114">
            <v>0</v>
          </cell>
          <cell r="T114">
            <v>0</v>
          </cell>
          <cell r="AK114">
            <v>565779</v>
          </cell>
          <cell r="CA114">
            <v>0</v>
          </cell>
          <cell r="CH114">
            <v>0</v>
          </cell>
          <cell r="CR114">
            <v>100728</v>
          </cell>
          <cell r="CU114">
            <v>0</v>
          </cell>
          <cell r="CX114">
            <v>0</v>
          </cell>
          <cell r="DA114">
            <v>36992</v>
          </cell>
          <cell r="DF114">
            <v>43490</v>
          </cell>
          <cell r="DI114">
            <v>0</v>
          </cell>
          <cell r="EF114">
            <v>203</v>
          </cell>
        </row>
        <row r="115">
          <cell r="C115" t="str">
            <v>Gloucester Road Primary School</v>
          </cell>
          <cell r="D115">
            <v>2150</v>
          </cell>
          <cell r="L115">
            <v>0</v>
          </cell>
          <cell r="M115">
            <v>0</v>
          </cell>
          <cell r="N115">
            <v>0</v>
          </cell>
          <cell r="S115">
            <v>0</v>
          </cell>
          <cell r="T115">
            <v>0</v>
          </cell>
          <cell r="AK115">
            <v>295769</v>
          </cell>
          <cell r="CA115">
            <v>0</v>
          </cell>
          <cell r="CH115">
            <v>0</v>
          </cell>
          <cell r="CR115">
            <v>84719</v>
          </cell>
          <cell r="CU115">
            <v>0</v>
          </cell>
          <cell r="CX115">
            <v>0</v>
          </cell>
          <cell r="DA115">
            <v>17952</v>
          </cell>
          <cell r="DF115">
            <v>18498</v>
          </cell>
          <cell r="DI115">
            <v>0</v>
          </cell>
          <cell r="EF115">
            <v>106</v>
          </cell>
        </row>
        <row r="116">
          <cell r="C116" t="str">
            <v>Greatfield Park Primary School</v>
          </cell>
          <cell r="D116">
            <v>2151</v>
          </cell>
          <cell r="L116">
            <v>0</v>
          </cell>
          <cell r="M116">
            <v>0</v>
          </cell>
          <cell r="N116">
            <v>0</v>
          </cell>
          <cell r="S116">
            <v>0</v>
          </cell>
          <cell r="T116">
            <v>0</v>
          </cell>
          <cell r="AK116">
            <v>554438</v>
          </cell>
          <cell r="CA116">
            <v>0</v>
          </cell>
          <cell r="CH116">
            <v>0</v>
          </cell>
          <cell r="CR116">
            <v>60713</v>
          </cell>
          <cell r="CU116">
            <v>0</v>
          </cell>
          <cell r="CX116">
            <v>0</v>
          </cell>
          <cell r="DA116">
            <v>3808</v>
          </cell>
          <cell r="DF116">
            <v>40676</v>
          </cell>
          <cell r="DI116">
            <v>0</v>
          </cell>
          <cell r="EF116">
            <v>199</v>
          </cell>
        </row>
        <row r="117">
          <cell r="C117" t="str">
            <v>Naunton Park Primary School</v>
          </cell>
          <cell r="D117">
            <v>2155</v>
          </cell>
          <cell r="L117">
            <v>0</v>
          </cell>
          <cell r="M117">
            <v>0</v>
          </cell>
          <cell r="N117">
            <v>0</v>
          </cell>
          <cell r="S117">
            <v>0</v>
          </cell>
          <cell r="T117">
            <v>0</v>
          </cell>
          <cell r="AK117">
            <v>1197696</v>
          </cell>
          <cell r="CA117">
            <v>0</v>
          </cell>
          <cell r="CH117">
            <v>0</v>
          </cell>
          <cell r="CR117">
            <v>75807</v>
          </cell>
          <cell r="CU117">
            <v>0</v>
          </cell>
          <cell r="CX117">
            <v>0</v>
          </cell>
          <cell r="DA117">
            <v>9792</v>
          </cell>
          <cell r="DF117">
            <v>57809</v>
          </cell>
          <cell r="DI117">
            <v>0</v>
          </cell>
          <cell r="EF117">
            <v>429</v>
          </cell>
        </row>
        <row r="118">
          <cell r="C118" t="str">
            <v>Rowanfield Infant School</v>
          </cell>
          <cell r="D118">
            <v>2158</v>
          </cell>
          <cell r="L118">
            <v>0</v>
          </cell>
          <cell r="M118">
            <v>0</v>
          </cell>
          <cell r="N118">
            <v>0</v>
          </cell>
          <cell r="S118">
            <v>0</v>
          </cell>
          <cell r="T118">
            <v>0</v>
          </cell>
          <cell r="AK118">
            <v>589122</v>
          </cell>
          <cell r="CA118">
            <v>0</v>
          </cell>
          <cell r="CH118">
            <v>0</v>
          </cell>
          <cell r="CR118">
            <v>119947</v>
          </cell>
          <cell r="CU118">
            <v>0</v>
          </cell>
          <cell r="CX118">
            <v>0</v>
          </cell>
          <cell r="DA118">
            <v>46784</v>
          </cell>
          <cell r="DF118">
            <v>38880</v>
          </cell>
          <cell r="DI118">
            <v>0</v>
          </cell>
          <cell r="EF118">
            <v>214</v>
          </cell>
        </row>
        <row r="119">
          <cell r="C119" t="str">
            <v>Lakeside Primary School</v>
          </cell>
          <cell r="D119">
            <v>2160</v>
          </cell>
          <cell r="L119">
            <v>0</v>
          </cell>
          <cell r="M119">
            <v>0</v>
          </cell>
          <cell r="N119">
            <v>0</v>
          </cell>
          <cell r="S119">
            <v>0</v>
          </cell>
          <cell r="T119">
            <v>0</v>
          </cell>
          <cell r="AK119">
            <v>1115850</v>
          </cell>
          <cell r="CA119">
            <v>0</v>
          </cell>
          <cell r="CH119">
            <v>0</v>
          </cell>
          <cell r="CR119">
            <v>81733</v>
          </cell>
          <cell r="CU119">
            <v>0</v>
          </cell>
          <cell r="CX119">
            <v>0</v>
          </cell>
          <cell r="DA119">
            <v>19040</v>
          </cell>
          <cell r="DF119">
            <v>58835</v>
          </cell>
          <cell r="DI119">
            <v>0</v>
          </cell>
          <cell r="EF119">
            <v>401</v>
          </cell>
        </row>
        <row r="120">
          <cell r="C120" t="str">
            <v>Benhall Infant School</v>
          </cell>
          <cell r="D120">
            <v>2165</v>
          </cell>
          <cell r="L120">
            <v>0</v>
          </cell>
          <cell r="M120">
            <v>0</v>
          </cell>
          <cell r="N120">
            <v>0</v>
          </cell>
          <cell r="S120">
            <v>0</v>
          </cell>
          <cell r="T120">
            <v>0</v>
          </cell>
          <cell r="AK120">
            <v>489474</v>
          </cell>
          <cell r="CA120">
            <v>0</v>
          </cell>
          <cell r="CH120">
            <v>0</v>
          </cell>
          <cell r="CR120">
            <v>18053</v>
          </cell>
          <cell r="CU120">
            <v>0</v>
          </cell>
          <cell r="CX120">
            <v>0</v>
          </cell>
          <cell r="DA120">
            <v>10336</v>
          </cell>
          <cell r="DF120">
            <v>26839</v>
          </cell>
          <cell r="DI120">
            <v>0</v>
          </cell>
          <cell r="EF120">
            <v>178</v>
          </cell>
        </row>
        <row r="121">
          <cell r="C121" t="str">
            <v>Beech Green Primary School</v>
          </cell>
          <cell r="D121">
            <v>2171</v>
          </cell>
          <cell r="L121">
            <v>0</v>
          </cell>
          <cell r="M121">
            <v>0</v>
          </cell>
          <cell r="N121">
            <v>0</v>
          </cell>
          <cell r="S121">
            <v>0</v>
          </cell>
          <cell r="T121">
            <v>0</v>
          </cell>
          <cell r="AK121">
            <v>1142735</v>
          </cell>
          <cell r="CA121">
            <v>0</v>
          </cell>
          <cell r="CH121">
            <v>0</v>
          </cell>
          <cell r="CR121">
            <v>152223</v>
          </cell>
          <cell r="CU121">
            <v>0</v>
          </cell>
          <cell r="CX121">
            <v>0</v>
          </cell>
          <cell r="DA121">
            <v>34816</v>
          </cell>
          <cell r="DF121">
            <v>62624</v>
          </cell>
          <cell r="DI121">
            <v>0</v>
          </cell>
          <cell r="EF121">
            <v>410</v>
          </cell>
        </row>
        <row r="122">
          <cell r="C122" t="str">
            <v>Abbeymead Primary School</v>
          </cell>
          <cell r="D122">
            <v>2172</v>
          </cell>
          <cell r="L122">
            <v>0</v>
          </cell>
          <cell r="M122">
            <v>0</v>
          </cell>
          <cell r="N122">
            <v>0</v>
          </cell>
          <cell r="S122">
            <v>0</v>
          </cell>
          <cell r="T122">
            <v>0</v>
          </cell>
          <cell r="AK122">
            <v>1098475</v>
          </cell>
          <cell r="CA122">
            <v>0</v>
          </cell>
          <cell r="CH122">
            <v>0</v>
          </cell>
          <cell r="CR122">
            <v>167721</v>
          </cell>
          <cell r="CU122">
            <v>0</v>
          </cell>
          <cell r="CX122">
            <v>0</v>
          </cell>
          <cell r="DA122">
            <v>22848</v>
          </cell>
          <cell r="DF122">
            <v>75939</v>
          </cell>
          <cell r="DI122">
            <v>0</v>
          </cell>
          <cell r="EF122">
            <v>395</v>
          </cell>
        </row>
        <row r="123">
          <cell r="C123" t="str">
            <v>Tuffley Primary School</v>
          </cell>
          <cell r="D123">
            <v>2173</v>
          </cell>
          <cell r="L123">
            <v>0</v>
          </cell>
          <cell r="M123">
            <v>0</v>
          </cell>
          <cell r="N123">
            <v>0</v>
          </cell>
          <cell r="S123">
            <v>0</v>
          </cell>
          <cell r="T123">
            <v>0</v>
          </cell>
          <cell r="AK123">
            <v>451166</v>
          </cell>
          <cell r="CA123">
            <v>0</v>
          </cell>
          <cell r="CH123">
            <v>0</v>
          </cell>
          <cell r="CR123">
            <v>136863</v>
          </cell>
          <cell r="CU123">
            <v>192233</v>
          </cell>
          <cell r="CX123">
            <v>0</v>
          </cell>
          <cell r="DA123">
            <v>36448</v>
          </cell>
          <cell r="DF123">
            <v>30175</v>
          </cell>
          <cell r="DI123">
            <v>0</v>
          </cell>
          <cell r="EF123">
            <v>162</v>
          </cell>
        </row>
        <row r="124">
          <cell r="C124" t="str">
            <v>Coney Hill Community Primary School</v>
          </cell>
          <cell r="D124">
            <v>2175</v>
          </cell>
          <cell r="L124">
            <v>0</v>
          </cell>
          <cell r="M124">
            <v>0</v>
          </cell>
          <cell r="N124">
            <v>0</v>
          </cell>
          <cell r="S124">
            <v>0</v>
          </cell>
          <cell r="T124">
            <v>0</v>
          </cell>
          <cell r="AK124">
            <v>585373</v>
          </cell>
          <cell r="CA124">
            <v>0</v>
          </cell>
          <cell r="CH124">
            <v>0</v>
          </cell>
          <cell r="CR124">
            <v>116598</v>
          </cell>
          <cell r="CU124">
            <v>0</v>
          </cell>
          <cell r="CX124">
            <v>0</v>
          </cell>
          <cell r="DA124">
            <v>38624</v>
          </cell>
          <cell r="DF124">
            <v>51284</v>
          </cell>
          <cell r="DI124">
            <v>0</v>
          </cell>
          <cell r="EF124">
            <v>210</v>
          </cell>
        </row>
        <row r="125">
          <cell r="C125" t="str">
            <v>Gardners Lane Primary School</v>
          </cell>
          <cell r="D125">
            <v>2177</v>
          </cell>
          <cell r="L125">
            <v>0</v>
          </cell>
          <cell r="M125">
            <v>0</v>
          </cell>
          <cell r="N125">
            <v>0</v>
          </cell>
          <cell r="S125">
            <v>0</v>
          </cell>
          <cell r="T125">
            <v>0</v>
          </cell>
          <cell r="AK125">
            <v>552716</v>
          </cell>
          <cell r="CA125">
            <v>0</v>
          </cell>
          <cell r="CH125">
            <v>0</v>
          </cell>
          <cell r="CR125">
            <v>146487</v>
          </cell>
          <cell r="CU125">
            <v>0</v>
          </cell>
          <cell r="CX125">
            <v>0</v>
          </cell>
          <cell r="DA125">
            <v>48416</v>
          </cell>
          <cell r="DF125">
            <v>35189</v>
          </cell>
          <cell r="DI125">
            <v>0</v>
          </cell>
          <cell r="EF125">
            <v>198</v>
          </cell>
        </row>
        <row r="126">
          <cell r="C126" t="str">
            <v>Hesters Way Primary School</v>
          </cell>
          <cell r="D126">
            <v>2178</v>
          </cell>
          <cell r="L126">
            <v>0</v>
          </cell>
          <cell r="M126">
            <v>0</v>
          </cell>
          <cell r="N126">
            <v>0</v>
          </cell>
          <cell r="S126">
            <v>0</v>
          </cell>
          <cell r="T126">
            <v>0</v>
          </cell>
          <cell r="AK126">
            <v>507270</v>
          </cell>
          <cell r="CA126">
            <v>0</v>
          </cell>
          <cell r="CH126">
            <v>0</v>
          </cell>
          <cell r="CR126">
            <v>126574</v>
          </cell>
          <cell r="CU126">
            <v>0</v>
          </cell>
          <cell r="CX126">
            <v>0</v>
          </cell>
          <cell r="DA126">
            <v>61472</v>
          </cell>
          <cell r="DF126">
            <v>31907</v>
          </cell>
          <cell r="DI126">
            <v>0</v>
          </cell>
          <cell r="EF126">
            <v>182</v>
          </cell>
        </row>
        <row r="127">
          <cell r="C127" t="str">
            <v>Meadowside Primary School</v>
          </cell>
          <cell r="D127">
            <v>2179</v>
          </cell>
          <cell r="L127">
            <v>0</v>
          </cell>
          <cell r="M127">
            <v>0</v>
          </cell>
          <cell r="N127">
            <v>0</v>
          </cell>
          <cell r="S127">
            <v>0</v>
          </cell>
          <cell r="T127">
            <v>0</v>
          </cell>
          <cell r="AK127">
            <v>547420</v>
          </cell>
          <cell r="CA127">
            <v>0</v>
          </cell>
          <cell r="CH127">
            <v>0</v>
          </cell>
          <cell r="CR127">
            <v>48908</v>
          </cell>
          <cell r="CU127">
            <v>0</v>
          </cell>
          <cell r="CX127">
            <v>0</v>
          </cell>
          <cell r="DA127">
            <v>7616</v>
          </cell>
          <cell r="DF127">
            <v>41215</v>
          </cell>
          <cell r="DI127">
            <v>0</v>
          </cell>
          <cell r="EF127">
            <v>196</v>
          </cell>
        </row>
        <row r="128">
          <cell r="C128" t="str">
            <v>The John Moore Primary School</v>
          </cell>
          <cell r="D128">
            <v>2180</v>
          </cell>
          <cell r="L128">
            <v>0</v>
          </cell>
          <cell r="M128">
            <v>0</v>
          </cell>
          <cell r="N128">
            <v>0</v>
          </cell>
          <cell r="S128">
            <v>0</v>
          </cell>
          <cell r="T128">
            <v>0</v>
          </cell>
          <cell r="AK128">
            <v>588625</v>
          </cell>
          <cell r="CA128">
            <v>0</v>
          </cell>
          <cell r="CH128">
            <v>0</v>
          </cell>
          <cell r="CR128">
            <v>40043</v>
          </cell>
          <cell r="CU128">
            <v>0</v>
          </cell>
          <cell r="CX128">
            <v>0</v>
          </cell>
          <cell r="DA128">
            <v>8160</v>
          </cell>
          <cell r="DF128">
            <v>35371</v>
          </cell>
          <cell r="DI128">
            <v>0</v>
          </cell>
          <cell r="EF128">
            <v>211</v>
          </cell>
        </row>
        <row r="129">
          <cell r="C129" t="str">
            <v>Grangefield Primary School</v>
          </cell>
          <cell r="D129">
            <v>2181</v>
          </cell>
          <cell r="L129">
            <v>0</v>
          </cell>
          <cell r="M129">
            <v>0</v>
          </cell>
          <cell r="N129">
            <v>0</v>
          </cell>
          <cell r="S129">
            <v>0</v>
          </cell>
          <cell r="T129">
            <v>0</v>
          </cell>
          <cell r="AK129">
            <v>579820</v>
          </cell>
          <cell r="CA129">
            <v>0</v>
          </cell>
          <cell r="CH129">
            <v>0</v>
          </cell>
          <cell r="CR129">
            <v>39804</v>
          </cell>
          <cell r="CU129">
            <v>0</v>
          </cell>
          <cell r="CX129">
            <v>0</v>
          </cell>
          <cell r="DA129">
            <v>4352</v>
          </cell>
          <cell r="DF129">
            <v>46954</v>
          </cell>
          <cell r="DI129">
            <v>0</v>
          </cell>
          <cell r="EF129">
            <v>208</v>
          </cell>
        </row>
        <row r="130">
          <cell r="C130" t="str">
            <v>Moat Primary School</v>
          </cell>
          <cell r="D130">
            <v>2183</v>
          </cell>
          <cell r="L130">
            <v>0</v>
          </cell>
          <cell r="M130">
            <v>0</v>
          </cell>
          <cell r="N130">
            <v>0</v>
          </cell>
          <cell r="S130">
            <v>0</v>
          </cell>
          <cell r="T130">
            <v>0</v>
          </cell>
          <cell r="AK130">
            <v>372560</v>
          </cell>
          <cell r="CA130">
            <v>0</v>
          </cell>
          <cell r="CH130">
            <v>0</v>
          </cell>
          <cell r="CR130">
            <v>103900</v>
          </cell>
          <cell r="CU130">
            <v>0</v>
          </cell>
          <cell r="CX130">
            <v>0</v>
          </cell>
          <cell r="DA130">
            <v>31008</v>
          </cell>
          <cell r="DF130">
            <v>32124</v>
          </cell>
          <cell r="DI130">
            <v>0</v>
          </cell>
          <cell r="EF130">
            <v>133</v>
          </cell>
        </row>
        <row r="131">
          <cell r="C131" t="str">
            <v>Hope Brook CofE Primary School</v>
          </cell>
          <cell r="D131">
            <v>2184</v>
          </cell>
          <cell r="L131">
            <v>0</v>
          </cell>
          <cell r="M131">
            <v>0</v>
          </cell>
          <cell r="N131">
            <v>0</v>
          </cell>
          <cell r="S131">
            <v>0</v>
          </cell>
          <cell r="T131">
            <v>0</v>
          </cell>
          <cell r="AK131">
            <v>302809</v>
          </cell>
          <cell r="CA131">
            <v>0</v>
          </cell>
          <cell r="CH131">
            <v>0</v>
          </cell>
          <cell r="CR131">
            <v>71964</v>
          </cell>
          <cell r="CU131">
            <v>0</v>
          </cell>
          <cell r="CX131">
            <v>0</v>
          </cell>
          <cell r="DA131">
            <v>2176</v>
          </cell>
          <cell r="DF131">
            <v>27067</v>
          </cell>
          <cell r="DI131">
            <v>0</v>
          </cell>
          <cell r="EF131">
            <v>109</v>
          </cell>
        </row>
        <row r="132">
          <cell r="C132" t="str">
            <v>Coopers Edge School</v>
          </cell>
          <cell r="D132">
            <v>2185</v>
          </cell>
          <cell r="L132">
            <v>0</v>
          </cell>
          <cell r="M132">
            <v>0</v>
          </cell>
          <cell r="N132">
            <v>0</v>
          </cell>
          <cell r="S132">
            <v>0</v>
          </cell>
          <cell r="T132">
            <v>0</v>
          </cell>
          <cell r="AK132">
            <v>147067</v>
          </cell>
          <cell r="CA132">
            <v>0</v>
          </cell>
          <cell r="CH132">
            <v>0</v>
          </cell>
          <cell r="CR132">
            <v>33467</v>
          </cell>
          <cell r="CU132">
            <v>0</v>
          </cell>
          <cell r="CX132">
            <v>0</v>
          </cell>
          <cell r="DA132">
            <v>11968</v>
          </cell>
          <cell r="DF132">
            <v>47680</v>
          </cell>
          <cell r="DI132">
            <v>0</v>
          </cell>
          <cell r="EF132">
            <v>52</v>
          </cell>
        </row>
        <row r="133">
          <cell r="C133" t="str">
            <v>Finlay Community School</v>
          </cell>
          <cell r="D133">
            <v>2200</v>
          </cell>
          <cell r="L133">
            <v>0</v>
          </cell>
          <cell r="M133">
            <v>0</v>
          </cell>
          <cell r="N133">
            <v>0</v>
          </cell>
          <cell r="S133">
            <v>0</v>
          </cell>
          <cell r="T133">
            <v>0</v>
          </cell>
          <cell r="AK133">
            <v>540129</v>
          </cell>
          <cell r="CA133">
            <v>0</v>
          </cell>
          <cell r="CH133">
            <v>0</v>
          </cell>
          <cell r="CR133">
            <v>90411</v>
          </cell>
          <cell r="CU133">
            <v>0</v>
          </cell>
          <cell r="CX133">
            <v>0</v>
          </cell>
          <cell r="DA133">
            <v>54944</v>
          </cell>
          <cell r="DF133">
            <v>30933</v>
          </cell>
          <cell r="DI133">
            <v>0</v>
          </cell>
          <cell r="EF133">
            <v>194</v>
          </cell>
        </row>
        <row r="134">
          <cell r="C134" t="str">
            <v>St Paul's Church of England Primary School</v>
          </cell>
          <cell r="D134">
            <v>3004</v>
          </cell>
          <cell r="L134">
            <v>0</v>
          </cell>
          <cell r="M134">
            <v>0</v>
          </cell>
          <cell r="N134">
            <v>0</v>
          </cell>
          <cell r="S134">
            <v>0</v>
          </cell>
          <cell r="T134">
            <v>0</v>
          </cell>
          <cell r="AK134">
            <v>479811</v>
          </cell>
          <cell r="CA134">
            <v>0</v>
          </cell>
          <cell r="CH134">
            <v>0</v>
          </cell>
          <cell r="CR134">
            <v>73281</v>
          </cell>
          <cell r="CU134">
            <v>0</v>
          </cell>
          <cell r="CX134">
            <v>0</v>
          </cell>
          <cell r="DA134">
            <v>27200</v>
          </cell>
          <cell r="DF134">
            <v>29959</v>
          </cell>
          <cell r="DI134">
            <v>0</v>
          </cell>
          <cell r="EF134">
            <v>172</v>
          </cell>
        </row>
        <row r="135">
          <cell r="C135" t="str">
            <v>St James Church of England Junior School</v>
          </cell>
          <cell r="D135">
            <v>3006</v>
          </cell>
          <cell r="L135">
            <v>0</v>
          </cell>
          <cell r="M135">
            <v>0</v>
          </cell>
          <cell r="N135">
            <v>0</v>
          </cell>
          <cell r="S135">
            <v>0</v>
          </cell>
          <cell r="T135">
            <v>0</v>
          </cell>
          <cell r="AK135">
            <v>482380</v>
          </cell>
          <cell r="CA135">
            <v>0</v>
          </cell>
          <cell r="CH135">
            <v>0</v>
          </cell>
          <cell r="CR135">
            <v>62782</v>
          </cell>
          <cell r="CU135">
            <v>0</v>
          </cell>
          <cell r="CX135">
            <v>0</v>
          </cell>
          <cell r="DA135">
            <v>33184</v>
          </cell>
          <cell r="DF135">
            <v>34287</v>
          </cell>
          <cell r="DI135">
            <v>0</v>
          </cell>
          <cell r="EF135">
            <v>171</v>
          </cell>
        </row>
        <row r="136">
          <cell r="C136" t="str">
            <v>Kingsholm Church of England Primary School</v>
          </cell>
          <cell r="D136">
            <v>3010</v>
          </cell>
          <cell r="L136">
            <v>0</v>
          </cell>
          <cell r="M136">
            <v>0</v>
          </cell>
          <cell r="N136">
            <v>0</v>
          </cell>
          <cell r="S136">
            <v>0</v>
          </cell>
          <cell r="T136">
            <v>0</v>
          </cell>
          <cell r="AK136">
            <v>1066976</v>
          </cell>
          <cell r="CA136">
            <v>0</v>
          </cell>
          <cell r="CH136">
            <v>0</v>
          </cell>
          <cell r="CR136">
            <v>326662</v>
          </cell>
          <cell r="CU136">
            <v>0</v>
          </cell>
          <cell r="CX136">
            <v>0</v>
          </cell>
          <cell r="DA136">
            <v>62016</v>
          </cell>
          <cell r="DF136">
            <v>57211</v>
          </cell>
          <cell r="DI136">
            <v>0</v>
          </cell>
          <cell r="EF136">
            <v>382</v>
          </cell>
        </row>
        <row r="137">
          <cell r="C137" t="str">
            <v>Hempsted Church of England Primary School</v>
          </cell>
          <cell r="D137">
            <v>3011</v>
          </cell>
          <cell r="L137">
            <v>0</v>
          </cell>
          <cell r="M137">
            <v>0</v>
          </cell>
          <cell r="N137">
            <v>0</v>
          </cell>
          <cell r="S137">
            <v>0</v>
          </cell>
          <cell r="T137">
            <v>0</v>
          </cell>
          <cell r="AK137">
            <v>593555</v>
          </cell>
          <cell r="CA137">
            <v>0</v>
          </cell>
          <cell r="CH137">
            <v>0</v>
          </cell>
          <cell r="CR137">
            <v>68748</v>
          </cell>
          <cell r="CU137">
            <v>0</v>
          </cell>
          <cell r="CX137">
            <v>0</v>
          </cell>
          <cell r="DA137">
            <v>7616</v>
          </cell>
          <cell r="DF137">
            <v>29201</v>
          </cell>
          <cell r="DI137">
            <v>0</v>
          </cell>
          <cell r="EF137">
            <v>213</v>
          </cell>
        </row>
        <row r="138">
          <cell r="C138" t="str">
            <v>Cold Aston Church of England Primary School</v>
          </cell>
          <cell r="D138">
            <v>3017</v>
          </cell>
          <cell r="L138">
            <v>0</v>
          </cell>
          <cell r="M138">
            <v>0</v>
          </cell>
          <cell r="N138">
            <v>0</v>
          </cell>
          <cell r="S138">
            <v>0</v>
          </cell>
          <cell r="T138">
            <v>0</v>
          </cell>
          <cell r="AK138">
            <v>232412</v>
          </cell>
          <cell r="CA138">
            <v>0</v>
          </cell>
          <cell r="CH138">
            <v>0</v>
          </cell>
          <cell r="CR138">
            <v>30096</v>
          </cell>
          <cell r="CU138">
            <v>0</v>
          </cell>
          <cell r="CX138">
            <v>0</v>
          </cell>
          <cell r="DA138">
            <v>2176</v>
          </cell>
          <cell r="DF138">
            <v>11192</v>
          </cell>
          <cell r="DI138">
            <v>0</v>
          </cell>
          <cell r="EF138">
            <v>83</v>
          </cell>
        </row>
        <row r="139">
          <cell r="C139" t="str">
            <v>Aylburton Church of England Primary School</v>
          </cell>
          <cell r="D139">
            <v>3018</v>
          </cell>
          <cell r="L139">
            <v>0</v>
          </cell>
          <cell r="M139">
            <v>0</v>
          </cell>
          <cell r="N139">
            <v>0</v>
          </cell>
          <cell r="S139">
            <v>0</v>
          </cell>
          <cell r="T139">
            <v>0</v>
          </cell>
          <cell r="AK139">
            <v>153943</v>
          </cell>
          <cell r="CA139">
            <v>0</v>
          </cell>
          <cell r="CH139">
            <v>0</v>
          </cell>
          <cell r="CR139">
            <v>30623</v>
          </cell>
          <cell r="CU139">
            <v>0</v>
          </cell>
          <cell r="CX139">
            <v>0</v>
          </cell>
          <cell r="DA139">
            <v>1632</v>
          </cell>
          <cell r="DF139">
            <v>9561</v>
          </cell>
          <cell r="DI139">
            <v>0</v>
          </cell>
          <cell r="EF139">
            <v>55</v>
          </cell>
        </row>
        <row r="140">
          <cell r="C140" t="str">
            <v>Bibury Church of England Primary School</v>
          </cell>
          <cell r="D140">
            <v>3019</v>
          </cell>
          <cell r="L140">
            <v>0</v>
          </cell>
          <cell r="M140">
            <v>0</v>
          </cell>
          <cell r="N140">
            <v>0</v>
          </cell>
          <cell r="S140">
            <v>0</v>
          </cell>
          <cell r="T140">
            <v>0</v>
          </cell>
          <cell r="AK140">
            <v>91980</v>
          </cell>
          <cell r="CA140">
            <v>0</v>
          </cell>
          <cell r="CH140">
            <v>0</v>
          </cell>
          <cell r="CR140">
            <v>14505</v>
          </cell>
          <cell r="CU140">
            <v>0</v>
          </cell>
          <cell r="CX140">
            <v>0</v>
          </cell>
          <cell r="DA140">
            <v>0</v>
          </cell>
          <cell r="DF140">
            <v>6373</v>
          </cell>
          <cell r="DI140">
            <v>0</v>
          </cell>
          <cell r="EF140">
            <v>33</v>
          </cell>
        </row>
        <row r="141">
          <cell r="C141" t="str">
            <v>Bisley Blue Coat Church of England Primary School</v>
          </cell>
          <cell r="D141">
            <v>3020</v>
          </cell>
          <cell r="L141">
            <v>0</v>
          </cell>
          <cell r="M141">
            <v>0</v>
          </cell>
          <cell r="N141">
            <v>0</v>
          </cell>
          <cell r="S141">
            <v>0</v>
          </cell>
          <cell r="T141">
            <v>0</v>
          </cell>
          <cell r="AK141">
            <v>236976</v>
          </cell>
          <cell r="CA141">
            <v>0</v>
          </cell>
          <cell r="CH141">
            <v>0</v>
          </cell>
          <cell r="CR141">
            <v>34410</v>
          </cell>
          <cell r="CU141">
            <v>0</v>
          </cell>
          <cell r="CX141">
            <v>0</v>
          </cell>
          <cell r="DA141">
            <v>2720</v>
          </cell>
          <cell r="DF141">
            <v>10771</v>
          </cell>
          <cell r="DI141">
            <v>0</v>
          </cell>
          <cell r="EF141">
            <v>85</v>
          </cell>
        </row>
        <row r="142">
          <cell r="C142" t="str">
            <v>Blockley Church of England Primary School</v>
          </cell>
          <cell r="D142">
            <v>3021</v>
          </cell>
          <cell r="L142">
            <v>0</v>
          </cell>
          <cell r="M142">
            <v>0</v>
          </cell>
          <cell r="N142">
            <v>0</v>
          </cell>
          <cell r="S142">
            <v>0</v>
          </cell>
          <cell r="T142">
            <v>0</v>
          </cell>
          <cell r="AK142">
            <v>409852</v>
          </cell>
          <cell r="CA142">
            <v>0</v>
          </cell>
          <cell r="CH142">
            <v>0</v>
          </cell>
          <cell r="CR142">
            <v>47742</v>
          </cell>
          <cell r="CU142">
            <v>0</v>
          </cell>
          <cell r="CX142">
            <v>0</v>
          </cell>
          <cell r="DA142">
            <v>7072</v>
          </cell>
          <cell r="DF142">
            <v>23112</v>
          </cell>
          <cell r="DI142">
            <v>0</v>
          </cell>
          <cell r="EF142">
            <v>147</v>
          </cell>
        </row>
        <row r="143">
          <cell r="C143" t="str">
            <v>Watermoor Church of England Primary School</v>
          </cell>
          <cell r="D143">
            <v>3024</v>
          </cell>
          <cell r="L143">
            <v>0</v>
          </cell>
          <cell r="M143">
            <v>0</v>
          </cell>
          <cell r="N143">
            <v>0</v>
          </cell>
          <cell r="S143">
            <v>0</v>
          </cell>
          <cell r="T143">
            <v>0</v>
          </cell>
          <cell r="AK143">
            <v>281143</v>
          </cell>
          <cell r="CA143">
            <v>0</v>
          </cell>
          <cell r="CH143">
            <v>0</v>
          </cell>
          <cell r="CR143">
            <v>75258</v>
          </cell>
          <cell r="CU143">
            <v>0</v>
          </cell>
          <cell r="CX143">
            <v>0</v>
          </cell>
          <cell r="DA143">
            <v>20128</v>
          </cell>
          <cell r="DF143">
            <v>21705</v>
          </cell>
          <cell r="DI143">
            <v>0</v>
          </cell>
          <cell r="EF143">
            <v>100</v>
          </cell>
        </row>
        <row r="144">
          <cell r="C144" t="str">
            <v>Stratton Church of England Primary School</v>
          </cell>
          <cell r="D144">
            <v>3025</v>
          </cell>
          <cell r="L144">
            <v>0</v>
          </cell>
          <cell r="M144">
            <v>0</v>
          </cell>
          <cell r="N144">
            <v>0</v>
          </cell>
          <cell r="S144">
            <v>0</v>
          </cell>
          <cell r="T144">
            <v>0</v>
          </cell>
          <cell r="AK144">
            <v>579585</v>
          </cell>
          <cell r="CA144">
            <v>0</v>
          </cell>
          <cell r="CH144">
            <v>0</v>
          </cell>
          <cell r="CR144">
            <v>43656</v>
          </cell>
          <cell r="CU144">
            <v>0</v>
          </cell>
          <cell r="CX144">
            <v>0</v>
          </cell>
          <cell r="DA144">
            <v>4896</v>
          </cell>
          <cell r="DF144">
            <v>30717</v>
          </cell>
          <cell r="DI144">
            <v>0</v>
          </cell>
          <cell r="EF144">
            <v>208</v>
          </cell>
        </row>
        <row r="145">
          <cell r="C145" t="str">
            <v>Coaley Church of England Primary School</v>
          </cell>
          <cell r="D145">
            <v>3026</v>
          </cell>
          <cell r="L145">
            <v>0</v>
          </cell>
          <cell r="M145">
            <v>0</v>
          </cell>
          <cell r="N145">
            <v>0</v>
          </cell>
          <cell r="S145">
            <v>0</v>
          </cell>
          <cell r="T145">
            <v>0</v>
          </cell>
          <cell r="AK145">
            <v>139290</v>
          </cell>
          <cell r="CA145">
            <v>0</v>
          </cell>
          <cell r="CH145">
            <v>0</v>
          </cell>
          <cell r="CR145">
            <v>14538</v>
          </cell>
          <cell r="CU145">
            <v>0</v>
          </cell>
          <cell r="CX145">
            <v>0</v>
          </cell>
          <cell r="DA145">
            <v>3264</v>
          </cell>
          <cell r="DF145">
            <v>12178</v>
          </cell>
          <cell r="DI145">
            <v>0</v>
          </cell>
          <cell r="EF145">
            <v>50</v>
          </cell>
        </row>
        <row r="146">
          <cell r="C146" t="str">
            <v>Coberley Church of England Primary School</v>
          </cell>
          <cell r="D146">
            <v>3027</v>
          </cell>
          <cell r="L146">
            <v>0</v>
          </cell>
          <cell r="M146">
            <v>0</v>
          </cell>
          <cell r="N146">
            <v>0</v>
          </cell>
          <cell r="S146">
            <v>0</v>
          </cell>
          <cell r="T146">
            <v>0</v>
          </cell>
          <cell r="AK146">
            <v>163814</v>
          </cell>
          <cell r="CA146">
            <v>0</v>
          </cell>
          <cell r="CH146">
            <v>0</v>
          </cell>
          <cell r="CR146">
            <v>10530</v>
          </cell>
          <cell r="CU146">
            <v>0</v>
          </cell>
          <cell r="CX146">
            <v>0</v>
          </cell>
          <cell r="DA146">
            <v>544</v>
          </cell>
          <cell r="DF146">
            <v>8552</v>
          </cell>
          <cell r="DI146">
            <v>0</v>
          </cell>
          <cell r="EF146">
            <v>59</v>
          </cell>
        </row>
        <row r="147">
          <cell r="C147" t="str">
            <v>St John's Church of England Primary School</v>
          </cell>
          <cell r="D147">
            <v>3028</v>
          </cell>
          <cell r="L147">
            <v>0</v>
          </cell>
          <cell r="M147">
            <v>0</v>
          </cell>
          <cell r="N147">
            <v>0</v>
          </cell>
          <cell r="S147">
            <v>0</v>
          </cell>
          <cell r="T147">
            <v>0</v>
          </cell>
          <cell r="AK147">
            <v>509992</v>
          </cell>
          <cell r="CA147">
            <v>0</v>
          </cell>
          <cell r="CH147">
            <v>0</v>
          </cell>
          <cell r="CR147">
            <v>133016</v>
          </cell>
          <cell r="CU147">
            <v>0</v>
          </cell>
          <cell r="CX147">
            <v>0</v>
          </cell>
          <cell r="DA147">
            <v>28288</v>
          </cell>
          <cell r="DF147">
            <v>29881</v>
          </cell>
          <cell r="DI147">
            <v>0</v>
          </cell>
          <cell r="EF147">
            <v>183</v>
          </cell>
        </row>
        <row r="148">
          <cell r="C148" t="str">
            <v>Deerhurst and Apperley Church of England Primary School</v>
          </cell>
          <cell r="D148">
            <v>3030</v>
          </cell>
          <cell r="L148">
            <v>0</v>
          </cell>
          <cell r="M148">
            <v>0</v>
          </cell>
          <cell r="N148">
            <v>0</v>
          </cell>
          <cell r="S148">
            <v>0</v>
          </cell>
          <cell r="T148">
            <v>0</v>
          </cell>
          <cell r="AK148">
            <v>198165</v>
          </cell>
          <cell r="CA148">
            <v>0</v>
          </cell>
          <cell r="CH148">
            <v>0</v>
          </cell>
          <cell r="CR148">
            <v>38073</v>
          </cell>
          <cell r="CU148">
            <v>0</v>
          </cell>
          <cell r="CX148">
            <v>0</v>
          </cell>
          <cell r="DA148">
            <v>2720</v>
          </cell>
          <cell r="DF148">
            <v>11265</v>
          </cell>
          <cell r="DI148">
            <v>0</v>
          </cell>
          <cell r="EF148">
            <v>71</v>
          </cell>
        </row>
        <row r="149">
          <cell r="C149" t="str">
            <v>Dursley Church of England Primary School</v>
          </cell>
          <cell r="D149">
            <v>3032</v>
          </cell>
          <cell r="L149">
            <v>0</v>
          </cell>
          <cell r="M149">
            <v>0</v>
          </cell>
          <cell r="N149">
            <v>0</v>
          </cell>
          <cell r="S149">
            <v>0</v>
          </cell>
          <cell r="T149">
            <v>0</v>
          </cell>
          <cell r="AK149">
            <v>754751</v>
          </cell>
          <cell r="CA149">
            <v>0</v>
          </cell>
          <cell r="CH149">
            <v>0</v>
          </cell>
          <cell r="CR149">
            <v>127450</v>
          </cell>
          <cell r="CU149">
            <v>0</v>
          </cell>
          <cell r="CX149">
            <v>0</v>
          </cell>
          <cell r="DA149">
            <v>18496</v>
          </cell>
          <cell r="DF149">
            <v>43585</v>
          </cell>
          <cell r="DI149">
            <v>0</v>
          </cell>
          <cell r="EF149">
            <v>271</v>
          </cell>
        </row>
        <row r="150">
          <cell r="C150" t="str">
            <v>English Bicknor Church of England Primary School</v>
          </cell>
          <cell r="D150">
            <v>3034</v>
          </cell>
          <cell r="L150">
            <v>0</v>
          </cell>
          <cell r="M150">
            <v>0</v>
          </cell>
          <cell r="N150">
            <v>0</v>
          </cell>
          <cell r="S150">
            <v>0</v>
          </cell>
          <cell r="T150">
            <v>0</v>
          </cell>
          <cell r="AK150">
            <v>189360</v>
          </cell>
          <cell r="CA150">
            <v>0</v>
          </cell>
          <cell r="CH150">
            <v>0</v>
          </cell>
          <cell r="CR150">
            <v>46468</v>
          </cell>
          <cell r="CU150">
            <v>0</v>
          </cell>
          <cell r="CX150">
            <v>0</v>
          </cell>
          <cell r="DA150">
            <v>4896</v>
          </cell>
          <cell r="DF150">
            <v>10606</v>
          </cell>
          <cell r="DI150">
            <v>0</v>
          </cell>
          <cell r="EF150">
            <v>68</v>
          </cell>
        </row>
        <row r="151">
          <cell r="C151" t="str">
            <v>Fairford Church of England Primary School</v>
          </cell>
          <cell r="D151">
            <v>3035</v>
          </cell>
          <cell r="L151">
            <v>0</v>
          </cell>
          <cell r="M151">
            <v>0</v>
          </cell>
          <cell r="N151">
            <v>0</v>
          </cell>
          <cell r="S151">
            <v>0</v>
          </cell>
          <cell r="T151">
            <v>0</v>
          </cell>
          <cell r="AK151">
            <v>572436</v>
          </cell>
          <cell r="CA151">
            <v>0</v>
          </cell>
          <cell r="CH151">
            <v>0</v>
          </cell>
          <cell r="CR151">
            <v>47565</v>
          </cell>
          <cell r="CU151">
            <v>0</v>
          </cell>
          <cell r="CX151">
            <v>0</v>
          </cell>
          <cell r="DA151">
            <v>3264</v>
          </cell>
          <cell r="DF151">
            <v>36779</v>
          </cell>
          <cell r="DI151">
            <v>0</v>
          </cell>
          <cell r="EF151">
            <v>205</v>
          </cell>
        </row>
        <row r="152">
          <cell r="C152" t="str">
            <v>Stone with Woodford Church of England Primary School</v>
          </cell>
          <cell r="D152">
            <v>3038</v>
          </cell>
          <cell r="L152">
            <v>0</v>
          </cell>
          <cell r="M152">
            <v>0</v>
          </cell>
          <cell r="N152">
            <v>0</v>
          </cell>
          <cell r="S152">
            <v>0</v>
          </cell>
          <cell r="T152">
            <v>0</v>
          </cell>
          <cell r="AK152">
            <v>219765</v>
          </cell>
          <cell r="CA152">
            <v>0</v>
          </cell>
          <cell r="CH152">
            <v>0</v>
          </cell>
          <cell r="CR152">
            <v>36975</v>
          </cell>
          <cell r="CU152">
            <v>0</v>
          </cell>
          <cell r="CX152">
            <v>0</v>
          </cell>
          <cell r="DA152">
            <v>2176</v>
          </cell>
          <cell r="DF152">
            <v>11118</v>
          </cell>
          <cell r="DI152">
            <v>0</v>
          </cell>
          <cell r="EF152">
            <v>79</v>
          </cell>
        </row>
        <row r="153">
          <cell r="C153" t="str">
            <v>Haresfield Church of England Primary School</v>
          </cell>
          <cell r="D153">
            <v>3039</v>
          </cell>
          <cell r="L153">
            <v>0</v>
          </cell>
          <cell r="M153">
            <v>0</v>
          </cell>
          <cell r="N153">
            <v>0</v>
          </cell>
          <cell r="S153">
            <v>0</v>
          </cell>
          <cell r="T153">
            <v>0</v>
          </cell>
          <cell r="AK153">
            <v>258882</v>
          </cell>
          <cell r="CA153">
            <v>0</v>
          </cell>
          <cell r="CH153">
            <v>0</v>
          </cell>
          <cell r="CR153">
            <v>14766</v>
          </cell>
          <cell r="CU153">
            <v>0</v>
          </cell>
          <cell r="CX153">
            <v>0</v>
          </cell>
          <cell r="DA153">
            <v>1632</v>
          </cell>
          <cell r="DF153">
            <v>13020</v>
          </cell>
          <cell r="DI153">
            <v>0</v>
          </cell>
          <cell r="EF153">
            <v>93</v>
          </cell>
        </row>
        <row r="154">
          <cell r="C154" t="str">
            <v>Hartpury Church of England Primary School</v>
          </cell>
          <cell r="D154">
            <v>3040</v>
          </cell>
          <cell r="L154">
            <v>0</v>
          </cell>
          <cell r="M154">
            <v>0</v>
          </cell>
          <cell r="N154">
            <v>0</v>
          </cell>
          <cell r="S154">
            <v>0</v>
          </cell>
          <cell r="T154">
            <v>0</v>
          </cell>
          <cell r="AK154">
            <v>236659</v>
          </cell>
          <cell r="CA154">
            <v>0</v>
          </cell>
          <cell r="CH154">
            <v>0</v>
          </cell>
          <cell r="CR154">
            <v>22761</v>
          </cell>
          <cell r="CU154">
            <v>0</v>
          </cell>
          <cell r="CX154">
            <v>0</v>
          </cell>
          <cell r="DA154">
            <v>3808</v>
          </cell>
          <cell r="DF154">
            <v>24776</v>
          </cell>
          <cell r="DI154">
            <v>0</v>
          </cell>
          <cell r="EF154">
            <v>85</v>
          </cell>
        </row>
        <row r="155">
          <cell r="C155" t="str">
            <v>Hatherop Church of England Primary School</v>
          </cell>
          <cell r="D155">
            <v>3041</v>
          </cell>
          <cell r="L155">
            <v>0</v>
          </cell>
          <cell r="M155">
            <v>0</v>
          </cell>
          <cell r="N155">
            <v>0</v>
          </cell>
          <cell r="S155">
            <v>0</v>
          </cell>
          <cell r="T155">
            <v>0</v>
          </cell>
          <cell r="AK155">
            <v>227455</v>
          </cell>
          <cell r="CA155">
            <v>0</v>
          </cell>
          <cell r="CH155">
            <v>0</v>
          </cell>
          <cell r="CR155">
            <v>17223</v>
          </cell>
          <cell r="CU155">
            <v>0</v>
          </cell>
          <cell r="CX155">
            <v>0</v>
          </cell>
          <cell r="DA155">
            <v>0</v>
          </cell>
          <cell r="DF155">
            <v>11660</v>
          </cell>
          <cell r="DI155">
            <v>0</v>
          </cell>
          <cell r="EF155">
            <v>82</v>
          </cell>
        </row>
        <row r="156">
          <cell r="C156" t="str">
            <v>Kempsford Church of England Primary School</v>
          </cell>
          <cell r="D156">
            <v>3042</v>
          </cell>
          <cell r="L156">
            <v>0</v>
          </cell>
          <cell r="M156">
            <v>0</v>
          </cell>
          <cell r="N156">
            <v>0</v>
          </cell>
          <cell r="S156">
            <v>0</v>
          </cell>
          <cell r="T156">
            <v>0</v>
          </cell>
          <cell r="AK156">
            <v>313893</v>
          </cell>
          <cell r="CA156">
            <v>0</v>
          </cell>
          <cell r="CH156">
            <v>0</v>
          </cell>
          <cell r="CR156">
            <v>48705</v>
          </cell>
          <cell r="CU156">
            <v>0</v>
          </cell>
          <cell r="CX156">
            <v>0</v>
          </cell>
          <cell r="DA156">
            <v>3264</v>
          </cell>
          <cell r="DF156">
            <v>22719</v>
          </cell>
          <cell r="DI156">
            <v>0</v>
          </cell>
          <cell r="EF156">
            <v>113</v>
          </cell>
        </row>
        <row r="157">
          <cell r="C157" t="str">
            <v>Littledean Church of England Primary School</v>
          </cell>
          <cell r="D157">
            <v>3044</v>
          </cell>
          <cell r="L157">
            <v>0</v>
          </cell>
          <cell r="M157">
            <v>0</v>
          </cell>
          <cell r="N157">
            <v>0</v>
          </cell>
          <cell r="S157">
            <v>0</v>
          </cell>
          <cell r="T157">
            <v>0</v>
          </cell>
          <cell r="AK157">
            <v>273158</v>
          </cell>
          <cell r="CA157">
            <v>0</v>
          </cell>
          <cell r="CH157">
            <v>0</v>
          </cell>
          <cell r="CR157">
            <v>112144</v>
          </cell>
          <cell r="CU157">
            <v>0</v>
          </cell>
          <cell r="CX157">
            <v>0</v>
          </cell>
          <cell r="DA157">
            <v>11968</v>
          </cell>
          <cell r="DF157">
            <v>14810</v>
          </cell>
          <cell r="DI157">
            <v>0</v>
          </cell>
          <cell r="EF157">
            <v>98</v>
          </cell>
        </row>
        <row r="158">
          <cell r="C158" t="str">
            <v>Longborough Church of England Primary School</v>
          </cell>
          <cell r="D158">
            <v>3045</v>
          </cell>
          <cell r="L158">
            <v>0</v>
          </cell>
          <cell r="M158">
            <v>0</v>
          </cell>
          <cell r="N158">
            <v>0</v>
          </cell>
          <cell r="S158">
            <v>0</v>
          </cell>
          <cell r="T158">
            <v>0</v>
          </cell>
          <cell r="AK158">
            <v>123467</v>
          </cell>
          <cell r="CA158">
            <v>0</v>
          </cell>
          <cell r="CH158">
            <v>0</v>
          </cell>
          <cell r="CR158">
            <v>22683</v>
          </cell>
          <cell r="CU158">
            <v>0</v>
          </cell>
          <cell r="CX158">
            <v>0</v>
          </cell>
          <cell r="DA158">
            <v>0</v>
          </cell>
          <cell r="DF158">
            <v>7768</v>
          </cell>
          <cell r="DI158">
            <v>0</v>
          </cell>
          <cell r="EF158">
            <v>44</v>
          </cell>
        </row>
        <row r="159">
          <cell r="C159" t="str">
            <v>Longney Church of England Primary School</v>
          </cell>
          <cell r="D159">
            <v>3047</v>
          </cell>
          <cell r="L159">
            <v>0</v>
          </cell>
          <cell r="M159">
            <v>0</v>
          </cell>
          <cell r="N159">
            <v>0</v>
          </cell>
          <cell r="S159">
            <v>0</v>
          </cell>
          <cell r="T159">
            <v>0</v>
          </cell>
          <cell r="AK159">
            <v>310220</v>
          </cell>
          <cell r="CA159">
            <v>0</v>
          </cell>
          <cell r="CH159">
            <v>0</v>
          </cell>
          <cell r="CR159">
            <v>15738</v>
          </cell>
          <cell r="CU159">
            <v>0</v>
          </cell>
          <cell r="CX159">
            <v>0</v>
          </cell>
          <cell r="DA159">
            <v>2176</v>
          </cell>
          <cell r="DF159">
            <v>13735</v>
          </cell>
          <cell r="DI159">
            <v>0</v>
          </cell>
          <cell r="EF159">
            <v>111</v>
          </cell>
        </row>
        <row r="160">
          <cell r="C160" t="str">
            <v>Lydney Church of England Community School (VC)</v>
          </cell>
          <cell r="D160">
            <v>3048</v>
          </cell>
          <cell r="L160">
            <v>0</v>
          </cell>
          <cell r="M160">
            <v>0</v>
          </cell>
          <cell r="N160">
            <v>0</v>
          </cell>
          <cell r="S160">
            <v>0</v>
          </cell>
          <cell r="T160">
            <v>0</v>
          </cell>
          <cell r="AK160">
            <v>582990</v>
          </cell>
          <cell r="CA160">
            <v>0</v>
          </cell>
          <cell r="CH160">
            <v>0</v>
          </cell>
          <cell r="CR160">
            <v>142808</v>
          </cell>
          <cell r="CU160">
            <v>0</v>
          </cell>
          <cell r="CX160">
            <v>0</v>
          </cell>
          <cell r="DA160">
            <v>14688</v>
          </cell>
          <cell r="DF160">
            <v>32387</v>
          </cell>
          <cell r="DI160">
            <v>0</v>
          </cell>
          <cell r="EF160">
            <v>209</v>
          </cell>
        </row>
        <row r="161">
          <cell r="C161" t="str">
            <v>Meysey Hampton Church of England Primary School</v>
          </cell>
          <cell r="D161">
            <v>3050</v>
          </cell>
          <cell r="L161">
            <v>0</v>
          </cell>
          <cell r="M161">
            <v>0</v>
          </cell>
          <cell r="N161">
            <v>0</v>
          </cell>
          <cell r="S161">
            <v>0</v>
          </cell>
          <cell r="T161">
            <v>0</v>
          </cell>
          <cell r="AK161">
            <v>315303</v>
          </cell>
          <cell r="CA161">
            <v>0</v>
          </cell>
          <cell r="CH161">
            <v>0</v>
          </cell>
          <cell r="CR161">
            <v>4926</v>
          </cell>
          <cell r="CU161">
            <v>0</v>
          </cell>
          <cell r="CX161">
            <v>0</v>
          </cell>
          <cell r="DA161">
            <v>0</v>
          </cell>
          <cell r="DF161">
            <v>12003</v>
          </cell>
          <cell r="DI161">
            <v>0</v>
          </cell>
          <cell r="EF161">
            <v>113</v>
          </cell>
        </row>
        <row r="162">
          <cell r="C162" t="str">
            <v>Nailsworth Church of England Primary School</v>
          </cell>
          <cell r="D162">
            <v>3052</v>
          </cell>
          <cell r="L162">
            <v>0</v>
          </cell>
          <cell r="M162">
            <v>0</v>
          </cell>
          <cell r="N162">
            <v>0</v>
          </cell>
          <cell r="S162">
            <v>0</v>
          </cell>
          <cell r="T162">
            <v>0</v>
          </cell>
          <cell r="AK162">
            <v>469470</v>
          </cell>
          <cell r="CA162">
            <v>0</v>
          </cell>
          <cell r="CH162">
            <v>0</v>
          </cell>
          <cell r="CR162">
            <v>76512</v>
          </cell>
          <cell r="CU162">
            <v>0</v>
          </cell>
          <cell r="CX162">
            <v>0</v>
          </cell>
          <cell r="DA162">
            <v>10880</v>
          </cell>
          <cell r="DF162">
            <v>31150</v>
          </cell>
          <cell r="DI162">
            <v>0</v>
          </cell>
          <cell r="EF162">
            <v>168</v>
          </cell>
        </row>
        <row r="163">
          <cell r="C163" t="str">
            <v>Clearwell Church of England Primary School</v>
          </cell>
          <cell r="D163">
            <v>3053</v>
          </cell>
          <cell r="L163">
            <v>0</v>
          </cell>
          <cell r="M163">
            <v>0</v>
          </cell>
          <cell r="N163">
            <v>0</v>
          </cell>
          <cell r="S163">
            <v>0</v>
          </cell>
          <cell r="T163">
            <v>0</v>
          </cell>
          <cell r="AK163">
            <v>133950</v>
          </cell>
          <cell r="CA163">
            <v>0</v>
          </cell>
          <cell r="CH163">
            <v>0</v>
          </cell>
          <cell r="CR163">
            <v>26415</v>
          </cell>
          <cell r="CU163">
            <v>0</v>
          </cell>
          <cell r="CX163">
            <v>0</v>
          </cell>
          <cell r="DA163">
            <v>2720</v>
          </cell>
          <cell r="DF163">
            <v>9662</v>
          </cell>
          <cell r="DI163">
            <v>0</v>
          </cell>
          <cell r="EF163">
            <v>48</v>
          </cell>
        </row>
        <row r="164">
          <cell r="B164" t="str">
            <v>Federated</v>
          </cell>
          <cell r="C164" t="str">
            <v>Redbrook Church of England Primary School</v>
          </cell>
          <cell r="D164">
            <v>3054</v>
          </cell>
          <cell r="L164">
            <v>0</v>
          </cell>
          <cell r="M164">
            <v>0</v>
          </cell>
          <cell r="N164">
            <v>0</v>
          </cell>
          <cell r="S164">
            <v>0</v>
          </cell>
          <cell r="T164">
            <v>0</v>
          </cell>
          <cell r="AK164">
            <v>0</v>
          </cell>
          <cell r="CA164">
            <v>0</v>
          </cell>
          <cell r="CH164">
            <v>0</v>
          </cell>
          <cell r="CR164">
            <v>0</v>
          </cell>
          <cell r="CU164">
            <v>0</v>
          </cell>
          <cell r="CX164">
            <v>0</v>
          </cell>
          <cell r="DA164">
            <v>0</v>
          </cell>
          <cell r="DF164">
            <v>0</v>
          </cell>
          <cell r="DI164">
            <v>0</v>
          </cell>
          <cell r="EF164">
            <v>0</v>
          </cell>
        </row>
        <row r="165">
          <cell r="C165" t="str">
            <v>North Cerney Church of England Primary School</v>
          </cell>
          <cell r="D165">
            <v>3055</v>
          </cell>
          <cell r="L165">
            <v>0</v>
          </cell>
          <cell r="M165">
            <v>0</v>
          </cell>
          <cell r="N165">
            <v>0</v>
          </cell>
          <cell r="S165">
            <v>0</v>
          </cell>
          <cell r="T165">
            <v>0</v>
          </cell>
          <cell r="AK165">
            <v>138809</v>
          </cell>
          <cell r="CA165">
            <v>0</v>
          </cell>
          <cell r="CH165">
            <v>0</v>
          </cell>
          <cell r="CR165">
            <v>17544</v>
          </cell>
          <cell r="CU165">
            <v>0</v>
          </cell>
          <cell r="CX165">
            <v>0</v>
          </cell>
          <cell r="DA165">
            <v>7616</v>
          </cell>
          <cell r="DF165">
            <v>8756</v>
          </cell>
          <cell r="DI165">
            <v>0</v>
          </cell>
          <cell r="EF165">
            <v>50</v>
          </cell>
        </row>
        <row r="166">
          <cell r="C166" t="str">
            <v>Northleach Church of England Primary School</v>
          </cell>
          <cell r="D166">
            <v>3056</v>
          </cell>
          <cell r="L166">
            <v>0</v>
          </cell>
          <cell r="M166">
            <v>0</v>
          </cell>
          <cell r="N166">
            <v>0</v>
          </cell>
          <cell r="S166">
            <v>0</v>
          </cell>
          <cell r="T166">
            <v>0</v>
          </cell>
          <cell r="AK166">
            <v>465535</v>
          </cell>
          <cell r="CA166">
            <v>0</v>
          </cell>
          <cell r="CH166">
            <v>0</v>
          </cell>
          <cell r="CR166">
            <v>27594</v>
          </cell>
          <cell r="CU166">
            <v>0</v>
          </cell>
          <cell r="CX166">
            <v>0</v>
          </cell>
          <cell r="DA166">
            <v>4352</v>
          </cell>
          <cell r="DF166">
            <v>33247</v>
          </cell>
          <cell r="DI166">
            <v>0</v>
          </cell>
          <cell r="EF166">
            <v>167</v>
          </cell>
        </row>
        <row r="167">
          <cell r="C167" t="str">
            <v>Norton Church of England Primary School</v>
          </cell>
          <cell r="D167">
            <v>3057</v>
          </cell>
          <cell r="L167">
            <v>0</v>
          </cell>
          <cell r="M167">
            <v>0</v>
          </cell>
          <cell r="N167">
            <v>0</v>
          </cell>
          <cell r="S167">
            <v>0</v>
          </cell>
          <cell r="T167">
            <v>0</v>
          </cell>
          <cell r="AK167">
            <v>306897</v>
          </cell>
          <cell r="CA167">
            <v>0</v>
          </cell>
          <cell r="CH167">
            <v>0</v>
          </cell>
          <cell r="CR167">
            <v>64563</v>
          </cell>
          <cell r="CU167">
            <v>0</v>
          </cell>
          <cell r="CX167">
            <v>0</v>
          </cell>
          <cell r="DA167">
            <v>1088</v>
          </cell>
          <cell r="DF167">
            <v>12825</v>
          </cell>
          <cell r="DI167">
            <v>0</v>
          </cell>
          <cell r="EF167">
            <v>110</v>
          </cell>
        </row>
        <row r="168">
          <cell r="C168" t="str">
            <v>Pauntley Church of England Primary School</v>
          </cell>
          <cell r="D168">
            <v>3060</v>
          </cell>
          <cell r="L168">
            <v>0</v>
          </cell>
          <cell r="M168">
            <v>0</v>
          </cell>
          <cell r="N168">
            <v>0</v>
          </cell>
          <cell r="S168">
            <v>0</v>
          </cell>
          <cell r="T168">
            <v>0</v>
          </cell>
          <cell r="AK168">
            <v>113536</v>
          </cell>
          <cell r="CA168">
            <v>0</v>
          </cell>
          <cell r="CH168">
            <v>0</v>
          </cell>
          <cell r="CR168">
            <v>1440</v>
          </cell>
          <cell r="CU168">
            <v>0</v>
          </cell>
          <cell r="CX168">
            <v>0</v>
          </cell>
          <cell r="DA168">
            <v>544</v>
          </cell>
          <cell r="DF168">
            <v>6957</v>
          </cell>
          <cell r="DI168">
            <v>0</v>
          </cell>
          <cell r="EF168">
            <v>40</v>
          </cell>
        </row>
        <row r="169">
          <cell r="C169" t="str">
            <v>Randwick Church of England Primary School</v>
          </cell>
          <cell r="D169">
            <v>3063</v>
          </cell>
          <cell r="L169">
            <v>0</v>
          </cell>
          <cell r="M169">
            <v>0</v>
          </cell>
          <cell r="N169">
            <v>0</v>
          </cell>
          <cell r="S169">
            <v>0</v>
          </cell>
          <cell r="T169">
            <v>0</v>
          </cell>
          <cell r="AK169">
            <v>223651</v>
          </cell>
          <cell r="CA169">
            <v>0</v>
          </cell>
          <cell r="CH169">
            <v>0</v>
          </cell>
          <cell r="CR169">
            <v>35329</v>
          </cell>
          <cell r="CU169">
            <v>0</v>
          </cell>
          <cell r="CX169">
            <v>0</v>
          </cell>
          <cell r="DA169">
            <v>1632</v>
          </cell>
          <cell r="DF169">
            <v>11570</v>
          </cell>
          <cell r="DI169">
            <v>0</v>
          </cell>
          <cell r="EF169">
            <v>80</v>
          </cell>
        </row>
        <row r="170">
          <cell r="C170" t="str">
            <v>Ruardean Church of England Primary School</v>
          </cell>
          <cell r="D170">
            <v>3065</v>
          </cell>
          <cell r="L170">
            <v>0</v>
          </cell>
          <cell r="M170">
            <v>0</v>
          </cell>
          <cell r="N170">
            <v>0</v>
          </cell>
          <cell r="S170">
            <v>0</v>
          </cell>
          <cell r="T170">
            <v>0</v>
          </cell>
          <cell r="AK170">
            <v>292304</v>
          </cell>
          <cell r="CA170">
            <v>0</v>
          </cell>
          <cell r="CH170">
            <v>0</v>
          </cell>
          <cell r="CR170">
            <v>53097</v>
          </cell>
          <cell r="CU170">
            <v>122321</v>
          </cell>
          <cell r="CX170">
            <v>0</v>
          </cell>
          <cell r="DA170">
            <v>5440</v>
          </cell>
          <cell r="DF170">
            <v>14925</v>
          </cell>
          <cell r="DI170">
            <v>0</v>
          </cell>
          <cell r="EF170">
            <v>105</v>
          </cell>
        </row>
        <row r="171">
          <cell r="C171" t="str">
            <v>Sherborne Church of England Primary School</v>
          </cell>
          <cell r="D171">
            <v>3067</v>
          </cell>
          <cell r="L171">
            <v>0</v>
          </cell>
          <cell r="M171">
            <v>0</v>
          </cell>
          <cell r="N171">
            <v>0</v>
          </cell>
          <cell r="S171">
            <v>0</v>
          </cell>
          <cell r="T171">
            <v>0</v>
          </cell>
          <cell r="AK171">
            <v>133655</v>
          </cell>
          <cell r="CA171">
            <v>0</v>
          </cell>
          <cell r="CH171">
            <v>0</v>
          </cell>
          <cell r="CR171">
            <v>22148</v>
          </cell>
          <cell r="CU171">
            <v>0</v>
          </cell>
          <cell r="CX171">
            <v>0</v>
          </cell>
          <cell r="DA171">
            <v>2720</v>
          </cell>
          <cell r="DF171">
            <v>7973</v>
          </cell>
          <cell r="DI171">
            <v>0</v>
          </cell>
          <cell r="EF171">
            <v>48</v>
          </cell>
        </row>
        <row r="172">
          <cell r="C172" t="str">
            <v>Shurdington Church of England Primary School</v>
          </cell>
          <cell r="D172">
            <v>3068</v>
          </cell>
          <cell r="L172">
            <v>0</v>
          </cell>
          <cell r="M172">
            <v>0</v>
          </cell>
          <cell r="N172">
            <v>0</v>
          </cell>
          <cell r="S172">
            <v>0</v>
          </cell>
          <cell r="T172">
            <v>0</v>
          </cell>
          <cell r="AK172">
            <v>263506</v>
          </cell>
          <cell r="CA172">
            <v>0</v>
          </cell>
          <cell r="CH172">
            <v>0</v>
          </cell>
          <cell r="CR172">
            <v>42918</v>
          </cell>
          <cell r="CU172">
            <v>0</v>
          </cell>
          <cell r="CX172">
            <v>0</v>
          </cell>
          <cell r="DA172">
            <v>8160</v>
          </cell>
          <cell r="DF172">
            <v>13611</v>
          </cell>
          <cell r="DI172">
            <v>0</v>
          </cell>
          <cell r="EF172">
            <v>95</v>
          </cell>
        </row>
        <row r="173">
          <cell r="C173" t="str">
            <v>Ann Edwards Church of England Primary School</v>
          </cell>
          <cell r="D173">
            <v>3069</v>
          </cell>
          <cell r="L173">
            <v>0</v>
          </cell>
          <cell r="M173">
            <v>0</v>
          </cell>
          <cell r="N173">
            <v>0</v>
          </cell>
          <cell r="S173">
            <v>0</v>
          </cell>
          <cell r="T173">
            <v>0</v>
          </cell>
          <cell r="AK173">
            <v>680064</v>
          </cell>
          <cell r="CA173">
            <v>0</v>
          </cell>
          <cell r="CH173">
            <v>0</v>
          </cell>
          <cell r="CR173">
            <v>112190</v>
          </cell>
          <cell r="CU173">
            <v>0</v>
          </cell>
          <cell r="CX173">
            <v>0</v>
          </cell>
          <cell r="DA173">
            <v>6528</v>
          </cell>
          <cell r="DF173">
            <v>49431</v>
          </cell>
          <cell r="DI173">
            <v>0</v>
          </cell>
          <cell r="EF173">
            <v>244</v>
          </cell>
        </row>
        <row r="174">
          <cell r="C174" t="str">
            <v>Southrop Church of England Primary School</v>
          </cell>
          <cell r="D174">
            <v>3070</v>
          </cell>
          <cell r="L174">
            <v>0</v>
          </cell>
          <cell r="M174">
            <v>0</v>
          </cell>
          <cell r="N174">
            <v>0</v>
          </cell>
          <cell r="S174">
            <v>0</v>
          </cell>
          <cell r="T174">
            <v>0</v>
          </cell>
          <cell r="AK174">
            <v>136743</v>
          </cell>
          <cell r="CA174">
            <v>0</v>
          </cell>
          <cell r="CH174">
            <v>0</v>
          </cell>
          <cell r="CR174">
            <v>14592</v>
          </cell>
          <cell r="CU174">
            <v>0</v>
          </cell>
          <cell r="CX174">
            <v>0</v>
          </cell>
          <cell r="DA174">
            <v>2720</v>
          </cell>
          <cell r="DF174">
            <v>7318</v>
          </cell>
          <cell r="DI174">
            <v>0</v>
          </cell>
          <cell r="EF174">
            <v>49</v>
          </cell>
        </row>
        <row r="175">
          <cell r="C175" t="str">
            <v>Swell Church of England Primary School</v>
          </cell>
          <cell r="D175">
            <v>3071</v>
          </cell>
          <cell r="L175">
            <v>0</v>
          </cell>
          <cell r="M175">
            <v>0</v>
          </cell>
          <cell r="N175">
            <v>0</v>
          </cell>
          <cell r="S175">
            <v>0</v>
          </cell>
          <cell r="T175">
            <v>0</v>
          </cell>
          <cell r="AK175">
            <v>94669</v>
          </cell>
          <cell r="CA175">
            <v>0</v>
          </cell>
          <cell r="CH175">
            <v>0</v>
          </cell>
          <cell r="CR175">
            <v>480</v>
          </cell>
          <cell r="CU175">
            <v>0</v>
          </cell>
          <cell r="CX175">
            <v>0</v>
          </cell>
          <cell r="DA175">
            <v>0</v>
          </cell>
          <cell r="DF175">
            <v>6812</v>
          </cell>
          <cell r="DI175">
            <v>0</v>
          </cell>
          <cell r="EF175">
            <v>34</v>
          </cell>
        </row>
        <row r="176">
          <cell r="C176" t="str">
            <v>Temple Guiting Church of England School</v>
          </cell>
          <cell r="D176">
            <v>3072</v>
          </cell>
          <cell r="L176">
            <v>0</v>
          </cell>
          <cell r="M176">
            <v>0</v>
          </cell>
          <cell r="N176">
            <v>0</v>
          </cell>
          <cell r="S176">
            <v>0</v>
          </cell>
          <cell r="T176">
            <v>0</v>
          </cell>
          <cell r="AK176">
            <v>231565</v>
          </cell>
          <cell r="CA176">
            <v>0</v>
          </cell>
          <cell r="CH176">
            <v>0</v>
          </cell>
          <cell r="CR176">
            <v>21869</v>
          </cell>
          <cell r="CU176">
            <v>0</v>
          </cell>
          <cell r="CX176">
            <v>0</v>
          </cell>
          <cell r="DA176">
            <v>3264</v>
          </cell>
          <cell r="DF176">
            <v>14557</v>
          </cell>
          <cell r="DI176">
            <v>0</v>
          </cell>
          <cell r="EF176">
            <v>83</v>
          </cell>
        </row>
        <row r="177">
          <cell r="C177" t="str">
            <v>Tewkesbury Church of England Primary School</v>
          </cell>
          <cell r="D177">
            <v>3073</v>
          </cell>
          <cell r="L177">
            <v>0</v>
          </cell>
          <cell r="M177">
            <v>0</v>
          </cell>
          <cell r="N177">
            <v>0</v>
          </cell>
          <cell r="S177">
            <v>0</v>
          </cell>
          <cell r="T177">
            <v>0</v>
          </cell>
          <cell r="AK177">
            <v>1150600</v>
          </cell>
          <cell r="CA177">
            <v>0</v>
          </cell>
          <cell r="CH177">
            <v>0</v>
          </cell>
          <cell r="CR177">
            <v>131241</v>
          </cell>
          <cell r="CU177">
            <v>0</v>
          </cell>
          <cell r="CX177">
            <v>0</v>
          </cell>
          <cell r="DA177">
            <v>21216</v>
          </cell>
          <cell r="DF177">
            <v>77021</v>
          </cell>
          <cell r="DI177">
            <v>0</v>
          </cell>
          <cell r="EF177">
            <v>413</v>
          </cell>
        </row>
        <row r="178">
          <cell r="C178" t="str">
            <v>Tutshill Church of England Primary School</v>
          </cell>
          <cell r="D178">
            <v>3074</v>
          </cell>
          <cell r="L178">
            <v>0</v>
          </cell>
          <cell r="M178">
            <v>0</v>
          </cell>
          <cell r="N178">
            <v>0</v>
          </cell>
          <cell r="S178">
            <v>0</v>
          </cell>
          <cell r="T178">
            <v>0</v>
          </cell>
          <cell r="AK178">
            <v>585455</v>
          </cell>
          <cell r="CA178">
            <v>0</v>
          </cell>
          <cell r="CH178">
            <v>0</v>
          </cell>
          <cell r="CR178">
            <v>45556</v>
          </cell>
          <cell r="CU178">
            <v>0</v>
          </cell>
          <cell r="CX178">
            <v>0</v>
          </cell>
          <cell r="DA178">
            <v>3264</v>
          </cell>
          <cell r="DF178">
            <v>39810</v>
          </cell>
          <cell r="DI178">
            <v>0</v>
          </cell>
          <cell r="EF178">
            <v>210</v>
          </cell>
        </row>
        <row r="179">
          <cell r="C179" t="str">
            <v>Uley Church of England Primary School</v>
          </cell>
          <cell r="D179">
            <v>3076</v>
          </cell>
          <cell r="L179">
            <v>0</v>
          </cell>
          <cell r="M179">
            <v>0</v>
          </cell>
          <cell r="N179">
            <v>0</v>
          </cell>
          <cell r="S179">
            <v>0</v>
          </cell>
          <cell r="T179">
            <v>0</v>
          </cell>
          <cell r="AK179">
            <v>280717</v>
          </cell>
          <cell r="CA179">
            <v>0</v>
          </cell>
          <cell r="CH179">
            <v>0</v>
          </cell>
          <cell r="CR179">
            <v>21750</v>
          </cell>
          <cell r="CU179">
            <v>0</v>
          </cell>
          <cell r="CX179">
            <v>0</v>
          </cell>
          <cell r="DA179">
            <v>1632</v>
          </cell>
          <cell r="DF179">
            <v>17522</v>
          </cell>
          <cell r="DI179">
            <v>0</v>
          </cell>
          <cell r="EF179">
            <v>101</v>
          </cell>
        </row>
        <row r="180">
          <cell r="C180" t="str">
            <v>Upton St Leonards Church of England Primary School</v>
          </cell>
          <cell r="D180">
            <v>3077</v>
          </cell>
          <cell r="L180">
            <v>0</v>
          </cell>
          <cell r="M180">
            <v>0</v>
          </cell>
          <cell r="N180">
            <v>0</v>
          </cell>
          <cell r="S180">
            <v>0</v>
          </cell>
          <cell r="T180">
            <v>0</v>
          </cell>
          <cell r="AK180">
            <v>1097584</v>
          </cell>
          <cell r="CA180">
            <v>0</v>
          </cell>
          <cell r="CH180">
            <v>0</v>
          </cell>
          <cell r="CR180">
            <v>125885</v>
          </cell>
          <cell r="CU180">
            <v>0</v>
          </cell>
          <cell r="CX180">
            <v>0</v>
          </cell>
          <cell r="DA180">
            <v>7616</v>
          </cell>
          <cell r="DF180">
            <v>70959</v>
          </cell>
          <cell r="DI180">
            <v>0</v>
          </cell>
          <cell r="EF180">
            <v>394</v>
          </cell>
        </row>
        <row r="181">
          <cell r="C181" t="str">
            <v>Bream Church of England Primary School</v>
          </cell>
          <cell r="D181">
            <v>3078</v>
          </cell>
          <cell r="L181">
            <v>0</v>
          </cell>
          <cell r="M181">
            <v>0</v>
          </cell>
          <cell r="N181">
            <v>0</v>
          </cell>
          <cell r="S181">
            <v>0</v>
          </cell>
          <cell r="T181">
            <v>0</v>
          </cell>
          <cell r="AK181">
            <v>546245</v>
          </cell>
          <cell r="CA181">
            <v>0</v>
          </cell>
          <cell r="CH181">
            <v>0</v>
          </cell>
          <cell r="CR181">
            <v>137077</v>
          </cell>
          <cell r="CU181">
            <v>0</v>
          </cell>
          <cell r="CX181">
            <v>0</v>
          </cell>
          <cell r="DA181">
            <v>13056</v>
          </cell>
          <cell r="DF181">
            <v>29634</v>
          </cell>
          <cell r="DI181">
            <v>0</v>
          </cell>
          <cell r="EF181">
            <v>196</v>
          </cell>
        </row>
        <row r="182">
          <cell r="C182" t="str">
            <v>Whitminster Endowed Church of England Primary School</v>
          </cell>
          <cell r="D182">
            <v>3080</v>
          </cell>
          <cell r="L182">
            <v>0</v>
          </cell>
          <cell r="M182">
            <v>0</v>
          </cell>
          <cell r="N182">
            <v>0</v>
          </cell>
          <cell r="S182">
            <v>0</v>
          </cell>
          <cell r="T182">
            <v>0</v>
          </cell>
          <cell r="AK182">
            <v>260221</v>
          </cell>
          <cell r="CA182">
            <v>0</v>
          </cell>
          <cell r="CH182">
            <v>0</v>
          </cell>
          <cell r="CR182">
            <v>34086</v>
          </cell>
          <cell r="CU182">
            <v>0</v>
          </cell>
          <cell r="CX182">
            <v>0</v>
          </cell>
          <cell r="DA182">
            <v>3264</v>
          </cell>
          <cell r="DF182">
            <v>14254</v>
          </cell>
          <cell r="DI182">
            <v>0</v>
          </cell>
          <cell r="EF182">
            <v>93</v>
          </cell>
        </row>
        <row r="183">
          <cell r="C183" t="str">
            <v>Willersey Church of England Primary School</v>
          </cell>
          <cell r="D183">
            <v>3081</v>
          </cell>
          <cell r="L183">
            <v>0</v>
          </cell>
          <cell r="M183">
            <v>0</v>
          </cell>
          <cell r="N183">
            <v>0</v>
          </cell>
          <cell r="S183">
            <v>0</v>
          </cell>
          <cell r="T183">
            <v>0</v>
          </cell>
          <cell r="AK183">
            <v>125156</v>
          </cell>
          <cell r="CA183">
            <v>0</v>
          </cell>
          <cell r="CH183">
            <v>0</v>
          </cell>
          <cell r="CR183">
            <v>17346</v>
          </cell>
          <cell r="CU183">
            <v>0</v>
          </cell>
          <cell r="CX183">
            <v>0</v>
          </cell>
          <cell r="DA183">
            <v>2720</v>
          </cell>
          <cell r="DF183">
            <v>7989</v>
          </cell>
          <cell r="DI183">
            <v>0</v>
          </cell>
          <cell r="EF183">
            <v>45</v>
          </cell>
        </row>
        <row r="184">
          <cell r="C184" t="str">
            <v>Ashleworth Church of England Primary School</v>
          </cell>
          <cell r="D184">
            <v>3086</v>
          </cell>
          <cell r="L184">
            <v>0</v>
          </cell>
          <cell r="M184">
            <v>0</v>
          </cell>
          <cell r="N184">
            <v>0</v>
          </cell>
          <cell r="S184">
            <v>0</v>
          </cell>
          <cell r="T184">
            <v>0</v>
          </cell>
          <cell r="AK184">
            <v>58405</v>
          </cell>
          <cell r="CA184">
            <v>0</v>
          </cell>
          <cell r="CH184">
            <v>0</v>
          </cell>
          <cell r="CR184">
            <v>0</v>
          </cell>
          <cell r="CU184">
            <v>0</v>
          </cell>
          <cell r="CX184">
            <v>0</v>
          </cell>
          <cell r="DA184">
            <v>544</v>
          </cell>
          <cell r="DF184">
            <v>7361</v>
          </cell>
          <cell r="DI184">
            <v>0</v>
          </cell>
          <cell r="EF184">
            <v>21</v>
          </cell>
        </row>
        <row r="185">
          <cell r="C185" t="str">
            <v>Down Ampney Church of England Primary School</v>
          </cell>
          <cell r="D185">
            <v>3087</v>
          </cell>
          <cell r="L185">
            <v>0</v>
          </cell>
          <cell r="M185">
            <v>0</v>
          </cell>
          <cell r="N185">
            <v>0</v>
          </cell>
          <cell r="S185">
            <v>0</v>
          </cell>
          <cell r="T185">
            <v>0</v>
          </cell>
          <cell r="AK185">
            <v>100244</v>
          </cell>
          <cell r="CA185">
            <v>0</v>
          </cell>
          <cell r="CH185">
            <v>0</v>
          </cell>
          <cell r="CR185">
            <v>21552</v>
          </cell>
          <cell r="CU185">
            <v>0</v>
          </cell>
          <cell r="CX185">
            <v>0</v>
          </cell>
          <cell r="DA185">
            <v>2176</v>
          </cell>
          <cell r="DF185">
            <v>8778</v>
          </cell>
          <cell r="DI185">
            <v>0</v>
          </cell>
          <cell r="EF185">
            <v>36</v>
          </cell>
        </row>
        <row r="186">
          <cell r="C186" t="str">
            <v>Siddington Church of England Primary School</v>
          </cell>
          <cell r="D186">
            <v>3089</v>
          </cell>
          <cell r="L186">
            <v>0</v>
          </cell>
          <cell r="M186">
            <v>0</v>
          </cell>
          <cell r="N186">
            <v>0</v>
          </cell>
          <cell r="S186">
            <v>0</v>
          </cell>
          <cell r="T186">
            <v>0</v>
          </cell>
          <cell r="AK186">
            <v>116657</v>
          </cell>
          <cell r="CA186">
            <v>0</v>
          </cell>
          <cell r="CH186">
            <v>0</v>
          </cell>
          <cell r="CR186">
            <v>27872</v>
          </cell>
          <cell r="CU186">
            <v>0</v>
          </cell>
          <cell r="CX186">
            <v>0</v>
          </cell>
          <cell r="DA186">
            <v>2176</v>
          </cell>
          <cell r="DF186">
            <v>9561</v>
          </cell>
          <cell r="DI186">
            <v>0</v>
          </cell>
          <cell r="EF186">
            <v>42</v>
          </cell>
        </row>
        <row r="187">
          <cell r="C187" t="str">
            <v>Holy Trinity Church of England Primary School</v>
          </cell>
          <cell r="D187">
            <v>3093</v>
          </cell>
          <cell r="L187">
            <v>0</v>
          </cell>
          <cell r="M187">
            <v>0</v>
          </cell>
          <cell r="N187">
            <v>0</v>
          </cell>
          <cell r="S187">
            <v>0</v>
          </cell>
          <cell r="T187">
            <v>0</v>
          </cell>
          <cell r="AK187">
            <v>522459</v>
          </cell>
          <cell r="CA187">
            <v>0</v>
          </cell>
          <cell r="CH187">
            <v>0</v>
          </cell>
          <cell r="CR187">
            <v>53575</v>
          </cell>
          <cell r="CU187">
            <v>0</v>
          </cell>
          <cell r="CX187">
            <v>0</v>
          </cell>
          <cell r="DA187">
            <v>10880</v>
          </cell>
          <cell r="DF187">
            <v>31799</v>
          </cell>
          <cell r="DI187">
            <v>0</v>
          </cell>
          <cell r="EF187">
            <v>188</v>
          </cell>
        </row>
        <row r="188">
          <cell r="C188" t="str">
            <v>Leckhampton Church of England Primary School</v>
          </cell>
          <cell r="D188">
            <v>3094</v>
          </cell>
          <cell r="L188">
            <v>0</v>
          </cell>
          <cell r="M188">
            <v>0</v>
          </cell>
          <cell r="N188">
            <v>0</v>
          </cell>
          <cell r="S188">
            <v>0</v>
          </cell>
          <cell r="T188">
            <v>0</v>
          </cell>
          <cell r="AK188">
            <v>1163127</v>
          </cell>
          <cell r="CA188">
            <v>0</v>
          </cell>
          <cell r="CH188">
            <v>0</v>
          </cell>
          <cell r="CR188">
            <v>85669</v>
          </cell>
          <cell r="CU188">
            <v>0</v>
          </cell>
          <cell r="CX188">
            <v>0</v>
          </cell>
          <cell r="DA188">
            <v>9248</v>
          </cell>
          <cell r="DF188">
            <v>67062</v>
          </cell>
          <cell r="DI188">
            <v>0</v>
          </cell>
          <cell r="EF188">
            <v>417</v>
          </cell>
        </row>
        <row r="189">
          <cell r="C189" t="str">
            <v>St James' Church of England Primary School</v>
          </cell>
          <cell r="D189">
            <v>3096</v>
          </cell>
          <cell r="L189">
            <v>0</v>
          </cell>
          <cell r="M189">
            <v>0</v>
          </cell>
          <cell r="N189">
            <v>0</v>
          </cell>
          <cell r="S189">
            <v>0</v>
          </cell>
          <cell r="T189">
            <v>0</v>
          </cell>
          <cell r="AK189">
            <v>883700</v>
          </cell>
          <cell r="CA189">
            <v>0</v>
          </cell>
          <cell r="CH189">
            <v>0</v>
          </cell>
          <cell r="CR189">
            <v>74694</v>
          </cell>
          <cell r="CU189">
            <v>0</v>
          </cell>
          <cell r="CX189">
            <v>0</v>
          </cell>
          <cell r="DA189">
            <v>9248</v>
          </cell>
          <cell r="DF189">
            <v>51379</v>
          </cell>
          <cell r="DI189">
            <v>0</v>
          </cell>
          <cell r="EF189">
            <v>317</v>
          </cell>
        </row>
        <row r="190">
          <cell r="C190" t="str">
            <v>St John's Church of England Primary School</v>
          </cell>
          <cell r="D190">
            <v>3097</v>
          </cell>
          <cell r="L190">
            <v>0</v>
          </cell>
          <cell r="M190">
            <v>0</v>
          </cell>
          <cell r="N190">
            <v>0</v>
          </cell>
          <cell r="S190">
            <v>0</v>
          </cell>
          <cell r="T190">
            <v>0</v>
          </cell>
          <cell r="AK190">
            <v>516977</v>
          </cell>
          <cell r="CA190">
            <v>0</v>
          </cell>
          <cell r="CH190">
            <v>0</v>
          </cell>
          <cell r="CR190">
            <v>75185</v>
          </cell>
          <cell r="CU190">
            <v>0</v>
          </cell>
          <cell r="CX190">
            <v>0</v>
          </cell>
          <cell r="DA190">
            <v>14144</v>
          </cell>
          <cell r="DF190">
            <v>27780</v>
          </cell>
          <cell r="DI190">
            <v>0</v>
          </cell>
          <cell r="EF190">
            <v>186</v>
          </cell>
        </row>
        <row r="191">
          <cell r="C191" t="str">
            <v>Oak Hill Church of England Primary School</v>
          </cell>
          <cell r="D191">
            <v>3099</v>
          </cell>
          <cell r="L191">
            <v>0</v>
          </cell>
          <cell r="M191">
            <v>0</v>
          </cell>
          <cell r="N191">
            <v>0</v>
          </cell>
          <cell r="S191">
            <v>0</v>
          </cell>
          <cell r="T191">
            <v>0</v>
          </cell>
          <cell r="AK191">
            <v>277700</v>
          </cell>
          <cell r="CA191">
            <v>0</v>
          </cell>
          <cell r="CH191">
            <v>0</v>
          </cell>
          <cell r="CR191">
            <v>17262</v>
          </cell>
          <cell r="CU191">
            <v>0</v>
          </cell>
          <cell r="CX191">
            <v>0</v>
          </cell>
          <cell r="DA191">
            <v>2176</v>
          </cell>
          <cell r="DF191">
            <v>13388</v>
          </cell>
          <cell r="DI191">
            <v>47606</v>
          </cell>
          <cell r="EF191">
            <v>100</v>
          </cell>
        </row>
        <row r="192">
          <cell r="C192" t="str">
            <v>Lakefield CofE Primary School</v>
          </cell>
          <cell r="D192">
            <v>3101</v>
          </cell>
          <cell r="L192">
            <v>0</v>
          </cell>
          <cell r="M192">
            <v>0</v>
          </cell>
          <cell r="N192">
            <v>0</v>
          </cell>
          <cell r="S192">
            <v>0</v>
          </cell>
          <cell r="T192">
            <v>0</v>
          </cell>
          <cell r="AK192">
            <v>534740</v>
          </cell>
          <cell r="CA192">
            <v>0</v>
          </cell>
          <cell r="CH192">
            <v>0</v>
          </cell>
          <cell r="CR192">
            <v>43961</v>
          </cell>
          <cell r="CU192">
            <v>0</v>
          </cell>
          <cell r="CX192">
            <v>0</v>
          </cell>
          <cell r="DA192">
            <v>6528</v>
          </cell>
          <cell r="DF192">
            <v>40351</v>
          </cell>
          <cell r="DI192">
            <v>0</v>
          </cell>
          <cell r="EF192">
            <v>192</v>
          </cell>
        </row>
        <row r="193">
          <cell r="C193" t="str">
            <v>Ampney Crucis Church of England Primary School</v>
          </cell>
          <cell r="D193">
            <v>3308</v>
          </cell>
          <cell r="L193">
            <v>0</v>
          </cell>
          <cell r="M193">
            <v>0</v>
          </cell>
          <cell r="N193">
            <v>0</v>
          </cell>
          <cell r="S193">
            <v>0</v>
          </cell>
          <cell r="T193">
            <v>0</v>
          </cell>
          <cell r="AK193">
            <v>226881</v>
          </cell>
          <cell r="CA193">
            <v>0</v>
          </cell>
          <cell r="CH193">
            <v>0</v>
          </cell>
          <cell r="CR193">
            <v>23721</v>
          </cell>
          <cell r="CU193">
            <v>0</v>
          </cell>
          <cell r="CX193">
            <v>0</v>
          </cell>
          <cell r="DA193">
            <v>3808</v>
          </cell>
          <cell r="DF193">
            <v>9224</v>
          </cell>
          <cell r="DI193">
            <v>0</v>
          </cell>
          <cell r="EF193">
            <v>81</v>
          </cell>
        </row>
        <row r="194">
          <cell r="C194" t="str">
            <v>Oakridge Parochial School</v>
          </cell>
          <cell r="D194">
            <v>3310</v>
          </cell>
          <cell r="L194">
            <v>0</v>
          </cell>
          <cell r="M194">
            <v>0</v>
          </cell>
          <cell r="N194">
            <v>0</v>
          </cell>
          <cell r="S194">
            <v>0</v>
          </cell>
          <cell r="T194">
            <v>0</v>
          </cell>
          <cell r="AK194">
            <v>98003</v>
          </cell>
          <cell r="CA194">
            <v>0</v>
          </cell>
          <cell r="CH194">
            <v>0</v>
          </cell>
          <cell r="CR194">
            <v>12108</v>
          </cell>
          <cell r="CU194">
            <v>0</v>
          </cell>
          <cell r="CX194">
            <v>0</v>
          </cell>
          <cell r="DA194">
            <v>0</v>
          </cell>
          <cell r="DF194">
            <v>4700</v>
          </cell>
          <cell r="DI194">
            <v>0</v>
          </cell>
          <cell r="EF194">
            <v>35</v>
          </cell>
        </row>
        <row r="195">
          <cell r="C195" t="str">
            <v>Bromesberrow St Mary's Church of England (Aided) Primary School</v>
          </cell>
          <cell r="D195">
            <v>3311</v>
          </cell>
          <cell r="L195">
            <v>0</v>
          </cell>
          <cell r="M195">
            <v>0</v>
          </cell>
          <cell r="N195">
            <v>0</v>
          </cell>
          <cell r="S195">
            <v>0</v>
          </cell>
          <cell r="T195">
            <v>0</v>
          </cell>
          <cell r="AK195">
            <v>164120</v>
          </cell>
          <cell r="CA195">
            <v>0</v>
          </cell>
          <cell r="CH195">
            <v>0</v>
          </cell>
          <cell r="CR195">
            <v>15018</v>
          </cell>
          <cell r="CU195">
            <v>0</v>
          </cell>
          <cell r="CX195">
            <v>0</v>
          </cell>
          <cell r="DA195">
            <v>2720</v>
          </cell>
          <cell r="DF195">
            <v>6327</v>
          </cell>
          <cell r="DI195">
            <v>0</v>
          </cell>
          <cell r="EF195">
            <v>59</v>
          </cell>
        </row>
        <row r="196">
          <cell r="C196" t="str">
            <v>Cam Hopton Church of England Primary School</v>
          </cell>
          <cell r="D196">
            <v>3313</v>
          </cell>
          <cell r="L196">
            <v>0</v>
          </cell>
          <cell r="M196">
            <v>0</v>
          </cell>
          <cell r="N196">
            <v>0</v>
          </cell>
          <cell r="S196">
            <v>0</v>
          </cell>
          <cell r="T196">
            <v>0</v>
          </cell>
          <cell r="AK196">
            <v>585455</v>
          </cell>
          <cell r="CA196">
            <v>0</v>
          </cell>
          <cell r="CH196">
            <v>0</v>
          </cell>
          <cell r="CR196">
            <v>46944</v>
          </cell>
          <cell r="CU196">
            <v>0</v>
          </cell>
          <cell r="CX196">
            <v>0</v>
          </cell>
          <cell r="DA196">
            <v>9248</v>
          </cell>
          <cell r="DF196">
            <v>22901</v>
          </cell>
          <cell r="DI196">
            <v>0</v>
          </cell>
          <cell r="EF196">
            <v>210</v>
          </cell>
        </row>
        <row r="197">
          <cell r="C197" t="str">
            <v>Christ Church Church of England Primary School</v>
          </cell>
          <cell r="D197">
            <v>3314</v>
          </cell>
          <cell r="L197">
            <v>0</v>
          </cell>
          <cell r="M197">
            <v>0</v>
          </cell>
          <cell r="N197">
            <v>0</v>
          </cell>
          <cell r="S197">
            <v>0</v>
          </cell>
          <cell r="T197">
            <v>0</v>
          </cell>
          <cell r="AK197">
            <v>126096</v>
          </cell>
          <cell r="CA197">
            <v>0</v>
          </cell>
          <cell r="CH197">
            <v>0</v>
          </cell>
          <cell r="CR197">
            <v>720</v>
          </cell>
          <cell r="CU197">
            <v>0</v>
          </cell>
          <cell r="CX197">
            <v>0</v>
          </cell>
          <cell r="DA197">
            <v>1632</v>
          </cell>
          <cell r="DF197">
            <v>6149</v>
          </cell>
          <cell r="DI197">
            <v>0</v>
          </cell>
          <cell r="EF197">
            <v>45</v>
          </cell>
        </row>
        <row r="198">
          <cell r="C198" t="str">
            <v>Bussage Church of England Primary School</v>
          </cell>
          <cell r="D198">
            <v>3315</v>
          </cell>
          <cell r="L198">
            <v>0</v>
          </cell>
          <cell r="M198">
            <v>0</v>
          </cell>
          <cell r="N198">
            <v>0</v>
          </cell>
          <cell r="S198">
            <v>0</v>
          </cell>
          <cell r="T198">
            <v>0</v>
          </cell>
          <cell r="AK198">
            <v>568632</v>
          </cell>
          <cell r="CA198">
            <v>0</v>
          </cell>
          <cell r="CH198">
            <v>0</v>
          </cell>
          <cell r="CR198">
            <v>59840</v>
          </cell>
          <cell r="CU198">
            <v>0</v>
          </cell>
          <cell r="CX198">
            <v>0</v>
          </cell>
          <cell r="DA198">
            <v>1632</v>
          </cell>
          <cell r="DF198">
            <v>24265</v>
          </cell>
          <cell r="DI198">
            <v>0</v>
          </cell>
          <cell r="EF198">
            <v>204</v>
          </cell>
        </row>
        <row r="199">
          <cell r="C199" t="str">
            <v>Holy Apostles' Church of England Primary School</v>
          </cell>
          <cell r="D199">
            <v>3316</v>
          </cell>
          <cell r="L199">
            <v>0</v>
          </cell>
          <cell r="M199">
            <v>0</v>
          </cell>
          <cell r="N199">
            <v>0</v>
          </cell>
          <cell r="S199">
            <v>0</v>
          </cell>
          <cell r="T199">
            <v>0</v>
          </cell>
          <cell r="AK199">
            <v>553722</v>
          </cell>
          <cell r="CA199">
            <v>0</v>
          </cell>
          <cell r="CH199">
            <v>0</v>
          </cell>
          <cell r="CR199">
            <v>37374</v>
          </cell>
          <cell r="CU199">
            <v>0</v>
          </cell>
          <cell r="CX199">
            <v>0</v>
          </cell>
          <cell r="DA199">
            <v>3808</v>
          </cell>
          <cell r="DF199">
            <v>23724</v>
          </cell>
          <cell r="DI199">
            <v>0</v>
          </cell>
          <cell r="EF199">
            <v>199</v>
          </cell>
        </row>
        <row r="200">
          <cell r="C200" t="str">
            <v>St Andrew's Church of England Primary School</v>
          </cell>
          <cell r="D200">
            <v>3317</v>
          </cell>
          <cell r="L200">
            <v>0</v>
          </cell>
          <cell r="M200">
            <v>0</v>
          </cell>
          <cell r="N200">
            <v>0</v>
          </cell>
          <cell r="S200">
            <v>0</v>
          </cell>
          <cell r="T200">
            <v>0</v>
          </cell>
          <cell r="AK200">
            <v>241310</v>
          </cell>
          <cell r="CA200">
            <v>0</v>
          </cell>
          <cell r="CH200">
            <v>0</v>
          </cell>
          <cell r="CR200">
            <v>24177</v>
          </cell>
          <cell r="CU200">
            <v>0</v>
          </cell>
          <cell r="CX200">
            <v>0</v>
          </cell>
          <cell r="DA200">
            <v>3808</v>
          </cell>
          <cell r="DF200">
            <v>9268</v>
          </cell>
          <cell r="DI200">
            <v>0</v>
          </cell>
          <cell r="EF200">
            <v>86</v>
          </cell>
        </row>
        <row r="201">
          <cell r="C201" t="str">
            <v>Powell's Church of England Primary School</v>
          </cell>
          <cell r="D201">
            <v>3319</v>
          </cell>
          <cell r="L201">
            <v>0</v>
          </cell>
          <cell r="M201">
            <v>0</v>
          </cell>
          <cell r="N201">
            <v>0</v>
          </cell>
          <cell r="S201">
            <v>0</v>
          </cell>
          <cell r="T201">
            <v>0</v>
          </cell>
          <cell r="AK201">
            <v>1182650</v>
          </cell>
          <cell r="CA201">
            <v>0</v>
          </cell>
          <cell r="CH201">
            <v>0</v>
          </cell>
          <cell r="CR201">
            <v>72711</v>
          </cell>
          <cell r="CU201">
            <v>0</v>
          </cell>
          <cell r="CX201">
            <v>0</v>
          </cell>
          <cell r="DA201">
            <v>8704</v>
          </cell>
          <cell r="DF201">
            <v>48963</v>
          </cell>
          <cell r="DI201">
            <v>0</v>
          </cell>
          <cell r="EF201">
            <v>424</v>
          </cell>
        </row>
        <row r="202">
          <cell r="C202" t="str">
            <v>Cranham Church of England Primary School</v>
          </cell>
          <cell r="D202">
            <v>3322</v>
          </cell>
          <cell r="L202">
            <v>0</v>
          </cell>
          <cell r="M202">
            <v>0</v>
          </cell>
          <cell r="N202">
            <v>0</v>
          </cell>
          <cell r="S202">
            <v>0</v>
          </cell>
          <cell r="T202">
            <v>0</v>
          </cell>
          <cell r="AK202">
            <v>155878</v>
          </cell>
          <cell r="CA202">
            <v>0</v>
          </cell>
          <cell r="CH202">
            <v>0</v>
          </cell>
          <cell r="CR202">
            <v>24318</v>
          </cell>
          <cell r="CU202">
            <v>0</v>
          </cell>
          <cell r="CX202">
            <v>0</v>
          </cell>
          <cell r="DA202">
            <v>1632</v>
          </cell>
          <cell r="DF202">
            <v>6204</v>
          </cell>
          <cell r="DI202">
            <v>0</v>
          </cell>
          <cell r="EF202">
            <v>56</v>
          </cell>
        </row>
        <row r="203">
          <cell r="C203" t="str">
            <v>Ann Cam Church of England Primary School</v>
          </cell>
          <cell r="D203">
            <v>3323</v>
          </cell>
          <cell r="L203">
            <v>0</v>
          </cell>
          <cell r="M203">
            <v>0</v>
          </cell>
          <cell r="N203">
            <v>0</v>
          </cell>
          <cell r="S203">
            <v>0</v>
          </cell>
          <cell r="T203">
            <v>0</v>
          </cell>
          <cell r="AK203">
            <v>243562</v>
          </cell>
          <cell r="CA203">
            <v>0</v>
          </cell>
          <cell r="CH203">
            <v>0</v>
          </cell>
          <cell r="CR203">
            <v>43069</v>
          </cell>
          <cell r="CU203">
            <v>0</v>
          </cell>
          <cell r="CX203">
            <v>0</v>
          </cell>
          <cell r="DA203">
            <v>4352</v>
          </cell>
          <cell r="DF203">
            <v>16487</v>
          </cell>
          <cell r="DI203">
            <v>0</v>
          </cell>
          <cell r="EF203">
            <v>87</v>
          </cell>
        </row>
        <row r="204">
          <cell r="C204" t="str">
            <v>Hardwicke Parochial Primary School</v>
          </cell>
          <cell r="D204">
            <v>3326</v>
          </cell>
          <cell r="L204">
            <v>0</v>
          </cell>
          <cell r="M204">
            <v>0</v>
          </cell>
          <cell r="N204">
            <v>0</v>
          </cell>
          <cell r="S204">
            <v>0</v>
          </cell>
          <cell r="T204">
            <v>0</v>
          </cell>
          <cell r="AK204">
            <v>1163045</v>
          </cell>
          <cell r="CA204">
            <v>0</v>
          </cell>
          <cell r="CH204">
            <v>0</v>
          </cell>
          <cell r="CR204">
            <v>75089</v>
          </cell>
          <cell r="CU204">
            <v>0</v>
          </cell>
          <cell r="CX204">
            <v>0</v>
          </cell>
          <cell r="DA204">
            <v>22304</v>
          </cell>
          <cell r="DF204">
            <v>47512</v>
          </cell>
          <cell r="DI204">
            <v>0</v>
          </cell>
          <cell r="EF204">
            <v>417</v>
          </cell>
        </row>
        <row r="205">
          <cell r="C205" t="str">
            <v>Horsley Church of England Primary School</v>
          </cell>
          <cell r="D205">
            <v>3327</v>
          </cell>
          <cell r="L205">
            <v>0</v>
          </cell>
          <cell r="M205">
            <v>0</v>
          </cell>
          <cell r="N205">
            <v>0</v>
          </cell>
          <cell r="S205">
            <v>0</v>
          </cell>
          <cell r="T205">
            <v>0</v>
          </cell>
          <cell r="AK205">
            <v>321080</v>
          </cell>
          <cell r="CA205">
            <v>0</v>
          </cell>
          <cell r="CH205">
            <v>0</v>
          </cell>
          <cell r="CR205">
            <v>51774</v>
          </cell>
          <cell r="CU205">
            <v>0</v>
          </cell>
          <cell r="CX205">
            <v>0</v>
          </cell>
          <cell r="DA205">
            <v>2176</v>
          </cell>
          <cell r="DF205">
            <v>11916</v>
          </cell>
          <cell r="DI205">
            <v>0</v>
          </cell>
          <cell r="EF205">
            <v>115</v>
          </cell>
        </row>
        <row r="206">
          <cell r="C206" t="str">
            <v>Huntley Church of England Primary School</v>
          </cell>
          <cell r="D206">
            <v>3328</v>
          </cell>
          <cell r="L206">
            <v>0</v>
          </cell>
          <cell r="M206">
            <v>0</v>
          </cell>
          <cell r="N206">
            <v>0</v>
          </cell>
          <cell r="S206">
            <v>0</v>
          </cell>
          <cell r="T206">
            <v>0</v>
          </cell>
          <cell r="AK206">
            <v>242070</v>
          </cell>
          <cell r="CA206">
            <v>0</v>
          </cell>
          <cell r="CH206">
            <v>0</v>
          </cell>
          <cell r="CR206">
            <v>25194</v>
          </cell>
          <cell r="CU206">
            <v>0</v>
          </cell>
          <cell r="CX206">
            <v>0</v>
          </cell>
          <cell r="DA206">
            <v>1632</v>
          </cell>
          <cell r="DF206">
            <v>9471</v>
          </cell>
          <cell r="DI206">
            <v>0</v>
          </cell>
          <cell r="EF206">
            <v>87</v>
          </cell>
        </row>
        <row r="207">
          <cell r="C207" t="str">
            <v>St Lawrence Church of England Primary School</v>
          </cell>
          <cell r="D207">
            <v>3330</v>
          </cell>
          <cell r="L207">
            <v>0</v>
          </cell>
          <cell r="M207">
            <v>0</v>
          </cell>
          <cell r="N207">
            <v>0</v>
          </cell>
          <cell r="S207">
            <v>0</v>
          </cell>
          <cell r="T207">
            <v>0</v>
          </cell>
          <cell r="AK207">
            <v>581498</v>
          </cell>
          <cell r="CA207">
            <v>0</v>
          </cell>
          <cell r="CH207">
            <v>0</v>
          </cell>
          <cell r="CR207">
            <v>43281</v>
          </cell>
          <cell r="CU207">
            <v>0</v>
          </cell>
          <cell r="CX207">
            <v>0</v>
          </cell>
          <cell r="DA207">
            <v>3808</v>
          </cell>
          <cell r="DF207">
            <v>29426</v>
          </cell>
          <cell r="DI207">
            <v>0</v>
          </cell>
          <cell r="EF207">
            <v>209</v>
          </cell>
        </row>
        <row r="208">
          <cell r="C208" t="str">
            <v>Leonard Stanley Church of England Primary School</v>
          </cell>
          <cell r="D208">
            <v>3331</v>
          </cell>
          <cell r="L208">
            <v>0</v>
          </cell>
          <cell r="M208">
            <v>0</v>
          </cell>
          <cell r="N208">
            <v>0</v>
          </cell>
          <cell r="S208">
            <v>0</v>
          </cell>
          <cell r="T208">
            <v>0</v>
          </cell>
          <cell r="AK208">
            <v>461026</v>
          </cell>
          <cell r="CA208">
            <v>0</v>
          </cell>
          <cell r="CH208">
            <v>0</v>
          </cell>
          <cell r="CR208">
            <v>52704</v>
          </cell>
          <cell r="CU208">
            <v>0</v>
          </cell>
          <cell r="CX208">
            <v>0</v>
          </cell>
          <cell r="DA208">
            <v>6528</v>
          </cell>
          <cell r="DF208">
            <v>23680</v>
          </cell>
          <cell r="DI208">
            <v>0</v>
          </cell>
          <cell r="EF208">
            <v>166</v>
          </cell>
        </row>
        <row r="209">
          <cell r="C209" t="str">
            <v>Amberley Parochial School</v>
          </cell>
          <cell r="D209">
            <v>3334</v>
          </cell>
          <cell r="L209">
            <v>0</v>
          </cell>
          <cell r="M209">
            <v>0</v>
          </cell>
          <cell r="N209">
            <v>0</v>
          </cell>
          <cell r="S209">
            <v>0</v>
          </cell>
          <cell r="T209">
            <v>0</v>
          </cell>
          <cell r="AK209">
            <v>308881</v>
          </cell>
          <cell r="CA209">
            <v>0</v>
          </cell>
          <cell r="CH209">
            <v>0</v>
          </cell>
          <cell r="CR209">
            <v>31101</v>
          </cell>
          <cell r="CU209">
            <v>0</v>
          </cell>
          <cell r="CX209">
            <v>0</v>
          </cell>
          <cell r="DA209">
            <v>2176</v>
          </cell>
          <cell r="DF209">
            <v>11353</v>
          </cell>
          <cell r="DI209">
            <v>0</v>
          </cell>
          <cell r="EF209">
            <v>111</v>
          </cell>
        </row>
        <row r="210">
          <cell r="C210" t="str">
            <v>Brimscombe Church of England (VA) Primary School</v>
          </cell>
          <cell r="D210">
            <v>3335</v>
          </cell>
          <cell r="L210">
            <v>0</v>
          </cell>
          <cell r="M210">
            <v>0</v>
          </cell>
          <cell r="N210">
            <v>0</v>
          </cell>
          <cell r="S210">
            <v>0</v>
          </cell>
          <cell r="T210">
            <v>0</v>
          </cell>
          <cell r="AK210">
            <v>257122</v>
          </cell>
          <cell r="CA210">
            <v>0</v>
          </cell>
          <cell r="CH210">
            <v>0</v>
          </cell>
          <cell r="CR210">
            <v>76507</v>
          </cell>
          <cell r="CU210">
            <v>0</v>
          </cell>
          <cell r="CX210">
            <v>0</v>
          </cell>
          <cell r="DA210">
            <v>2720</v>
          </cell>
          <cell r="DF210">
            <v>10543</v>
          </cell>
          <cell r="DI210">
            <v>0</v>
          </cell>
          <cell r="EF210">
            <v>92</v>
          </cell>
        </row>
        <row r="211">
          <cell r="C211" t="str">
            <v>Minsterworth Church of England Primary School</v>
          </cell>
          <cell r="D211">
            <v>3336</v>
          </cell>
          <cell r="L211">
            <v>0</v>
          </cell>
          <cell r="M211">
            <v>0</v>
          </cell>
          <cell r="N211">
            <v>0</v>
          </cell>
          <cell r="S211">
            <v>0</v>
          </cell>
          <cell r="T211">
            <v>0</v>
          </cell>
          <cell r="AK211">
            <v>130250</v>
          </cell>
          <cell r="CA211">
            <v>0</v>
          </cell>
          <cell r="CH211">
            <v>0</v>
          </cell>
          <cell r="CR211">
            <v>21228</v>
          </cell>
          <cell r="CU211">
            <v>0</v>
          </cell>
          <cell r="CX211">
            <v>0</v>
          </cell>
          <cell r="DA211">
            <v>2176</v>
          </cell>
          <cell r="DF211">
            <v>6505</v>
          </cell>
          <cell r="DI211">
            <v>0</v>
          </cell>
          <cell r="EF211">
            <v>47</v>
          </cell>
        </row>
        <row r="212">
          <cell r="C212" t="str">
            <v>Miserden Church of England Primary School</v>
          </cell>
          <cell r="D212">
            <v>3337</v>
          </cell>
          <cell r="L212">
            <v>0</v>
          </cell>
          <cell r="M212">
            <v>0</v>
          </cell>
          <cell r="N212">
            <v>0</v>
          </cell>
          <cell r="S212">
            <v>0</v>
          </cell>
          <cell r="T212">
            <v>0</v>
          </cell>
          <cell r="AK212">
            <v>192929</v>
          </cell>
          <cell r="CA212">
            <v>0</v>
          </cell>
          <cell r="CH212">
            <v>0</v>
          </cell>
          <cell r="CR212">
            <v>17553</v>
          </cell>
          <cell r="CU212">
            <v>0</v>
          </cell>
          <cell r="CX212">
            <v>0</v>
          </cell>
          <cell r="DA212">
            <v>1632</v>
          </cell>
          <cell r="DF212">
            <v>9055</v>
          </cell>
          <cell r="DI212">
            <v>0</v>
          </cell>
          <cell r="EF212">
            <v>69</v>
          </cell>
        </row>
        <row r="213">
          <cell r="C213" t="str">
            <v>Mitcheldean Endowed Primary School</v>
          </cell>
          <cell r="D213">
            <v>3338</v>
          </cell>
          <cell r="L213">
            <v>0</v>
          </cell>
          <cell r="M213">
            <v>0</v>
          </cell>
          <cell r="N213">
            <v>0</v>
          </cell>
          <cell r="S213">
            <v>0</v>
          </cell>
          <cell r="T213">
            <v>0</v>
          </cell>
          <cell r="AK213">
            <v>569922</v>
          </cell>
          <cell r="CA213">
            <v>0</v>
          </cell>
          <cell r="CH213">
            <v>0</v>
          </cell>
          <cell r="CR213">
            <v>87929</v>
          </cell>
          <cell r="CU213">
            <v>0</v>
          </cell>
          <cell r="CX213">
            <v>0</v>
          </cell>
          <cell r="DA213">
            <v>15776</v>
          </cell>
          <cell r="DF213">
            <v>24525</v>
          </cell>
          <cell r="DI213">
            <v>0</v>
          </cell>
          <cell r="EF213">
            <v>205</v>
          </cell>
        </row>
        <row r="214">
          <cell r="C214" t="str">
            <v>Newnham St Peter's Church of England Primary School</v>
          </cell>
          <cell r="D214">
            <v>3340</v>
          </cell>
          <cell r="L214">
            <v>0</v>
          </cell>
          <cell r="M214">
            <v>0</v>
          </cell>
          <cell r="N214">
            <v>0</v>
          </cell>
          <cell r="S214">
            <v>0</v>
          </cell>
          <cell r="T214">
            <v>0</v>
          </cell>
          <cell r="AK214">
            <v>322725</v>
          </cell>
          <cell r="CA214">
            <v>0</v>
          </cell>
          <cell r="CH214">
            <v>0</v>
          </cell>
          <cell r="CR214">
            <v>51379</v>
          </cell>
          <cell r="CU214">
            <v>0</v>
          </cell>
          <cell r="CX214">
            <v>0</v>
          </cell>
          <cell r="DA214">
            <v>9248</v>
          </cell>
          <cell r="DF214">
            <v>16054</v>
          </cell>
          <cell r="DI214">
            <v>0</v>
          </cell>
          <cell r="EF214">
            <v>115</v>
          </cell>
        </row>
        <row r="215">
          <cell r="C215" t="str">
            <v>North Nibley Church of England Primary School</v>
          </cell>
          <cell r="D215">
            <v>3341</v>
          </cell>
          <cell r="L215">
            <v>0</v>
          </cell>
          <cell r="M215">
            <v>0</v>
          </cell>
          <cell r="N215">
            <v>0</v>
          </cell>
          <cell r="S215">
            <v>0</v>
          </cell>
          <cell r="T215">
            <v>0</v>
          </cell>
          <cell r="AK215">
            <v>256417</v>
          </cell>
          <cell r="CA215">
            <v>0</v>
          </cell>
          <cell r="CH215">
            <v>0</v>
          </cell>
          <cell r="CR215">
            <v>15822</v>
          </cell>
          <cell r="CU215">
            <v>0</v>
          </cell>
          <cell r="CX215">
            <v>0</v>
          </cell>
          <cell r="DA215">
            <v>0</v>
          </cell>
          <cell r="DF215">
            <v>11851</v>
          </cell>
          <cell r="DI215">
            <v>0</v>
          </cell>
          <cell r="EF215">
            <v>92</v>
          </cell>
        </row>
        <row r="216">
          <cell r="C216" t="str">
            <v>Prestbury St Mary's Church of England Junior School</v>
          </cell>
          <cell r="D216">
            <v>3343</v>
          </cell>
          <cell r="L216">
            <v>0</v>
          </cell>
          <cell r="M216">
            <v>0</v>
          </cell>
          <cell r="N216">
            <v>0</v>
          </cell>
          <cell r="S216">
            <v>0</v>
          </cell>
          <cell r="T216">
            <v>0</v>
          </cell>
          <cell r="AK216">
            <v>670330</v>
          </cell>
          <cell r="CA216">
            <v>0</v>
          </cell>
          <cell r="CH216">
            <v>0</v>
          </cell>
          <cell r="CR216">
            <v>34568</v>
          </cell>
          <cell r="CU216">
            <v>0</v>
          </cell>
          <cell r="CX216">
            <v>0</v>
          </cell>
          <cell r="DA216">
            <v>8160</v>
          </cell>
          <cell r="DF216">
            <v>26973</v>
          </cell>
          <cell r="DI216">
            <v>0</v>
          </cell>
          <cell r="EF216">
            <v>238</v>
          </cell>
        </row>
        <row r="217">
          <cell r="B217" t="str">
            <v>Federated</v>
          </cell>
          <cell r="C217" t="str">
            <v>St Briavels Parochial Church of England Primary School</v>
          </cell>
          <cell r="D217">
            <v>3344</v>
          </cell>
          <cell r="L217">
            <v>0</v>
          </cell>
          <cell r="M217">
            <v>0</v>
          </cell>
          <cell r="N217">
            <v>0</v>
          </cell>
          <cell r="S217">
            <v>0</v>
          </cell>
          <cell r="T217">
            <v>0</v>
          </cell>
          <cell r="AK217">
            <v>388760</v>
          </cell>
          <cell r="CA217">
            <v>0</v>
          </cell>
          <cell r="CH217">
            <v>0</v>
          </cell>
          <cell r="CR217">
            <v>60496</v>
          </cell>
          <cell r="CU217">
            <v>0</v>
          </cell>
          <cell r="CX217">
            <v>0</v>
          </cell>
          <cell r="DA217">
            <v>9792</v>
          </cell>
          <cell r="DF217">
            <v>22363</v>
          </cell>
          <cell r="DI217">
            <v>0</v>
          </cell>
          <cell r="EF217">
            <v>139</v>
          </cell>
        </row>
        <row r="218">
          <cell r="C218" t="str">
            <v>Sapperton Church of England Primary School</v>
          </cell>
          <cell r="D218">
            <v>3345</v>
          </cell>
          <cell r="L218">
            <v>0</v>
          </cell>
          <cell r="M218">
            <v>0</v>
          </cell>
          <cell r="N218">
            <v>0</v>
          </cell>
          <cell r="S218">
            <v>0</v>
          </cell>
          <cell r="T218">
            <v>0</v>
          </cell>
          <cell r="AK218">
            <v>202051</v>
          </cell>
          <cell r="CA218">
            <v>0</v>
          </cell>
          <cell r="CH218">
            <v>0</v>
          </cell>
          <cell r="CR218">
            <v>20411</v>
          </cell>
          <cell r="CU218">
            <v>0</v>
          </cell>
          <cell r="CX218">
            <v>0</v>
          </cell>
          <cell r="DA218">
            <v>1632</v>
          </cell>
          <cell r="DF218">
            <v>6156</v>
          </cell>
          <cell r="DI218">
            <v>0</v>
          </cell>
          <cell r="EF218">
            <v>72</v>
          </cell>
        </row>
        <row r="219">
          <cell r="C219" t="str">
            <v>St Matthew's Church of England Primary School</v>
          </cell>
          <cell r="D219">
            <v>3346</v>
          </cell>
          <cell r="L219">
            <v>0</v>
          </cell>
          <cell r="M219">
            <v>0</v>
          </cell>
          <cell r="N219">
            <v>0</v>
          </cell>
          <cell r="S219">
            <v>0</v>
          </cell>
          <cell r="T219">
            <v>0</v>
          </cell>
          <cell r="AK219">
            <v>539517</v>
          </cell>
          <cell r="CA219">
            <v>0</v>
          </cell>
          <cell r="CH219">
            <v>0</v>
          </cell>
          <cell r="CR219">
            <v>68267</v>
          </cell>
          <cell r="CU219">
            <v>0</v>
          </cell>
          <cell r="CX219">
            <v>0</v>
          </cell>
          <cell r="DA219">
            <v>13600</v>
          </cell>
          <cell r="DF219">
            <v>24007</v>
          </cell>
          <cell r="DI219">
            <v>0</v>
          </cell>
          <cell r="EF219">
            <v>194</v>
          </cell>
        </row>
        <row r="220">
          <cell r="C220" t="str">
            <v>St Mary's Church of England VA Primary School</v>
          </cell>
          <cell r="D220">
            <v>3348</v>
          </cell>
          <cell r="L220">
            <v>0</v>
          </cell>
          <cell r="M220">
            <v>0</v>
          </cell>
          <cell r="N220">
            <v>0</v>
          </cell>
          <cell r="S220">
            <v>0</v>
          </cell>
          <cell r="T220">
            <v>0</v>
          </cell>
          <cell r="AK220">
            <v>816479</v>
          </cell>
          <cell r="CA220">
            <v>0</v>
          </cell>
          <cell r="CH220">
            <v>0</v>
          </cell>
          <cell r="CR220">
            <v>143664</v>
          </cell>
          <cell r="CU220">
            <v>0</v>
          </cell>
          <cell r="CX220">
            <v>0</v>
          </cell>
          <cell r="DA220">
            <v>8160</v>
          </cell>
          <cell r="DF220">
            <v>47404</v>
          </cell>
          <cell r="DI220">
            <v>0</v>
          </cell>
          <cell r="EF220">
            <v>293</v>
          </cell>
        </row>
        <row r="221">
          <cell r="C221" t="str">
            <v>Westbury-on-Severn Church of England Primary School</v>
          </cell>
          <cell r="D221">
            <v>3350</v>
          </cell>
          <cell r="L221">
            <v>0</v>
          </cell>
          <cell r="M221">
            <v>0</v>
          </cell>
          <cell r="N221">
            <v>0</v>
          </cell>
          <cell r="S221">
            <v>0</v>
          </cell>
          <cell r="T221">
            <v>0</v>
          </cell>
          <cell r="AK221">
            <v>228794</v>
          </cell>
          <cell r="CA221">
            <v>0</v>
          </cell>
          <cell r="CH221">
            <v>0</v>
          </cell>
          <cell r="CR221">
            <v>16260</v>
          </cell>
          <cell r="CU221">
            <v>0</v>
          </cell>
          <cell r="CX221">
            <v>0</v>
          </cell>
          <cell r="DA221">
            <v>3808</v>
          </cell>
          <cell r="DF221">
            <v>9567</v>
          </cell>
          <cell r="DI221">
            <v>0</v>
          </cell>
          <cell r="EF221">
            <v>82</v>
          </cell>
        </row>
        <row r="222">
          <cell r="C222" t="str">
            <v>Withington Church of England Primary School</v>
          </cell>
          <cell r="D222">
            <v>3352</v>
          </cell>
          <cell r="L222">
            <v>0</v>
          </cell>
          <cell r="M222">
            <v>0</v>
          </cell>
          <cell r="N222">
            <v>0</v>
          </cell>
          <cell r="S222">
            <v>0</v>
          </cell>
          <cell r="T222">
            <v>0</v>
          </cell>
          <cell r="AK222">
            <v>55705</v>
          </cell>
          <cell r="CA222">
            <v>0</v>
          </cell>
          <cell r="CH222">
            <v>0</v>
          </cell>
          <cell r="CR222">
            <v>3924</v>
          </cell>
          <cell r="CU222">
            <v>0</v>
          </cell>
          <cell r="CX222">
            <v>0</v>
          </cell>
          <cell r="DA222">
            <v>3808</v>
          </cell>
          <cell r="DF222">
            <v>4827</v>
          </cell>
          <cell r="DI222">
            <v>0</v>
          </cell>
          <cell r="EF222">
            <v>20</v>
          </cell>
        </row>
        <row r="223">
          <cell r="C223" t="str">
            <v>Woodchester Endowed Church of England Aided Primary School</v>
          </cell>
          <cell r="D223">
            <v>3353</v>
          </cell>
          <cell r="L223">
            <v>0</v>
          </cell>
          <cell r="M223">
            <v>0</v>
          </cell>
          <cell r="N223">
            <v>0</v>
          </cell>
          <cell r="S223">
            <v>0</v>
          </cell>
          <cell r="T223">
            <v>0</v>
          </cell>
          <cell r="AK223">
            <v>386820</v>
          </cell>
          <cell r="CA223">
            <v>0</v>
          </cell>
          <cell r="CH223">
            <v>0</v>
          </cell>
          <cell r="CR223">
            <v>50196</v>
          </cell>
          <cell r="CU223">
            <v>0</v>
          </cell>
          <cell r="CX223">
            <v>0</v>
          </cell>
          <cell r="DA223">
            <v>2176</v>
          </cell>
          <cell r="DF223">
            <v>16162</v>
          </cell>
          <cell r="DI223">
            <v>0</v>
          </cell>
          <cell r="EF223">
            <v>139</v>
          </cell>
        </row>
        <row r="224">
          <cell r="C224" t="str">
            <v>St Catharine's Catholic Primary School</v>
          </cell>
          <cell r="D224">
            <v>3354</v>
          </cell>
          <cell r="L224">
            <v>0</v>
          </cell>
          <cell r="M224">
            <v>0</v>
          </cell>
          <cell r="N224">
            <v>0</v>
          </cell>
          <cell r="S224">
            <v>0</v>
          </cell>
          <cell r="T224">
            <v>0</v>
          </cell>
          <cell r="AK224">
            <v>404523</v>
          </cell>
          <cell r="CA224">
            <v>0</v>
          </cell>
          <cell r="CH224">
            <v>0</v>
          </cell>
          <cell r="CR224">
            <v>27198</v>
          </cell>
          <cell r="CU224">
            <v>0</v>
          </cell>
          <cell r="CX224">
            <v>0</v>
          </cell>
          <cell r="DA224">
            <v>1088</v>
          </cell>
          <cell r="DF224">
            <v>16205</v>
          </cell>
          <cell r="DI224">
            <v>0</v>
          </cell>
          <cell r="EF224">
            <v>145</v>
          </cell>
        </row>
        <row r="225">
          <cell r="C225" t="str">
            <v>St Joseph's Catholic Primary School</v>
          </cell>
          <cell r="D225">
            <v>3356</v>
          </cell>
          <cell r="L225">
            <v>0</v>
          </cell>
          <cell r="M225">
            <v>0</v>
          </cell>
          <cell r="N225">
            <v>0</v>
          </cell>
          <cell r="S225">
            <v>0</v>
          </cell>
          <cell r="T225">
            <v>0</v>
          </cell>
          <cell r="AK225">
            <v>266747</v>
          </cell>
          <cell r="CA225">
            <v>0</v>
          </cell>
          <cell r="CH225">
            <v>0</v>
          </cell>
          <cell r="CR225">
            <v>37192</v>
          </cell>
          <cell r="CU225">
            <v>0</v>
          </cell>
          <cell r="CX225">
            <v>0</v>
          </cell>
          <cell r="DA225">
            <v>2720</v>
          </cell>
          <cell r="DF225">
            <v>22195</v>
          </cell>
          <cell r="DI225">
            <v>0</v>
          </cell>
          <cell r="EF225">
            <v>96</v>
          </cell>
        </row>
        <row r="226">
          <cell r="C226" t="str">
            <v>St Thomas More Catholic Primary School</v>
          </cell>
          <cell r="D226">
            <v>3359</v>
          </cell>
          <cell r="L226">
            <v>0</v>
          </cell>
          <cell r="M226">
            <v>0</v>
          </cell>
          <cell r="N226">
            <v>0</v>
          </cell>
          <cell r="S226">
            <v>0</v>
          </cell>
          <cell r="T226">
            <v>0</v>
          </cell>
          <cell r="AK226">
            <v>432982</v>
          </cell>
          <cell r="CA226">
            <v>0</v>
          </cell>
          <cell r="CH226">
            <v>0</v>
          </cell>
          <cell r="CR226">
            <v>133247</v>
          </cell>
          <cell r="CU226">
            <v>0</v>
          </cell>
          <cell r="CX226">
            <v>0</v>
          </cell>
          <cell r="DA226">
            <v>40800</v>
          </cell>
          <cell r="DF226">
            <v>23124</v>
          </cell>
          <cell r="DI226">
            <v>0</v>
          </cell>
          <cell r="EF226">
            <v>155</v>
          </cell>
        </row>
        <row r="227">
          <cell r="C227" t="str">
            <v>St Mary's Church of England Infant School</v>
          </cell>
          <cell r="D227">
            <v>3360</v>
          </cell>
          <cell r="L227">
            <v>0</v>
          </cell>
          <cell r="M227">
            <v>0</v>
          </cell>
          <cell r="N227">
            <v>0</v>
          </cell>
          <cell r="S227">
            <v>0</v>
          </cell>
          <cell r="T227">
            <v>0</v>
          </cell>
          <cell r="AK227">
            <v>489780</v>
          </cell>
          <cell r="CA227">
            <v>0</v>
          </cell>
          <cell r="CH227">
            <v>0</v>
          </cell>
          <cell r="CR227">
            <v>17437</v>
          </cell>
          <cell r="CU227">
            <v>0</v>
          </cell>
          <cell r="CX227">
            <v>0</v>
          </cell>
          <cell r="DA227">
            <v>3264</v>
          </cell>
          <cell r="DF227">
            <v>20539</v>
          </cell>
          <cell r="DI227">
            <v>0</v>
          </cell>
          <cell r="EF227">
            <v>178</v>
          </cell>
        </row>
        <row r="228">
          <cell r="C228" t="str">
            <v>St Mark's Church of England Junior School</v>
          </cell>
          <cell r="D228">
            <v>3363</v>
          </cell>
          <cell r="L228">
            <v>0</v>
          </cell>
          <cell r="M228">
            <v>0</v>
          </cell>
          <cell r="N228">
            <v>0</v>
          </cell>
          <cell r="S228">
            <v>0</v>
          </cell>
          <cell r="T228">
            <v>0</v>
          </cell>
          <cell r="AK228">
            <v>658120</v>
          </cell>
          <cell r="CA228">
            <v>0</v>
          </cell>
          <cell r="CH228">
            <v>0</v>
          </cell>
          <cell r="CR228">
            <v>83492</v>
          </cell>
          <cell r="CU228">
            <v>0</v>
          </cell>
          <cell r="CX228">
            <v>0</v>
          </cell>
          <cell r="DA228">
            <v>14144</v>
          </cell>
          <cell r="DF228">
            <v>26714</v>
          </cell>
          <cell r="DI228">
            <v>0</v>
          </cell>
          <cell r="EF228">
            <v>234</v>
          </cell>
        </row>
        <row r="229">
          <cell r="C229" t="str">
            <v>St James and Ebrington Church of England Primary Schools</v>
          </cell>
          <cell r="D229">
            <v>3364</v>
          </cell>
          <cell r="L229">
            <v>0</v>
          </cell>
          <cell r="M229">
            <v>0</v>
          </cell>
          <cell r="N229">
            <v>0</v>
          </cell>
          <cell r="S229">
            <v>0</v>
          </cell>
          <cell r="T229">
            <v>0</v>
          </cell>
          <cell r="AK229">
            <v>538462</v>
          </cell>
          <cell r="CA229">
            <v>0</v>
          </cell>
          <cell r="CH229">
            <v>0</v>
          </cell>
          <cell r="CR229">
            <v>106014</v>
          </cell>
          <cell r="CU229">
            <v>0</v>
          </cell>
          <cell r="CX229">
            <v>0</v>
          </cell>
          <cell r="DA229">
            <v>7072</v>
          </cell>
          <cell r="DF229">
            <v>23356</v>
          </cell>
          <cell r="DI229">
            <v>52814</v>
          </cell>
          <cell r="EF229">
            <v>193</v>
          </cell>
        </row>
        <row r="230">
          <cell r="C230" t="str">
            <v>Barnwood Church of England Primary School</v>
          </cell>
          <cell r="D230">
            <v>3365</v>
          </cell>
          <cell r="L230">
            <v>0</v>
          </cell>
          <cell r="M230">
            <v>0</v>
          </cell>
          <cell r="N230">
            <v>0</v>
          </cell>
          <cell r="S230">
            <v>0</v>
          </cell>
          <cell r="T230">
            <v>0</v>
          </cell>
          <cell r="AK230">
            <v>591008</v>
          </cell>
          <cell r="CA230">
            <v>0</v>
          </cell>
          <cell r="CH230">
            <v>0</v>
          </cell>
          <cell r="CR230">
            <v>65982</v>
          </cell>
          <cell r="CU230">
            <v>0</v>
          </cell>
          <cell r="CX230">
            <v>0</v>
          </cell>
          <cell r="DA230">
            <v>11968</v>
          </cell>
          <cell r="DF230">
            <v>26170</v>
          </cell>
          <cell r="DI230">
            <v>0</v>
          </cell>
          <cell r="EF230">
            <v>212</v>
          </cell>
        </row>
        <row r="231">
          <cell r="C231" t="str">
            <v>Hillesley Church of England Primary School</v>
          </cell>
          <cell r="D231">
            <v>3367</v>
          </cell>
          <cell r="L231">
            <v>0</v>
          </cell>
          <cell r="M231">
            <v>0</v>
          </cell>
          <cell r="N231">
            <v>0</v>
          </cell>
          <cell r="S231">
            <v>0</v>
          </cell>
          <cell r="T231">
            <v>0</v>
          </cell>
          <cell r="AK231">
            <v>128490</v>
          </cell>
          <cell r="CA231">
            <v>0</v>
          </cell>
          <cell r="CH231">
            <v>0</v>
          </cell>
          <cell r="CR231">
            <v>21174</v>
          </cell>
          <cell r="CU231">
            <v>0</v>
          </cell>
          <cell r="CX231">
            <v>0</v>
          </cell>
          <cell r="DA231">
            <v>0</v>
          </cell>
          <cell r="DF231">
            <v>6105</v>
          </cell>
          <cell r="DI231">
            <v>0</v>
          </cell>
          <cell r="EF231">
            <v>46</v>
          </cell>
        </row>
        <row r="232">
          <cell r="C232" t="str">
            <v>Winchcombe Abbey Church of England Primary School</v>
          </cell>
          <cell r="D232">
            <v>3368</v>
          </cell>
          <cell r="L232">
            <v>0</v>
          </cell>
          <cell r="M232">
            <v>0</v>
          </cell>
          <cell r="N232">
            <v>0</v>
          </cell>
          <cell r="S232">
            <v>0</v>
          </cell>
          <cell r="T232">
            <v>0</v>
          </cell>
          <cell r="AK232">
            <v>533565</v>
          </cell>
          <cell r="CA232">
            <v>0</v>
          </cell>
          <cell r="CH232">
            <v>0</v>
          </cell>
          <cell r="CR232">
            <v>97384</v>
          </cell>
          <cell r="CU232">
            <v>0</v>
          </cell>
          <cell r="CX232">
            <v>0</v>
          </cell>
          <cell r="DA232">
            <v>15232</v>
          </cell>
          <cell r="DF232">
            <v>25391</v>
          </cell>
          <cell r="DI232">
            <v>0</v>
          </cell>
          <cell r="EF232">
            <v>192</v>
          </cell>
        </row>
        <row r="233">
          <cell r="C233" t="str">
            <v>Grange Primary School</v>
          </cell>
          <cell r="D233">
            <v>3369</v>
          </cell>
          <cell r="L233">
            <v>0</v>
          </cell>
          <cell r="M233">
            <v>0</v>
          </cell>
          <cell r="N233">
            <v>0</v>
          </cell>
          <cell r="S233">
            <v>0</v>
          </cell>
          <cell r="T233">
            <v>0</v>
          </cell>
          <cell r="AK233">
            <v>852202</v>
          </cell>
          <cell r="CA233">
            <v>0</v>
          </cell>
          <cell r="CH233">
            <v>0</v>
          </cell>
          <cell r="CR233">
            <v>158246</v>
          </cell>
          <cell r="CU233">
            <v>0</v>
          </cell>
          <cell r="CX233">
            <v>0</v>
          </cell>
          <cell r="DA233">
            <v>53312</v>
          </cell>
          <cell r="DF233">
            <v>50188</v>
          </cell>
          <cell r="DI233">
            <v>0</v>
          </cell>
          <cell r="EF233">
            <v>306</v>
          </cell>
        </row>
        <row r="234">
          <cell r="C234" t="str">
            <v>St Peter's Catholic Primary School</v>
          </cell>
          <cell r="D234">
            <v>3370</v>
          </cell>
          <cell r="L234">
            <v>0</v>
          </cell>
          <cell r="M234">
            <v>0</v>
          </cell>
          <cell r="N234">
            <v>0</v>
          </cell>
          <cell r="S234">
            <v>0</v>
          </cell>
          <cell r="T234">
            <v>0</v>
          </cell>
          <cell r="AK234">
            <v>1179398</v>
          </cell>
          <cell r="CA234">
            <v>0</v>
          </cell>
          <cell r="CH234">
            <v>0</v>
          </cell>
          <cell r="CR234">
            <v>131271</v>
          </cell>
          <cell r="CU234">
            <v>0</v>
          </cell>
          <cell r="CX234">
            <v>0</v>
          </cell>
          <cell r="DA234">
            <v>19584</v>
          </cell>
          <cell r="DF234">
            <v>47794</v>
          </cell>
          <cell r="DI234">
            <v>0</v>
          </cell>
          <cell r="EF234">
            <v>423</v>
          </cell>
        </row>
        <row r="235">
          <cell r="C235" t="str">
            <v>King's Stanley CofE Primary School</v>
          </cell>
          <cell r="D235">
            <v>3372</v>
          </cell>
          <cell r="L235">
            <v>0</v>
          </cell>
          <cell r="M235">
            <v>0</v>
          </cell>
          <cell r="N235">
            <v>0</v>
          </cell>
          <cell r="S235">
            <v>0</v>
          </cell>
          <cell r="T235">
            <v>0</v>
          </cell>
          <cell r="AK235">
            <v>538145</v>
          </cell>
          <cell r="CA235">
            <v>0</v>
          </cell>
          <cell r="CH235">
            <v>0</v>
          </cell>
          <cell r="CR235">
            <v>37812</v>
          </cell>
          <cell r="CU235">
            <v>0</v>
          </cell>
          <cell r="CX235">
            <v>0</v>
          </cell>
          <cell r="DA235">
            <v>6528</v>
          </cell>
          <cell r="DF235">
            <v>29547</v>
          </cell>
          <cell r="DI235">
            <v>0</v>
          </cell>
          <cell r="EF235">
            <v>193</v>
          </cell>
        </row>
        <row r="236">
          <cell r="C236" t="str">
            <v>Kingsway Primary School</v>
          </cell>
          <cell r="D236">
            <v>3373</v>
          </cell>
          <cell r="L236">
            <v>0</v>
          </cell>
          <cell r="M236">
            <v>0</v>
          </cell>
          <cell r="N236">
            <v>0</v>
          </cell>
          <cell r="S236">
            <v>0</v>
          </cell>
          <cell r="T236">
            <v>0</v>
          </cell>
          <cell r="AK236">
            <v>874534</v>
          </cell>
          <cell r="CA236">
            <v>0</v>
          </cell>
          <cell r="CH236">
            <v>0</v>
          </cell>
          <cell r="CR236">
            <v>234538</v>
          </cell>
          <cell r="CU236">
            <v>0</v>
          </cell>
          <cell r="CX236">
            <v>0</v>
          </cell>
          <cell r="DA236">
            <v>43520</v>
          </cell>
          <cell r="DF236">
            <v>64681</v>
          </cell>
          <cell r="DI236">
            <v>0</v>
          </cell>
          <cell r="EF236">
            <v>314</v>
          </cell>
        </row>
        <row r="237">
          <cell r="C237" t="str">
            <v>Isbourne Valley School</v>
          </cell>
          <cell r="D237">
            <v>3374</v>
          </cell>
          <cell r="L237">
            <v>0</v>
          </cell>
          <cell r="M237">
            <v>0</v>
          </cell>
          <cell r="N237">
            <v>0</v>
          </cell>
          <cell r="S237">
            <v>0</v>
          </cell>
          <cell r="T237">
            <v>0</v>
          </cell>
          <cell r="AK237">
            <v>179347</v>
          </cell>
          <cell r="CA237">
            <v>0</v>
          </cell>
          <cell r="CH237">
            <v>0</v>
          </cell>
          <cell r="CR237">
            <v>5448</v>
          </cell>
          <cell r="CU237">
            <v>0</v>
          </cell>
          <cell r="CX237">
            <v>0</v>
          </cell>
          <cell r="DA237">
            <v>0</v>
          </cell>
          <cell r="DF237">
            <v>12763</v>
          </cell>
          <cell r="DI237">
            <v>45590</v>
          </cell>
          <cell r="EF237">
            <v>64</v>
          </cell>
        </row>
        <row r="238">
          <cell r="C238" t="str">
            <v>Cirencester Primary School</v>
          </cell>
          <cell r="D238">
            <v>3375</v>
          </cell>
          <cell r="L238">
            <v>0</v>
          </cell>
          <cell r="M238">
            <v>0</v>
          </cell>
          <cell r="N238">
            <v>0</v>
          </cell>
          <cell r="S238">
            <v>0</v>
          </cell>
          <cell r="T238">
            <v>0</v>
          </cell>
          <cell r="AK238">
            <v>1154595</v>
          </cell>
          <cell r="CA238">
            <v>0</v>
          </cell>
          <cell r="CH238">
            <v>0</v>
          </cell>
          <cell r="CR238">
            <v>111553</v>
          </cell>
          <cell r="CU238">
            <v>0</v>
          </cell>
          <cell r="CX238">
            <v>0</v>
          </cell>
          <cell r="DA238">
            <v>28288</v>
          </cell>
          <cell r="DF238">
            <v>62732</v>
          </cell>
          <cell r="DI238">
            <v>0</v>
          </cell>
          <cell r="EF238">
            <v>413</v>
          </cell>
        </row>
        <row r="239">
          <cell r="C239" t="str">
            <v>The Catholic School of Saint Gregory the Great</v>
          </cell>
          <cell r="D239">
            <v>5201</v>
          </cell>
          <cell r="L239">
            <v>0</v>
          </cell>
          <cell r="M239">
            <v>0</v>
          </cell>
          <cell r="N239">
            <v>0</v>
          </cell>
          <cell r="S239">
            <v>0</v>
          </cell>
          <cell r="T239">
            <v>0</v>
          </cell>
          <cell r="AK239">
            <v>1068857</v>
          </cell>
          <cell r="CA239">
            <v>0</v>
          </cell>
          <cell r="CH239">
            <v>0</v>
          </cell>
          <cell r="CR239">
            <v>153684</v>
          </cell>
          <cell r="CU239">
            <v>0</v>
          </cell>
          <cell r="CX239">
            <v>0</v>
          </cell>
          <cell r="DA239">
            <v>27200</v>
          </cell>
          <cell r="DF239">
            <v>46255</v>
          </cell>
          <cell r="DI239">
            <v>0</v>
          </cell>
          <cell r="EF239">
            <v>384</v>
          </cell>
        </row>
        <row r="240">
          <cell r="C240" t="str">
            <v>Primrose Hill CofE Primary School</v>
          </cell>
          <cell r="D240">
            <v>5202</v>
          </cell>
          <cell r="L240">
            <v>0</v>
          </cell>
          <cell r="M240">
            <v>0</v>
          </cell>
          <cell r="N240">
            <v>0</v>
          </cell>
          <cell r="S240">
            <v>0</v>
          </cell>
          <cell r="T240">
            <v>0</v>
          </cell>
          <cell r="AK240">
            <v>699270</v>
          </cell>
          <cell r="CA240">
            <v>0</v>
          </cell>
          <cell r="CH240">
            <v>0</v>
          </cell>
          <cell r="CR240">
            <v>54633</v>
          </cell>
          <cell r="CU240">
            <v>0</v>
          </cell>
          <cell r="CX240">
            <v>0</v>
          </cell>
          <cell r="DA240">
            <v>4352</v>
          </cell>
          <cell r="DF240">
            <v>36072</v>
          </cell>
          <cell r="DI240">
            <v>0</v>
          </cell>
          <cell r="EF240">
            <v>251</v>
          </cell>
        </row>
        <row r="241">
          <cell r="C241" t="str">
            <v>Picklenash Junior School</v>
          </cell>
          <cell r="D241">
            <v>5203</v>
          </cell>
          <cell r="L241">
            <v>0</v>
          </cell>
          <cell r="M241">
            <v>0</v>
          </cell>
          <cell r="N241">
            <v>0</v>
          </cell>
          <cell r="S241">
            <v>0</v>
          </cell>
          <cell r="T241">
            <v>0</v>
          </cell>
          <cell r="AK241">
            <v>497875</v>
          </cell>
          <cell r="CA241">
            <v>0</v>
          </cell>
          <cell r="CH241">
            <v>0</v>
          </cell>
          <cell r="CR241">
            <v>67824</v>
          </cell>
          <cell r="CU241">
            <v>0</v>
          </cell>
          <cell r="CX241">
            <v>0</v>
          </cell>
          <cell r="DA241">
            <v>10880</v>
          </cell>
          <cell r="DF241">
            <v>29726</v>
          </cell>
          <cell r="DI241">
            <v>0</v>
          </cell>
          <cell r="EF241">
            <v>177</v>
          </cell>
        </row>
        <row r="242">
          <cell r="C242" t="str">
            <v>Blue Coat CofE Primary School</v>
          </cell>
          <cell r="D242">
            <v>5204</v>
          </cell>
          <cell r="L242">
            <v>0</v>
          </cell>
          <cell r="M242">
            <v>0</v>
          </cell>
          <cell r="N242">
            <v>0</v>
          </cell>
          <cell r="S242">
            <v>0</v>
          </cell>
          <cell r="T242">
            <v>0</v>
          </cell>
          <cell r="AK242">
            <v>875365</v>
          </cell>
          <cell r="CA242">
            <v>0</v>
          </cell>
          <cell r="CH242">
            <v>0</v>
          </cell>
          <cell r="CR242">
            <v>54519</v>
          </cell>
          <cell r="CU242">
            <v>0</v>
          </cell>
          <cell r="CX242">
            <v>0</v>
          </cell>
          <cell r="DA242">
            <v>9792</v>
          </cell>
          <cell r="DF242">
            <v>39125</v>
          </cell>
          <cell r="DI242">
            <v>0</v>
          </cell>
          <cell r="EF242">
            <v>314</v>
          </cell>
        </row>
        <row r="243">
          <cell r="C243" t="str">
            <v>Andoversford Primary School</v>
          </cell>
          <cell r="D243">
            <v>5205</v>
          </cell>
          <cell r="L243">
            <v>0</v>
          </cell>
          <cell r="M243">
            <v>0</v>
          </cell>
          <cell r="N243">
            <v>0</v>
          </cell>
          <cell r="S243">
            <v>0</v>
          </cell>
          <cell r="T243">
            <v>0</v>
          </cell>
          <cell r="AK243">
            <v>132786</v>
          </cell>
          <cell r="CA243">
            <v>0</v>
          </cell>
          <cell r="CH243">
            <v>0</v>
          </cell>
          <cell r="CR243">
            <v>29500</v>
          </cell>
          <cell r="CU243">
            <v>0</v>
          </cell>
          <cell r="CX243">
            <v>0</v>
          </cell>
          <cell r="DA243">
            <v>3264</v>
          </cell>
          <cell r="DF243">
            <v>12111</v>
          </cell>
          <cell r="DI243">
            <v>0</v>
          </cell>
          <cell r="EF243">
            <v>48</v>
          </cell>
        </row>
        <row r="244">
          <cell r="C244" t="str">
            <v>Tirlebrook Primary School</v>
          </cell>
          <cell r="D244">
            <v>5208</v>
          </cell>
          <cell r="L244">
            <v>0</v>
          </cell>
          <cell r="M244">
            <v>0</v>
          </cell>
          <cell r="N244">
            <v>0</v>
          </cell>
          <cell r="S244">
            <v>0</v>
          </cell>
          <cell r="T244">
            <v>0</v>
          </cell>
          <cell r="AK244">
            <v>505625</v>
          </cell>
          <cell r="CA244">
            <v>0</v>
          </cell>
          <cell r="CH244">
            <v>0</v>
          </cell>
          <cell r="CR244">
            <v>54961</v>
          </cell>
          <cell r="CU244">
            <v>0</v>
          </cell>
          <cell r="CX244">
            <v>0</v>
          </cell>
          <cell r="DA244">
            <v>544</v>
          </cell>
          <cell r="DF244">
            <v>24135</v>
          </cell>
          <cell r="DI244">
            <v>0</v>
          </cell>
          <cell r="EF244">
            <v>182</v>
          </cell>
        </row>
        <row r="245">
          <cell r="C245" t="str">
            <v>The British School</v>
          </cell>
          <cell r="D245">
            <v>5209</v>
          </cell>
          <cell r="L245">
            <v>0</v>
          </cell>
          <cell r="M245">
            <v>0</v>
          </cell>
          <cell r="N245">
            <v>0</v>
          </cell>
          <cell r="S245">
            <v>0</v>
          </cell>
          <cell r="T245">
            <v>0</v>
          </cell>
          <cell r="AK245">
            <v>425046</v>
          </cell>
          <cell r="CA245">
            <v>0</v>
          </cell>
          <cell r="CH245">
            <v>0</v>
          </cell>
          <cell r="CR245">
            <v>75507</v>
          </cell>
          <cell r="CU245">
            <v>0</v>
          </cell>
          <cell r="CX245">
            <v>0</v>
          </cell>
          <cell r="DA245">
            <v>2720</v>
          </cell>
          <cell r="DF245">
            <v>25369</v>
          </cell>
          <cell r="DI245">
            <v>0</v>
          </cell>
          <cell r="EF245">
            <v>152</v>
          </cell>
        </row>
        <row r="246">
          <cell r="C246" t="str">
            <v>Warden Hill Primary School</v>
          </cell>
          <cell r="D246">
            <v>5210</v>
          </cell>
          <cell r="L246">
            <v>0</v>
          </cell>
          <cell r="M246">
            <v>0</v>
          </cell>
          <cell r="N246">
            <v>0</v>
          </cell>
          <cell r="S246">
            <v>0</v>
          </cell>
          <cell r="T246">
            <v>0</v>
          </cell>
          <cell r="AK246">
            <v>1063665</v>
          </cell>
          <cell r="CA246">
            <v>0</v>
          </cell>
          <cell r="CH246">
            <v>0</v>
          </cell>
          <cell r="CR246">
            <v>77858</v>
          </cell>
          <cell r="CU246">
            <v>0</v>
          </cell>
          <cell r="CX246">
            <v>0</v>
          </cell>
          <cell r="DA246">
            <v>5440</v>
          </cell>
          <cell r="DF246">
            <v>46928</v>
          </cell>
          <cell r="DI246">
            <v>0</v>
          </cell>
          <cell r="EF246">
            <v>383</v>
          </cell>
        </row>
        <row r="247">
          <cell r="C247" t="str">
            <v>Glebe Infants' School</v>
          </cell>
          <cell r="D247">
            <v>5211</v>
          </cell>
          <cell r="L247">
            <v>0</v>
          </cell>
          <cell r="M247">
            <v>0</v>
          </cell>
          <cell r="N247">
            <v>0</v>
          </cell>
          <cell r="S247">
            <v>0</v>
          </cell>
          <cell r="T247">
            <v>0</v>
          </cell>
          <cell r="AK247">
            <v>286002</v>
          </cell>
          <cell r="CA247">
            <v>0</v>
          </cell>
          <cell r="CH247">
            <v>0</v>
          </cell>
          <cell r="CR247">
            <v>27114</v>
          </cell>
          <cell r="CU247">
            <v>0</v>
          </cell>
          <cell r="CX247">
            <v>0</v>
          </cell>
          <cell r="DA247">
            <v>5984</v>
          </cell>
          <cell r="DF247">
            <v>20106</v>
          </cell>
          <cell r="DI247">
            <v>0</v>
          </cell>
          <cell r="EF247">
            <v>104</v>
          </cell>
        </row>
        <row r="248">
          <cell r="C248" t="str">
            <v>Cam Woodfield Junior School</v>
          </cell>
          <cell r="D248">
            <v>5212</v>
          </cell>
          <cell r="L248">
            <v>0</v>
          </cell>
          <cell r="M248">
            <v>0</v>
          </cell>
          <cell r="N248">
            <v>0</v>
          </cell>
          <cell r="S248">
            <v>0</v>
          </cell>
          <cell r="T248">
            <v>0</v>
          </cell>
          <cell r="AK248">
            <v>447750</v>
          </cell>
          <cell r="CA248">
            <v>0</v>
          </cell>
          <cell r="CH248">
            <v>0</v>
          </cell>
          <cell r="CR248">
            <v>52771</v>
          </cell>
          <cell r="CU248">
            <v>0</v>
          </cell>
          <cell r="CX248">
            <v>0</v>
          </cell>
          <cell r="DA248">
            <v>13600</v>
          </cell>
          <cell r="DF248">
            <v>26779</v>
          </cell>
          <cell r="DI248">
            <v>0</v>
          </cell>
          <cell r="EF248">
            <v>158</v>
          </cell>
        </row>
        <row r="249">
          <cell r="C249" t="str">
            <v>St David's School</v>
          </cell>
          <cell r="D249">
            <v>5213</v>
          </cell>
          <cell r="L249">
            <v>0</v>
          </cell>
          <cell r="M249">
            <v>0</v>
          </cell>
          <cell r="N249">
            <v>0</v>
          </cell>
          <cell r="S249">
            <v>0</v>
          </cell>
          <cell r="T249">
            <v>0</v>
          </cell>
          <cell r="AK249">
            <v>690235</v>
          </cell>
          <cell r="CA249">
            <v>0</v>
          </cell>
          <cell r="CH249">
            <v>0</v>
          </cell>
          <cell r="CR249">
            <v>80377</v>
          </cell>
          <cell r="CU249">
            <v>0</v>
          </cell>
          <cell r="CX249">
            <v>0</v>
          </cell>
          <cell r="DA249">
            <v>9248</v>
          </cell>
          <cell r="DF249">
            <v>34903</v>
          </cell>
          <cell r="DI249">
            <v>0</v>
          </cell>
          <cell r="EF249">
            <v>247</v>
          </cell>
        </row>
        <row r="250">
          <cell r="C250" t="str">
            <v>Swindon Village Primary School</v>
          </cell>
          <cell r="D250">
            <v>5214</v>
          </cell>
          <cell r="L250">
            <v>0</v>
          </cell>
          <cell r="M250">
            <v>0</v>
          </cell>
          <cell r="N250">
            <v>0</v>
          </cell>
          <cell r="S250">
            <v>0</v>
          </cell>
          <cell r="T250">
            <v>0</v>
          </cell>
          <cell r="AK250">
            <v>1129940</v>
          </cell>
          <cell r="CA250">
            <v>0</v>
          </cell>
          <cell r="CH250">
            <v>0</v>
          </cell>
          <cell r="CR250">
            <v>117408</v>
          </cell>
          <cell r="CU250">
            <v>0</v>
          </cell>
          <cell r="CX250">
            <v>0</v>
          </cell>
          <cell r="DA250">
            <v>23392</v>
          </cell>
          <cell r="DF250">
            <v>46170</v>
          </cell>
          <cell r="DI250">
            <v>0</v>
          </cell>
          <cell r="EF250">
            <v>405</v>
          </cell>
        </row>
        <row r="251">
          <cell r="C251" t="str">
            <v>Christ Church CofE Primary School</v>
          </cell>
          <cell r="D251">
            <v>5215</v>
          </cell>
          <cell r="L251">
            <v>0</v>
          </cell>
          <cell r="M251">
            <v>0</v>
          </cell>
          <cell r="N251">
            <v>0</v>
          </cell>
          <cell r="S251">
            <v>0</v>
          </cell>
          <cell r="T251">
            <v>0</v>
          </cell>
          <cell r="AK251">
            <v>591090</v>
          </cell>
          <cell r="CA251">
            <v>0</v>
          </cell>
          <cell r="CH251">
            <v>0</v>
          </cell>
          <cell r="CR251">
            <v>72660</v>
          </cell>
          <cell r="CU251">
            <v>99551</v>
          </cell>
          <cell r="CX251">
            <v>0</v>
          </cell>
          <cell r="DA251">
            <v>8160</v>
          </cell>
          <cell r="DF251">
            <v>23680</v>
          </cell>
          <cell r="DI251">
            <v>0</v>
          </cell>
          <cell r="EF251">
            <v>212</v>
          </cell>
        </row>
        <row r="252">
          <cell r="C252" t="str">
            <v>Severnbanks Primary School</v>
          </cell>
          <cell r="D252">
            <v>5216</v>
          </cell>
          <cell r="L252">
            <v>0</v>
          </cell>
          <cell r="M252">
            <v>0</v>
          </cell>
          <cell r="N252">
            <v>0</v>
          </cell>
          <cell r="S252">
            <v>0</v>
          </cell>
          <cell r="T252">
            <v>0</v>
          </cell>
          <cell r="AK252">
            <v>530373</v>
          </cell>
          <cell r="CA252">
            <v>0</v>
          </cell>
          <cell r="CH252">
            <v>0</v>
          </cell>
          <cell r="CR252">
            <v>172116</v>
          </cell>
          <cell r="CU252">
            <v>0</v>
          </cell>
          <cell r="CX252">
            <v>0</v>
          </cell>
          <cell r="DA252">
            <v>28288</v>
          </cell>
          <cell r="DF252">
            <v>24099</v>
          </cell>
          <cell r="DI252">
            <v>0</v>
          </cell>
          <cell r="EF252">
            <v>190</v>
          </cell>
        </row>
        <row r="253">
          <cell r="C253" t="str">
            <v>Minchinhampton School</v>
          </cell>
          <cell r="D253">
            <v>5217</v>
          </cell>
          <cell r="L253">
            <v>0</v>
          </cell>
          <cell r="M253">
            <v>0</v>
          </cell>
          <cell r="N253">
            <v>0</v>
          </cell>
          <cell r="S253">
            <v>0</v>
          </cell>
          <cell r="T253">
            <v>0</v>
          </cell>
          <cell r="AK253">
            <v>825918</v>
          </cell>
          <cell r="CA253">
            <v>0</v>
          </cell>
          <cell r="CH253">
            <v>0</v>
          </cell>
          <cell r="CR253">
            <v>50696</v>
          </cell>
          <cell r="CU253">
            <v>0</v>
          </cell>
          <cell r="CX253">
            <v>0</v>
          </cell>
          <cell r="DA253">
            <v>13056</v>
          </cell>
          <cell r="DF253">
            <v>34533</v>
          </cell>
          <cell r="DI253">
            <v>0</v>
          </cell>
          <cell r="EF253">
            <v>296</v>
          </cell>
        </row>
        <row r="254">
          <cell r="C254" t="str">
            <v>Heron Primary School</v>
          </cell>
          <cell r="D254">
            <v>5219</v>
          </cell>
          <cell r="L254">
            <v>0</v>
          </cell>
          <cell r="M254">
            <v>0</v>
          </cell>
          <cell r="N254">
            <v>0</v>
          </cell>
          <cell r="S254">
            <v>0</v>
          </cell>
          <cell r="T254">
            <v>0</v>
          </cell>
          <cell r="AK254">
            <v>1136242</v>
          </cell>
          <cell r="CA254">
            <v>0</v>
          </cell>
          <cell r="CH254">
            <v>0</v>
          </cell>
          <cell r="CR254">
            <v>99484</v>
          </cell>
          <cell r="CU254">
            <v>0</v>
          </cell>
          <cell r="CX254">
            <v>0</v>
          </cell>
          <cell r="DA254">
            <v>14688</v>
          </cell>
          <cell r="DF254">
            <v>48530</v>
          </cell>
          <cell r="DI254">
            <v>0</v>
          </cell>
          <cell r="EF254">
            <v>408</v>
          </cell>
        </row>
        <row r="255">
          <cell r="C255" t="str">
            <v>Carrant Brook Junior School</v>
          </cell>
          <cell r="D255">
            <v>5220</v>
          </cell>
          <cell r="L255">
            <v>0</v>
          </cell>
          <cell r="M255">
            <v>0</v>
          </cell>
          <cell r="N255">
            <v>0</v>
          </cell>
          <cell r="S255">
            <v>0</v>
          </cell>
          <cell r="T255">
            <v>0</v>
          </cell>
          <cell r="AK255">
            <v>479915</v>
          </cell>
          <cell r="CA255">
            <v>0</v>
          </cell>
          <cell r="CH255">
            <v>0</v>
          </cell>
          <cell r="CR255">
            <v>61500</v>
          </cell>
          <cell r="CU255">
            <v>0</v>
          </cell>
          <cell r="CX255">
            <v>0</v>
          </cell>
          <cell r="DA255">
            <v>17408</v>
          </cell>
          <cell r="DF255">
            <v>27342</v>
          </cell>
          <cell r="DI255">
            <v>0</v>
          </cell>
          <cell r="EF255">
            <v>170</v>
          </cell>
        </row>
        <row r="256">
          <cell r="C256" t="str">
            <v>Oakwood Primary School</v>
          </cell>
          <cell r="D256">
            <v>5221</v>
          </cell>
          <cell r="L256">
            <v>0</v>
          </cell>
          <cell r="M256">
            <v>0</v>
          </cell>
          <cell r="N256">
            <v>0</v>
          </cell>
          <cell r="S256">
            <v>0</v>
          </cell>
          <cell r="T256">
            <v>0</v>
          </cell>
          <cell r="AK256">
            <v>747984</v>
          </cell>
          <cell r="CA256">
            <v>0</v>
          </cell>
          <cell r="CH256">
            <v>0</v>
          </cell>
          <cell r="CR256">
            <v>142779</v>
          </cell>
          <cell r="CU256">
            <v>0</v>
          </cell>
          <cell r="CX256">
            <v>0</v>
          </cell>
          <cell r="DA256">
            <v>63104</v>
          </cell>
          <cell r="DF256">
            <v>46529</v>
          </cell>
          <cell r="DI256">
            <v>0</v>
          </cell>
          <cell r="EF256">
            <v>268</v>
          </cell>
        </row>
        <row r="258">
          <cell r="A258" t="str">
            <v>Middle Deemed Primary Schools</v>
          </cell>
        </row>
        <row r="259">
          <cell r="L259">
            <v>0</v>
          </cell>
          <cell r="M259">
            <v>0</v>
          </cell>
          <cell r="N259">
            <v>0</v>
          </cell>
          <cell r="S259">
            <v>0</v>
          </cell>
          <cell r="T259">
            <v>0</v>
          </cell>
          <cell r="AK259">
            <v>0</v>
          </cell>
          <cell r="CA259">
            <v>0</v>
          </cell>
          <cell r="CH259">
            <v>0</v>
          </cell>
          <cell r="CR259">
            <v>0</v>
          </cell>
          <cell r="CU259">
            <v>0</v>
          </cell>
          <cell r="CX259">
            <v>0</v>
          </cell>
          <cell r="DA259">
            <v>0</v>
          </cell>
          <cell r="DF259">
            <v>0</v>
          </cell>
          <cell r="DI259">
            <v>0</v>
          </cell>
          <cell r="EF259">
            <v>0</v>
          </cell>
        </row>
        <row r="261">
          <cell r="B261" t="str">
            <v>Total/average Primary Schools</v>
          </cell>
          <cell r="L261">
            <v>0</v>
          </cell>
          <cell r="M261">
            <v>0</v>
          </cell>
          <cell r="N261">
            <v>0</v>
          </cell>
          <cell r="S261">
            <v>0</v>
          </cell>
          <cell r="T261">
            <v>0</v>
          </cell>
          <cell r="AK261">
            <v>106373550</v>
          </cell>
          <cell r="CA261">
            <v>0</v>
          </cell>
          <cell r="CH261">
            <v>0</v>
          </cell>
          <cell r="CR261">
            <v>14502037</v>
          </cell>
          <cell r="CU261">
            <v>513656</v>
          </cell>
          <cell r="CX261">
            <v>0</v>
          </cell>
          <cell r="DA261">
            <v>2664512</v>
          </cell>
          <cell r="DF261">
            <v>6152465</v>
          </cell>
          <cell r="DI261">
            <v>146010</v>
          </cell>
          <cell r="EF261">
            <v>38155</v>
          </cell>
        </row>
        <row r="263">
          <cell r="A263" t="str">
            <v>Secondary Schools</v>
          </cell>
        </row>
        <row r="264">
          <cell r="C264" t="str">
            <v>Barnwood Park Arts College</v>
          </cell>
          <cell r="D264">
            <v>4012</v>
          </cell>
          <cell r="L264">
            <v>0</v>
          </cell>
          <cell r="M264">
            <v>0</v>
          </cell>
          <cell r="N264">
            <v>0</v>
          </cell>
          <cell r="S264">
            <v>0</v>
          </cell>
          <cell r="T264">
            <v>0</v>
          </cell>
          <cell r="BC264">
            <v>2612707</v>
          </cell>
          <cell r="CA264">
            <v>0</v>
          </cell>
          <cell r="CE264">
            <v>0</v>
          </cell>
          <cell r="CH264">
            <v>0</v>
          </cell>
          <cell r="CR264">
            <v>428343</v>
          </cell>
          <cell r="CU264">
            <v>0</v>
          </cell>
          <cell r="CX264">
            <v>0</v>
          </cell>
          <cell r="DA264">
            <v>73514</v>
          </cell>
          <cell r="DF264">
            <v>122317</v>
          </cell>
          <cell r="DI264">
            <v>0</v>
          </cell>
          <cell r="EF264">
            <v>731</v>
          </cell>
        </row>
        <row r="265">
          <cell r="C265" t="str">
            <v>Beaufort Community School</v>
          </cell>
          <cell r="D265">
            <v>4015</v>
          </cell>
          <cell r="L265">
            <v>0</v>
          </cell>
          <cell r="M265">
            <v>0</v>
          </cell>
          <cell r="N265">
            <v>0</v>
          </cell>
          <cell r="S265">
            <v>0</v>
          </cell>
          <cell r="T265">
            <v>0</v>
          </cell>
          <cell r="BC265">
            <v>3658444</v>
          </cell>
          <cell r="CA265">
            <v>0</v>
          </cell>
          <cell r="CE265">
            <v>888860</v>
          </cell>
          <cell r="CH265">
            <v>0</v>
          </cell>
          <cell r="CR265">
            <v>630619</v>
          </cell>
          <cell r="CU265">
            <v>147052</v>
          </cell>
          <cell r="CX265">
            <v>0</v>
          </cell>
          <cell r="DA265">
            <v>122108</v>
          </cell>
          <cell r="DF265">
            <v>198111</v>
          </cell>
          <cell r="DI265">
            <v>0</v>
          </cell>
          <cell r="EF265">
            <v>1208</v>
          </cell>
        </row>
        <row r="266">
          <cell r="C266" t="str">
            <v>Archway School</v>
          </cell>
          <cell r="D266">
            <v>4032</v>
          </cell>
          <cell r="L266">
            <v>0</v>
          </cell>
          <cell r="M266">
            <v>0</v>
          </cell>
          <cell r="N266">
            <v>0</v>
          </cell>
          <cell r="S266">
            <v>0</v>
          </cell>
          <cell r="T266">
            <v>0</v>
          </cell>
          <cell r="BC266">
            <v>3539389</v>
          </cell>
          <cell r="CA266">
            <v>0</v>
          </cell>
          <cell r="CE266">
            <v>745731</v>
          </cell>
          <cell r="CH266">
            <v>0</v>
          </cell>
          <cell r="CR266">
            <v>448691</v>
          </cell>
          <cell r="CU266">
            <v>0</v>
          </cell>
          <cell r="CX266">
            <v>0</v>
          </cell>
          <cell r="DA266">
            <v>59808</v>
          </cell>
          <cell r="DF266">
            <v>277386</v>
          </cell>
          <cell r="DI266">
            <v>0</v>
          </cell>
          <cell r="EF266">
            <v>1151</v>
          </cell>
        </row>
        <row r="267">
          <cell r="C267" t="str">
            <v>Rednock School</v>
          </cell>
          <cell r="D267">
            <v>5407</v>
          </cell>
          <cell r="L267">
            <v>0</v>
          </cell>
          <cell r="M267">
            <v>0</v>
          </cell>
          <cell r="N267">
            <v>0</v>
          </cell>
          <cell r="S267">
            <v>0</v>
          </cell>
          <cell r="T267">
            <v>0</v>
          </cell>
          <cell r="BC267">
            <v>4151882</v>
          </cell>
          <cell r="CA267">
            <v>0</v>
          </cell>
          <cell r="CE267">
            <v>974549</v>
          </cell>
          <cell r="CH267">
            <v>0</v>
          </cell>
          <cell r="CR267">
            <v>598812</v>
          </cell>
          <cell r="CU267">
            <v>0</v>
          </cell>
          <cell r="CX267">
            <v>0</v>
          </cell>
          <cell r="DA267">
            <v>51086</v>
          </cell>
          <cell r="DF267">
            <v>225767</v>
          </cell>
          <cell r="DI267">
            <v>0</v>
          </cell>
          <cell r="EF267">
            <v>1373</v>
          </cell>
        </row>
        <row r="268">
          <cell r="C268" t="str">
            <v>Newent Community School and Sixth Form Centre</v>
          </cell>
          <cell r="D268">
            <v>5411</v>
          </cell>
          <cell r="L268">
            <v>0</v>
          </cell>
          <cell r="M268">
            <v>0</v>
          </cell>
          <cell r="N268">
            <v>0</v>
          </cell>
          <cell r="S268">
            <v>0</v>
          </cell>
          <cell r="T268">
            <v>0</v>
          </cell>
          <cell r="BC268">
            <v>4005050</v>
          </cell>
          <cell r="CA268">
            <v>0</v>
          </cell>
          <cell r="CE268">
            <v>927544</v>
          </cell>
          <cell r="CH268">
            <v>0</v>
          </cell>
          <cell r="CR268">
            <v>572962</v>
          </cell>
          <cell r="CU268">
            <v>0</v>
          </cell>
          <cell r="CX268">
            <v>0</v>
          </cell>
          <cell r="DA268">
            <v>42364</v>
          </cell>
          <cell r="DF268">
            <v>228718</v>
          </cell>
          <cell r="DI268">
            <v>0</v>
          </cell>
          <cell r="EF268">
            <v>1312</v>
          </cell>
        </row>
        <row r="269">
          <cell r="C269" t="str">
            <v>Pittville School</v>
          </cell>
          <cell r="D269">
            <v>5421</v>
          </cell>
          <cell r="L269">
            <v>0</v>
          </cell>
          <cell r="M269">
            <v>0</v>
          </cell>
          <cell r="N269">
            <v>0</v>
          </cell>
          <cell r="S269">
            <v>0</v>
          </cell>
          <cell r="T269">
            <v>0</v>
          </cell>
          <cell r="BC269">
            <v>2459255</v>
          </cell>
          <cell r="CA269">
            <v>0</v>
          </cell>
          <cell r="CE269">
            <v>0</v>
          </cell>
          <cell r="CH269">
            <v>0</v>
          </cell>
          <cell r="CR269">
            <v>553477</v>
          </cell>
          <cell r="CU269">
            <v>0</v>
          </cell>
          <cell r="CX269">
            <v>0</v>
          </cell>
          <cell r="DA269">
            <v>113386</v>
          </cell>
          <cell r="DF269">
            <v>141000</v>
          </cell>
          <cell r="DI269">
            <v>0</v>
          </cell>
          <cell r="EF269">
            <v>687</v>
          </cell>
        </row>
        <row r="270">
          <cell r="C270" t="str">
            <v>Lakers School</v>
          </cell>
          <cell r="D270">
            <v>5423</v>
          </cell>
          <cell r="L270">
            <v>0</v>
          </cell>
          <cell r="M270">
            <v>0</v>
          </cell>
          <cell r="N270">
            <v>0</v>
          </cell>
          <cell r="S270">
            <v>0</v>
          </cell>
          <cell r="T270">
            <v>0</v>
          </cell>
          <cell r="BC270">
            <v>2404357</v>
          </cell>
          <cell r="CA270">
            <v>0</v>
          </cell>
          <cell r="CE270">
            <v>0</v>
          </cell>
          <cell r="CH270">
            <v>0</v>
          </cell>
          <cell r="CR270">
            <v>501383</v>
          </cell>
          <cell r="CU270">
            <v>0</v>
          </cell>
          <cell r="CX270">
            <v>0</v>
          </cell>
          <cell r="DA270">
            <v>61054</v>
          </cell>
          <cell r="DF270">
            <v>142608</v>
          </cell>
          <cell r="DI270">
            <v>0</v>
          </cell>
          <cell r="EF270">
            <v>671</v>
          </cell>
        </row>
        <row r="271">
          <cell r="C271" t="str">
            <v>Maidenhill School</v>
          </cell>
          <cell r="D271">
            <v>5424</v>
          </cell>
          <cell r="L271">
            <v>0</v>
          </cell>
          <cell r="M271">
            <v>0</v>
          </cell>
          <cell r="N271">
            <v>0</v>
          </cell>
          <cell r="S271">
            <v>0</v>
          </cell>
          <cell r="T271">
            <v>0</v>
          </cell>
          <cell r="BC271">
            <v>1907624</v>
          </cell>
          <cell r="CA271">
            <v>0</v>
          </cell>
          <cell r="CE271">
            <v>0</v>
          </cell>
          <cell r="CH271">
            <v>0</v>
          </cell>
          <cell r="CR271">
            <v>376791</v>
          </cell>
          <cell r="CU271">
            <v>0</v>
          </cell>
          <cell r="CX271">
            <v>0</v>
          </cell>
          <cell r="DA271">
            <v>40495</v>
          </cell>
          <cell r="DF271">
            <v>125435</v>
          </cell>
          <cell r="DI271">
            <v>0</v>
          </cell>
          <cell r="EF271">
            <v>528</v>
          </cell>
        </row>
        <row r="272">
          <cell r="C272" t="str">
            <v>Heywood Community School</v>
          </cell>
          <cell r="D272">
            <v>5425</v>
          </cell>
          <cell r="L272">
            <v>0</v>
          </cell>
          <cell r="M272">
            <v>0</v>
          </cell>
          <cell r="N272">
            <v>0</v>
          </cell>
          <cell r="S272">
            <v>0</v>
          </cell>
          <cell r="T272">
            <v>0</v>
          </cell>
          <cell r="BC272">
            <v>1160838</v>
          </cell>
          <cell r="CA272">
            <v>0</v>
          </cell>
          <cell r="CE272">
            <v>0</v>
          </cell>
          <cell r="CH272">
            <v>0</v>
          </cell>
          <cell r="CR272">
            <v>305974</v>
          </cell>
          <cell r="CU272">
            <v>0</v>
          </cell>
          <cell r="CX272">
            <v>0</v>
          </cell>
          <cell r="DA272">
            <v>44856</v>
          </cell>
          <cell r="DF272">
            <v>101036</v>
          </cell>
          <cell r="DI272">
            <v>0</v>
          </cell>
          <cell r="EF272">
            <v>324</v>
          </cell>
        </row>
        <row r="273">
          <cell r="C273" t="str">
            <v>Whitecross School (Foundation)</v>
          </cell>
          <cell r="D273">
            <v>5427</v>
          </cell>
          <cell r="L273">
            <v>0</v>
          </cell>
          <cell r="M273">
            <v>0</v>
          </cell>
          <cell r="N273">
            <v>0</v>
          </cell>
          <cell r="S273">
            <v>0</v>
          </cell>
          <cell r="T273">
            <v>0</v>
          </cell>
          <cell r="BC273">
            <v>3536765</v>
          </cell>
          <cell r="CA273">
            <v>0</v>
          </cell>
          <cell r="CE273">
            <v>0</v>
          </cell>
          <cell r="CH273">
            <v>0</v>
          </cell>
          <cell r="CR273">
            <v>731449</v>
          </cell>
          <cell r="CU273">
            <v>0</v>
          </cell>
          <cell r="CX273">
            <v>0</v>
          </cell>
          <cell r="DA273">
            <v>68530</v>
          </cell>
          <cell r="DF273">
            <v>177103</v>
          </cell>
          <cell r="DI273">
            <v>0</v>
          </cell>
          <cell r="EF273">
            <v>983</v>
          </cell>
        </row>
        <row r="275">
          <cell r="A275" t="str">
            <v>Middle Deemed Secondary Schools</v>
          </cell>
        </row>
        <row r="276">
          <cell r="L276">
            <v>0</v>
          </cell>
          <cell r="M276">
            <v>0</v>
          </cell>
          <cell r="N276">
            <v>0</v>
          </cell>
          <cell r="S276">
            <v>0</v>
          </cell>
          <cell r="T276">
            <v>0</v>
          </cell>
          <cell r="BC276">
            <v>0</v>
          </cell>
          <cell r="CA276">
            <v>0</v>
          </cell>
          <cell r="CE276">
            <v>0</v>
          </cell>
          <cell r="CH276">
            <v>0</v>
          </cell>
          <cell r="CR276">
            <v>0</v>
          </cell>
          <cell r="CU276">
            <v>0</v>
          </cell>
          <cell r="CX276">
            <v>0</v>
          </cell>
          <cell r="DA276">
            <v>0</v>
          </cell>
          <cell r="DF276">
            <v>0</v>
          </cell>
          <cell r="DI276">
            <v>0</v>
          </cell>
          <cell r="EF276">
            <v>0</v>
          </cell>
        </row>
        <row r="278">
          <cell r="B278" t="str">
            <v>Total/average Secondary Schools</v>
          </cell>
          <cell r="L278">
            <v>0</v>
          </cell>
          <cell r="M278">
            <v>0</v>
          </cell>
          <cell r="N278">
            <v>0</v>
          </cell>
          <cell r="S278">
            <v>0</v>
          </cell>
          <cell r="T278">
            <v>0</v>
          </cell>
          <cell r="BC278">
            <v>29436311</v>
          </cell>
          <cell r="CA278">
            <v>0</v>
          </cell>
          <cell r="CE278">
            <v>3536684</v>
          </cell>
          <cell r="CH278">
            <v>0</v>
          </cell>
          <cell r="CR278">
            <v>5148501</v>
          </cell>
          <cell r="CU278">
            <v>147052</v>
          </cell>
          <cell r="CX278">
            <v>0</v>
          </cell>
          <cell r="DA278">
            <v>677201</v>
          </cell>
          <cell r="DF278">
            <v>1739481</v>
          </cell>
          <cell r="DI278">
            <v>0</v>
          </cell>
          <cell r="EF278">
            <v>8968</v>
          </cell>
        </row>
        <row r="280">
          <cell r="A280" t="str">
            <v>Special Schools</v>
          </cell>
        </row>
        <row r="281">
          <cell r="C281" t="str">
            <v>Coln House School</v>
          </cell>
          <cell r="D281">
            <v>7005</v>
          </cell>
          <cell r="L281">
            <v>0</v>
          </cell>
          <cell r="M281">
            <v>0</v>
          </cell>
          <cell r="N281">
            <v>0</v>
          </cell>
          <cell r="S281">
            <v>0</v>
          </cell>
          <cell r="T281">
            <v>0</v>
          </cell>
          <cell r="BJ281">
            <v>814708</v>
          </cell>
          <cell r="CA281">
            <v>83736</v>
          </cell>
          <cell r="CE281">
            <v>0</v>
          </cell>
          <cell r="CH281">
            <v>0</v>
          </cell>
          <cell r="CR281">
            <v>0</v>
          </cell>
          <cell r="CU281">
            <v>0</v>
          </cell>
          <cell r="CX281">
            <v>0</v>
          </cell>
          <cell r="DA281">
            <v>0</v>
          </cell>
          <cell r="DF281">
            <v>0</v>
          </cell>
          <cell r="DI281">
            <v>0</v>
          </cell>
          <cell r="EF281">
            <v>60</v>
          </cell>
        </row>
        <row r="282">
          <cell r="C282" t="str">
            <v>The Ridge</v>
          </cell>
          <cell r="D282">
            <v>7008</v>
          </cell>
          <cell r="L282">
            <v>0</v>
          </cell>
          <cell r="M282">
            <v>0</v>
          </cell>
          <cell r="N282">
            <v>0</v>
          </cell>
          <cell r="S282">
            <v>0</v>
          </cell>
          <cell r="T282">
            <v>0</v>
          </cell>
          <cell r="BJ282">
            <v>602925</v>
          </cell>
          <cell r="CA282">
            <v>61406</v>
          </cell>
          <cell r="CE282">
            <v>0</v>
          </cell>
          <cell r="CH282">
            <v>0</v>
          </cell>
          <cell r="CR282">
            <v>0</v>
          </cell>
          <cell r="CU282">
            <v>0</v>
          </cell>
          <cell r="CX282">
            <v>0</v>
          </cell>
          <cell r="DA282">
            <v>0</v>
          </cell>
          <cell r="DF282">
            <v>0</v>
          </cell>
          <cell r="DI282">
            <v>0</v>
          </cell>
          <cell r="EF282">
            <v>44</v>
          </cell>
        </row>
        <row r="283">
          <cell r="C283" t="str">
            <v>Cam House School</v>
          </cell>
          <cell r="D283">
            <v>7011</v>
          </cell>
          <cell r="L283">
            <v>0</v>
          </cell>
          <cell r="M283">
            <v>0</v>
          </cell>
          <cell r="N283">
            <v>0</v>
          </cell>
          <cell r="S283">
            <v>0</v>
          </cell>
          <cell r="T283">
            <v>0</v>
          </cell>
          <cell r="BJ283">
            <v>742057</v>
          </cell>
          <cell r="CA283">
            <v>76758</v>
          </cell>
          <cell r="CE283">
            <v>0</v>
          </cell>
          <cell r="CH283">
            <v>0</v>
          </cell>
          <cell r="CR283">
            <v>0</v>
          </cell>
          <cell r="CU283">
            <v>0</v>
          </cell>
          <cell r="CX283">
            <v>0</v>
          </cell>
          <cell r="DA283">
            <v>0</v>
          </cell>
          <cell r="DF283">
            <v>0</v>
          </cell>
          <cell r="DI283">
            <v>0</v>
          </cell>
          <cell r="EF283">
            <v>55</v>
          </cell>
        </row>
        <row r="284">
          <cell r="C284" t="str">
            <v>Sandford School</v>
          </cell>
          <cell r="D284">
            <v>7013</v>
          </cell>
          <cell r="L284">
            <v>0</v>
          </cell>
          <cell r="M284">
            <v>0</v>
          </cell>
          <cell r="N284">
            <v>0</v>
          </cell>
          <cell r="S284">
            <v>0</v>
          </cell>
          <cell r="T284">
            <v>0</v>
          </cell>
          <cell r="BJ284">
            <v>960010</v>
          </cell>
          <cell r="CA284">
            <v>97692</v>
          </cell>
          <cell r="CE284">
            <v>0</v>
          </cell>
          <cell r="CH284">
            <v>0</v>
          </cell>
          <cell r="CR284">
            <v>0</v>
          </cell>
          <cell r="CU284">
            <v>0</v>
          </cell>
          <cell r="CX284">
            <v>0</v>
          </cell>
          <cell r="DA284">
            <v>0</v>
          </cell>
          <cell r="DF284">
            <v>0</v>
          </cell>
          <cell r="DI284">
            <v>0</v>
          </cell>
          <cell r="EF284">
            <v>70</v>
          </cell>
        </row>
        <row r="285">
          <cell r="C285" t="str">
            <v>Bettridge School</v>
          </cell>
          <cell r="D285">
            <v>7015</v>
          </cell>
          <cell r="L285">
            <v>0</v>
          </cell>
          <cell r="M285">
            <v>0</v>
          </cell>
          <cell r="N285">
            <v>0</v>
          </cell>
          <cell r="S285">
            <v>0</v>
          </cell>
          <cell r="T285">
            <v>0</v>
          </cell>
          <cell r="BJ285">
            <v>1648894</v>
          </cell>
          <cell r="CA285">
            <v>164681</v>
          </cell>
          <cell r="CE285">
            <v>0</v>
          </cell>
          <cell r="CH285">
            <v>0</v>
          </cell>
          <cell r="CR285">
            <v>0</v>
          </cell>
          <cell r="CU285">
            <v>0</v>
          </cell>
          <cell r="CX285">
            <v>0</v>
          </cell>
          <cell r="DA285">
            <v>0</v>
          </cell>
          <cell r="DF285">
            <v>0</v>
          </cell>
          <cell r="DI285">
            <v>0</v>
          </cell>
          <cell r="EF285">
            <v>127</v>
          </cell>
        </row>
        <row r="286">
          <cell r="C286" t="str">
            <v>The Shrubberies School</v>
          </cell>
          <cell r="D286">
            <v>7017</v>
          </cell>
          <cell r="L286">
            <v>0</v>
          </cell>
          <cell r="M286">
            <v>0</v>
          </cell>
          <cell r="N286">
            <v>0</v>
          </cell>
          <cell r="S286">
            <v>0</v>
          </cell>
          <cell r="T286">
            <v>0</v>
          </cell>
          <cell r="BJ286">
            <v>1191877</v>
          </cell>
          <cell r="CA286">
            <v>128395</v>
          </cell>
          <cell r="CE286">
            <v>0</v>
          </cell>
          <cell r="CH286">
            <v>0</v>
          </cell>
          <cell r="CR286">
            <v>0</v>
          </cell>
          <cell r="CU286">
            <v>0</v>
          </cell>
          <cell r="CX286">
            <v>0</v>
          </cell>
          <cell r="DA286">
            <v>0</v>
          </cell>
          <cell r="DF286">
            <v>0</v>
          </cell>
          <cell r="DI286">
            <v>0</v>
          </cell>
          <cell r="EF286">
            <v>103</v>
          </cell>
        </row>
        <row r="287">
          <cell r="C287" t="str">
            <v>Paternoster School</v>
          </cell>
          <cell r="D287">
            <v>7018</v>
          </cell>
          <cell r="L287">
            <v>0</v>
          </cell>
          <cell r="M287">
            <v>0</v>
          </cell>
          <cell r="N287">
            <v>0</v>
          </cell>
          <cell r="S287">
            <v>0</v>
          </cell>
          <cell r="T287">
            <v>0</v>
          </cell>
          <cell r="BJ287">
            <v>645088</v>
          </cell>
          <cell r="CA287">
            <v>65593</v>
          </cell>
          <cell r="CE287">
            <v>0</v>
          </cell>
          <cell r="CH287">
            <v>0</v>
          </cell>
          <cell r="CR287">
            <v>0</v>
          </cell>
          <cell r="CU287">
            <v>0</v>
          </cell>
          <cell r="CX287">
            <v>0</v>
          </cell>
          <cell r="DA287">
            <v>0</v>
          </cell>
          <cell r="DF287">
            <v>0</v>
          </cell>
          <cell r="DI287">
            <v>0</v>
          </cell>
          <cell r="EF287">
            <v>47</v>
          </cell>
        </row>
        <row r="288">
          <cell r="C288" t="str">
            <v>Alderman Knight School</v>
          </cell>
          <cell r="D288">
            <v>7019</v>
          </cell>
          <cell r="L288">
            <v>0</v>
          </cell>
          <cell r="M288">
            <v>0</v>
          </cell>
          <cell r="N288">
            <v>0</v>
          </cell>
          <cell r="S288">
            <v>0</v>
          </cell>
          <cell r="T288">
            <v>0</v>
          </cell>
          <cell r="BJ288">
            <v>1179234</v>
          </cell>
          <cell r="CA288">
            <v>125604</v>
          </cell>
          <cell r="CE288">
            <v>0</v>
          </cell>
          <cell r="CH288">
            <v>0</v>
          </cell>
          <cell r="CR288">
            <v>0</v>
          </cell>
          <cell r="CU288">
            <v>0</v>
          </cell>
          <cell r="CX288">
            <v>0</v>
          </cell>
          <cell r="DA288">
            <v>0</v>
          </cell>
          <cell r="DF288">
            <v>0</v>
          </cell>
          <cell r="DI288">
            <v>0</v>
          </cell>
          <cell r="EF288">
            <v>90</v>
          </cell>
        </row>
        <row r="289">
          <cell r="C289" t="str">
            <v>Battledown Centre for Children and Families</v>
          </cell>
          <cell r="D289">
            <v>7022</v>
          </cell>
          <cell r="L289">
            <v>0</v>
          </cell>
          <cell r="M289">
            <v>0</v>
          </cell>
          <cell r="N289">
            <v>0</v>
          </cell>
          <cell r="S289">
            <v>0</v>
          </cell>
          <cell r="T289">
            <v>0</v>
          </cell>
          <cell r="BJ289">
            <v>534811</v>
          </cell>
          <cell r="CA289">
            <v>55824</v>
          </cell>
          <cell r="CE289">
            <v>0</v>
          </cell>
          <cell r="CH289">
            <v>0</v>
          </cell>
          <cell r="CR289">
            <v>0</v>
          </cell>
          <cell r="CU289">
            <v>0</v>
          </cell>
          <cell r="CX289">
            <v>0</v>
          </cell>
          <cell r="DA289">
            <v>0</v>
          </cell>
          <cell r="DF289">
            <v>0</v>
          </cell>
          <cell r="DI289">
            <v>0</v>
          </cell>
          <cell r="EF289">
            <v>40</v>
          </cell>
        </row>
        <row r="290">
          <cell r="C290" t="str">
            <v>Belmont School</v>
          </cell>
          <cell r="D290">
            <v>7023</v>
          </cell>
          <cell r="L290">
            <v>0</v>
          </cell>
          <cell r="M290">
            <v>0</v>
          </cell>
          <cell r="N290">
            <v>0</v>
          </cell>
          <cell r="S290">
            <v>0</v>
          </cell>
          <cell r="T290">
            <v>0</v>
          </cell>
          <cell r="BJ290">
            <v>1010582</v>
          </cell>
          <cell r="CA290">
            <v>108857</v>
          </cell>
          <cell r="CE290">
            <v>0</v>
          </cell>
          <cell r="CH290">
            <v>0</v>
          </cell>
          <cell r="CR290">
            <v>0</v>
          </cell>
          <cell r="CU290">
            <v>0</v>
          </cell>
          <cell r="CX290">
            <v>0</v>
          </cell>
          <cell r="DA290">
            <v>0</v>
          </cell>
          <cell r="DF290">
            <v>0</v>
          </cell>
          <cell r="DI290">
            <v>0</v>
          </cell>
          <cell r="EF290">
            <v>78</v>
          </cell>
        </row>
        <row r="291">
          <cell r="C291" t="str">
            <v>The Milestone School</v>
          </cell>
          <cell r="D291">
            <v>7024</v>
          </cell>
          <cell r="L291">
            <v>0</v>
          </cell>
          <cell r="M291">
            <v>0</v>
          </cell>
          <cell r="N291">
            <v>0</v>
          </cell>
          <cell r="S291">
            <v>0</v>
          </cell>
          <cell r="T291">
            <v>0</v>
          </cell>
          <cell r="BJ291">
            <v>3911723</v>
          </cell>
          <cell r="CA291">
            <v>396350</v>
          </cell>
          <cell r="CE291">
            <v>0</v>
          </cell>
          <cell r="CH291">
            <v>0</v>
          </cell>
          <cell r="CR291">
            <v>0</v>
          </cell>
          <cell r="CU291">
            <v>0</v>
          </cell>
          <cell r="CX291">
            <v>0</v>
          </cell>
          <cell r="DA291">
            <v>0</v>
          </cell>
          <cell r="DF291">
            <v>0</v>
          </cell>
          <cell r="DI291">
            <v>0</v>
          </cell>
          <cell r="EF291">
            <v>285</v>
          </cell>
        </row>
        <row r="292">
          <cell r="C292" t="str">
            <v>Heart of the Forest Community Special School</v>
          </cell>
          <cell r="D292">
            <v>7025</v>
          </cell>
          <cell r="L292">
            <v>0</v>
          </cell>
          <cell r="M292">
            <v>0</v>
          </cell>
          <cell r="N292">
            <v>0</v>
          </cell>
          <cell r="S292">
            <v>0</v>
          </cell>
          <cell r="T292">
            <v>0</v>
          </cell>
          <cell r="BJ292">
            <v>1250614</v>
          </cell>
          <cell r="CA292">
            <v>125604</v>
          </cell>
          <cell r="CE292">
            <v>0</v>
          </cell>
          <cell r="CH292">
            <v>0</v>
          </cell>
          <cell r="CR292">
            <v>0</v>
          </cell>
          <cell r="CU292">
            <v>0</v>
          </cell>
          <cell r="CX292">
            <v>0</v>
          </cell>
          <cell r="DA292">
            <v>0</v>
          </cell>
          <cell r="DF292">
            <v>0</v>
          </cell>
          <cell r="DI292">
            <v>0</v>
          </cell>
          <cell r="EF292">
            <v>111</v>
          </cell>
        </row>
        <row r="294">
          <cell r="B294" t="str">
            <v>Total/average Special Schools</v>
          </cell>
          <cell r="L294">
            <v>0</v>
          </cell>
          <cell r="M294">
            <v>0</v>
          </cell>
          <cell r="N294">
            <v>0</v>
          </cell>
          <cell r="S294">
            <v>0</v>
          </cell>
          <cell r="T294">
            <v>0</v>
          </cell>
          <cell r="BJ294">
            <v>14492523</v>
          </cell>
          <cell r="CA294">
            <v>1490500</v>
          </cell>
          <cell r="CE294">
            <v>0</v>
          </cell>
          <cell r="CH294">
            <v>0</v>
          </cell>
          <cell r="CR294">
            <v>0</v>
          </cell>
          <cell r="CU294">
            <v>0</v>
          </cell>
          <cell r="CX294">
            <v>0</v>
          </cell>
          <cell r="DA294">
            <v>0</v>
          </cell>
          <cell r="DF294">
            <v>0</v>
          </cell>
          <cell r="DI294">
            <v>0</v>
          </cell>
          <cell r="EF294">
            <v>1110</v>
          </cell>
        </row>
        <row r="296">
          <cell r="B296" t="str">
            <v>Total All Schools</v>
          </cell>
          <cell r="L296">
            <v>0</v>
          </cell>
          <cell r="M296">
            <v>0</v>
          </cell>
          <cell r="N296">
            <v>0</v>
          </cell>
          <cell r="S296">
            <v>0</v>
          </cell>
          <cell r="T296">
            <v>0</v>
          </cell>
          <cell r="AK296">
            <v>106373550</v>
          </cell>
          <cell r="BC296">
            <v>29436311</v>
          </cell>
          <cell r="BJ296">
            <v>14492523</v>
          </cell>
          <cell r="CA296">
            <v>1490500</v>
          </cell>
          <cell r="CE296">
            <v>3536684</v>
          </cell>
          <cell r="CH296">
            <v>0</v>
          </cell>
          <cell r="CR296">
            <v>19650538</v>
          </cell>
          <cell r="CU296">
            <v>660708</v>
          </cell>
          <cell r="CX296">
            <v>0</v>
          </cell>
          <cell r="DA296">
            <v>3341713</v>
          </cell>
          <cell r="DF296">
            <v>7891946</v>
          </cell>
          <cell r="DI296">
            <v>146010</v>
          </cell>
          <cell r="EF296">
            <v>48233</v>
          </cell>
        </row>
        <row r="299">
          <cell r="B299" t="str">
            <v>Memorandum items</v>
          </cell>
        </row>
        <row r="301">
          <cell r="B301" t="str">
            <v>Academy Funding for SEN pupils that would normally be delegated</v>
          </cell>
          <cell r="CU301">
            <v>3137350</v>
          </cell>
        </row>
        <row r="303">
          <cell r="B303" t="str">
            <v>Pupil premium allocated to schools</v>
          </cell>
        </row>
        <row r="305">
          <cell r="B305" t="str">
            <v>Unallocated pupil premium </v>
          </cell>
        </row>
        <row r="307">
          <cell r="B307" t="str">
            <v>Total pupil premium</v>
          </cell>
        </row>
        <row r="309">
          <cell r="B309" t="str">
            <v>Unallocated Threshold and performance pay</v>
          </cell>
        </row>
        <row r="311">
          <cell r="B311" t="str">
            <v>Total Threshold and performance pay</v>
          </cell>
        </row>
        <row r="313">
          <cell r="B313" t="str">
            <v>Unallocated funding to support schools in financial difficulties</v>
          </cell>
        </row>
        <row r="315">
          <cell r="B315" t="str">
            <v>Total funding for schools in financial difficulties</v>
          </cell>
        </row>
        <row r="326">
          <cell r="A326" t="str">
            <v>TABLE  Notes</v>
          </cell>
        </row>
        <row r="327">
          <cell r="A327" t="str">
            <v>Note that the information you provide in this section will be taken into account when returned to DfE</v>
          </cell>
        </row>
      </sheetData>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S6 Report"/>
      <sheetName val="Data for analysis"/>
      <sheetName val="Chq Bk Actuals 1011"/>
      <sheetName val="Central Actuals 1011"/>
      <sheetName val="1.Notes"/>
      <sheetName val="2.Code Order Input"/>
      <sheetName val="3.CFR Budget Plan"/>
      <sheetName val="4.Revenue Balances"/>
      <sheetName val="5.Historic Trends"/>
      <sheetName val="6.GovApproval"/>
      <sheetName val="Commitments 1."/>
      <sheetName val="Commitments 2."/>
      <sheetName val="Commitments 3."/>
      <sheetName val="Commitments 4."/>
      <sheetName val="FMS6 Export"/>
      <sheetName val="Check Errors"/>
      <sheetName val="Balances 07-09"/>
      <sheetName val="1112 Bud Coding ISB &amp; Limits"/>
      <sheetName val="GBP 08-09"/>
      <sheetName val="08-09 Actuals"/>
      <sheetName val="GBP 09-10"/>
      <sheetName val="0910 Actuals"/>
      <sheetName val="1011 GBP Data"/>
      <sheetName val="1011 Stds Fund Master"/>
      <sheetName val="Valida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4">
          <cell r="A4">
            <v>125</v>
          </cell>
        </row>
      </sheetData>
      <sheetData sheetId="19">
        <row r="3">
          <cell r="A3">
            <v>125</v>
          </cell>
        </row>
      </sheetData>
      <sheetData sheetId="20">
        <row r="4">
          <cell r="A4">
            <v>125</v>
          </cell>
        </row>
      </sheetData>
      <sheetData sheetId="21" refreshError="1"/>
      <sheetData sheetId="22" refreshError="1"/>
      <sheetData sheetId="23" refreshError="1"/>
      <sheetData sheetId="2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choolData" connectionId="1" xr16:uid="{4A39E711-4750-455B-A92C-438F897163A7}" autoFormatId="16" applyNumberFormats="0" applyBorderFormats="0" applyFontFormats="0" applyPatternFormats="0" applyAlignmentFormats="0" applyWidthHeightFormats="0">
  <queryTableRefresh nextId="19">
    <queryTableFields count="18">
      <queryTableField id="1" name="EstablishmentName" tableColumnId="1"/>
      <queryTableField id="2" name="School LA Number" tableColumnId="2"/>
      <queryTableField id="3" name="DfE No" tableColumnId="3"/>
      <queryTableField id="4" name="EstablishmentNumber" tableColumnId="4"/>
      <queryTableField id="5" name="URN" tableColumnId="5"/>
      <queryTableField id="6" name="PhaseOfEducation (name)" tableColumnId="6"/>
      <queryTableField id="7" name="EstablishmentTypeGroup (name)" tableColumnId="7"/>
      <queryTableField id="8" name="TypeOfEstablishment (name)" tableColumnId="8"/>
      <queryTableField id="9" name="Conversion Date (Planned/Actual)" tableColumnId="9"/>
      <queryTableField id="10" name="Trusts (name)" tableColumnId="10"/>
      <queryTableField id="11" name="Bank Account School/Academy" tableColumnId="11"/>
      <queryTableField id="12" name="Vendor Number" tableColumnId="12"/>
      <queryTableField id="13" name="Debtor Number" tableColumnId="13"/>
      <queryTableField id="14" name="Central School Cost Centre" tableColumnId="14"/>
      <queryTableField id="15" name="ParliamentaryConstituency (name)" tableColumnId="15"/>
      <queryTableField id="16" name="Comments" tableColumnId="16"/>
      <queryTableField id="17" name="OfficialSixthForm (name)" tableColumnId="17"/>
      <queryTableField id="18" name="NurseryProvision (name)"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A73D8A-4B96-475C-A7BA-B49A4289D682}" name="Table_SchoolData" displayName="Table_SchoolData" ref="A1:R301" tableType="queryTable" totalsRowShown="0" headerRowDxfId="19" dataDxfId="18">
  <autoFilter ref="A1:R301" xr:uid="{53A73D8A-4B96-475C-A7BA-B49A4289D682}"/>
  <sortState xmlns:xlrd2="http://schemas.microsoft.com/office/spreadsheetml/2017/richdata2" ref="A2:R301">
    <sortCondition ref="A3:A303"/>
  </sortState>
  <tableColumns count="18">
    <tableColumn id="1" xr3:uid="{99B56D6B-9368-43F3-96F1-343D0F65506D}" uniqueName="1" name="EstablishmentName" queryTableFieldId="1" dataDxfId="17"/>
    <tableColumn id="2" xr3:uid="{449E1971-8216-4790-A856-B9A85B439B4F}" uniqueName="2" name="School LA Number" queryTableFieldId="2" dataDxfId="16"/>
    <tableColumn id="3" xr3:uid="{86C1BB84-549E-489A-8791-7BEE5840FE07}" uniqueName="3" name="DfE No" queryTableFieldId="3" dataDxfId="15"/>
    <tableColumn id="4" xr3:uid="{DCED0D03-C23C-4AD3-9643-E630C1E2C4F8}" uniqueName="4" name="EstablishmentNumber" queryTableFieldId="4" dataDxfId="14"/>
    <tableColumn id="5" xr3:uid="{E2BB747E-C1C5-4031-AE70-EB833D69140C}" uniqueName="5" name="URN" queryTableFieldId="5" dataDxfId="13"/>
    <tableColumn id="6" xr3:uid="{D4A12871-FBE4-4E74-9D53-CCAE1B2947A0}" uniqueName="6" name="PhaseOfEducation (name)" queryTableFieldId="6" dataDxfId="12"/>
    <tableColumn id="7" xr3:uid="{399247B4-C9DD-45E7-BBF9-A8FA82C96044}" uniqueName="7" name="EstablishmentTypeGroup (name)" queryTableFieldId="7" dataDxfId="11"/>
    <tableColumn id="8" xr3:uid="{674E58FD-A968-4ACC-832E-790707502301}" uniqueName="8" name="TypeOfEstablishment (name)" queryTableFieldId="8" dataDxfId="10"/>
    <tableColumn id="9" xr3:uid="{23627FB1-3D79-4CF5-80EB-218F82A8E1C4}" uniqueName="9" name="Conversion Date (Planned/Actual)" queryTableFieldId="9" dataDxfId="9"/>
    <tableColumn id="10" xr3:uid="{DED26F4C-5FF8-4965-AEAC-B158655A1C09}" uniqueName="10" name="Trusts (name)" queryTableFieldId="10" dataDxfId="8"/>
    <tableColumn id="11" xr3:uid="{FFB4411B-4B87-499A-8EBA-EB9ABB288541}" uniqueName="11" name="Bank Account School/Academy" queryTableFieldId="11" dataDxfId="7"/>
    <tableColumn id="12" xr3:uid="{FD59E0DB-29BF-4290-A83A-4CB3B65A466F}" uniqueName="12" name="Vendor Number" queryTableFieldId="12" dataDxfId="6"/>
    <tableColumn id="13" xr3:uid="{B235380B-3652-444C-A3E7-AB9FC328B4B4}" uniqueName="13" name="Debtor Number" queryTableFieldId="13" dataDxfId="5"/>
    <tableColumn id="14" xr3:uid="{B5EE5379-9AA4-41CD-9F86-C30ABC49142D}" uniqueName="14" name="Central School Cost Centre" queryTableFieldId="14" dataDxfId="4"/>
    <tableColumn id="15" xr3:uid="{4AFBBC6E-7090-456F-83ED-B8444E27A25A}" uniqueName="15" name="ParliamentaryConstituency (name)" queryTableFieldId="15" dataDxfId="3"/>
    <tableColumn id="16" xr3:uid="{3E8BF74D-5471-48D2-953C-5A7A8153E67D}" uniqueName="16" name="Comments" queryTableFieldId="16" dataDxfId="2"/>
    <tableColumn id="17" xr3:uid="{7FC55DD7-EDBB-45CA-8E62-6EFF2D2CA2A1}" uniqueName="17" name="OfficialSixthForm (name)" queryTableFieldId="17" dataDxfId="1"/>
    <tableColumn id="18" xr3:uid="{864355A1-FE99-4A78-969D-BA6B9466B6CF}" uniqueName="18" name="NurseryProvision (name)" queryTableFieldId="18"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loucestershire.gov.uk/media/17214/perspective-lite.pdf" TargetMode="External"/><Relationship Id="rId2" Type="http://schemas.openxmlformats.org/officeDocument/2006/relationships/hyperlink" Target="https://perspective.angelsolutions.co.uk/perspective/login.aspx" TargetMode="External"/><Relationship Id="rId1" Type="http://schemas.openxmlformats.org/officeDocument/2006/relationships/hyperlink" Target="mailto:IFRS.Leases@gloucestershire.gov.uk" TargetMode="External"/><Relationship Id="rId5" Type="http://schemas.openxmlformats.org/officeDocument/2006/relationships/printerSettings" Target="../printerSettings/printerSettings1.bin"/><Relationship Id="rId4" Type="http://schemas.openxmlformats.org/officeDocument/2006/relationships/hyperlink" Target="https://www.gloucestershire.gov.uk/media/npljrixe/perspective-lite.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showGridLines="0" tabSelected="1" zoomScaleNormal="100" workbookViewId="0">
      <selection sqref="A1:L1"/>
    </sheetView>
  </sheetViews>
  <sheetFormatPr defaultRowHeight="14.25"/>
  <cols>
    <col min="13" max="13" width="9" hidden="1" customWidth="1"/>
  </cols>
  <sheetData>
    <row r="1" spans="1:21" ht="20.25">
      <c r="A1" s="221" t="s">
        <v>0</v>
      </c>
      <c r="B1" s="222"/>
      <c r="C1" s="222"/>
      <c r="D1" s="222"/>
      <c r="E1" s="222"/>
      <c r="F1" s="222"/>
      <c r="G1" s="222"/>
      <c r="H1" s="222"/>
      <c r="I1" s="222"/>
      <c r="J1" s="222"/>
      <c r="K1" s="222"/>
      <c r="L1" s="223"/>
    </row>
    <row r="2" spans="1:21" ht="8.25" customHeight="1">
      <c r="A2" s="235"/>
      <c r="B2" s="236"/>
      <c r="C2" s="236"/>
      <c r="D2" s="236"/>
      <c r="E2" s="236"/>
      <c r="F2" s="236"/>
      <c r="G2" s="236"/>
      <c r="H2" s="236"/>
      <c r="I2" s="236"/>
      <c r="J2" s="236"/>
      <c r="K2" s="236"/>
      <c r="L2" s="237"/>
    </row>
    <row r="3" spans="1:21" ht="15.75">
      <c r="A3" s="224" t="s">
        <v>1</v>
      </c>
      <c r="B3" s="225"/>
      <c r="C3" s="225"/>
      <c r="D3" s="225"/>
      <c r="E3" s="225"/>
      <c r="F3" s="225"/>
      <c r="G3" s="225"/>
      <c r="H3" s="225"/>
      <c r="I3" s="225"/>
      <c r="J3" s="225"/>
      <c r="K3" s="225"/>
      <c r="L3" s="226"/>
    </row>
    <row r="4" spans="1:21" ht="15.75">
      <c r="A4" s="227" t="s">
        <v>2</v>
      </c>
      <c r="B4" s="228"/>
      <c r="C4" s="228"/>
      <c r="D4" s="228"/>
      <c r="E4" s="228"/>
      <c r="F4" s="228"/>
      <c r="G4" s="228"/>
      <c r="H4" s="228"/>
      <c r="I4" s="228"/>
      <c r="J4" s="228"/>
      <c r="K4" s="228"/>
      <c r="L4" s="229"/>
    </row>
    <row r="5" spans="1:21" ht="15.75" thickBot="1">
      <c r="A5" s="238"/>
      <c r="B5" s="239"/>
      <c r="C5" s="239"/>
      <c r="D5" s="239"/>
      <c r="E5" s="239"/>
      <c r="F5" s="239"/>
      <c r="G5" s="239"/>
      <c r="H5" s="239"/>
      <c r="I5" s="239"/>
      <c r="J5" s="239"/>
      <c r="K5" s="239"/>
      <c r="L5" s="240"/>
    </row>
    <row r="6" spans="1:21" ht="31.5" customHeight="1" thickBot="1">
      <c r="A6" s="230"/>
      <c r="B6" s="231"/>
      <c r="C6" s="232" t="str">
        <f>IF(A6="","Maintained Schools - Please enter your 3 digit LA School Number in the yellow box
Alternative Provision Schools - Please enter your 4 digit DfE number in the yellow box",IF(OR(M6="Academies",M6="Free Schools"),"For Maintained Schools Only",IF(LEN(A6)=4,INDEX('School List'!A:A,MATCH(A6,'School List'!D:D,FALSE),1),INDEX('School List'!A:A,MATCH(Information!A6,'School List'!B:B,FALSE),1))))</f>
        <v>Maintained Schools - Please enter your 3 digit LA School Number in the yellow box
Alternative Provision Schools - Please enter your 4 digit DfE number in the yellow box</v>
      </c>
      <c r="D6" s="233"/>
      <c r="E6" s="233"/>
      <c r="F6" s="233"/>
      <c r="G6" s="233"/>
      <c r="H6" s="233"/>
      <c r="I6" s="233"/>
      <c r="J6" s="233"/>
      <c r="K6" s="233"/>
      <c r="L6" s="234"/>
      <c r="M6" s="169" t="e">
        <f>IF(LEN(A6)=3,INDEX('School List'!G:G,MATCH(A6,'School List'!B:B,FALSE),1),INDEX('School List'!G:G,MATCH(A6,'School List'!D:D,FALSE),1))</f>
        <v>#N/A</v>
      </c>
    </row>
    <row r="7" spans="1:21" ht="10.5" customHeight="1">
      <c r="A7" s="204"/>
      <c r="B7" s="202"/>
      <c r="C7" s="203"/>
      <c r="D7" s="203"/>
      <c r="E7" s="203"/>
      <c r="F7" s="203"/>
      <c r="G7" s="203"/>
      <c r="H7" s="203"/>
      <c r="I7" s="203"/>
      <c r="J7" s="203"/>
      <c r="K7" s="203"/>
      <c r="L7" s="205"/>
      <c r="M7" s="169"/>
    </row>
    <row r="8" spans="1:21" ht="40.5" customHeight="1" thickBot="1">
      <c r="A8" s="241" t="s">
        <v>3</v>
      </c>
      <c r="B8" s="242"/>
      <c r="C8" s="242"/>
      <c r="D8" s="242"/>
      <c r="E8" s="242"/>
      <c r="F8" s="242"/>
      <c r="G8" s="242"/>
      <c r="H8" s="242"/>
      <c r="I8" s="242"/>
      <c r="J8" s="242"/>
      <c r="K8" s="242"/>
      <c r="L8" s="243"/>
    </row>
    <row r="9" spans="1:21" ht="36.75" customHeight="1" thickBot="1">
      <c r="A9" s="244"/>
      <c r="B9" s="245"/>
      <c r="C9" s="245"/>
      <c r="D9" s="245"/>
      <c r="E9" s="245"/>
      <c r="F9" s="245"/>
      <c r="G9" s="245"/>
      <c r="H9" s="245"/>
      <c r="I9" s="245"/>
      <c r="J9" s="245"/>
      <c r="K9" s="245"/>
      <c r="L9" s="246"/>
    </row>
    <row r="10" spans="1:21">
      <c r="A10" s="247"/>
      <c r="B10" s="248"/>
      <c r="C10" s="248"/>
      <c r="D10" s="248"/>
      <c r="E10" s="248"/>
      <c r="F10" s="248"/>
      <c r="G10" s="248"/>
      <c r="H10" s="248"/>
      <c r="I10" s="248"/>
      <c r="J10" s="248"/>
      <c r="K10" s="248"/>
      <c r="L10" s="249"/>
    </row>
    <row r="11" spans="1:21" ht="100.5" customHeight="1">
      <c r="A11" s="218" t="s">
        <v>4</v>
      </c>
      <c r="B11" s="219"/>
      <c r="C11" s="219"/>
      <c r="D11" s="219"/>
      <c r="E11" s="219"/>
      <c r="F11" s="219"/>
      <c r="G11" s="219"/>
      <c r="H11" s="219"/>
      <c r="I11" s="219"/>
      <c r="J11" s="219"/>
      <c r="K11" s="219"/>
      <c r="L11" s="220"/>
    </row>
    <row r="12" spans="1:21" ht="71.25" customHeight="1">
      <c r="A12" s="218" t="s">
        <v>2427</v>
      </c>
      <c r="B12" s="219"/>
      <c r="C12" s="219"/>
      <c r="D12" s="219"/>
      <c r="E12" s="219"/>
      <c r="F12" s="219"/>
      <c r="G12" s="219"/>
      <c r="H12" s="219"/>
      <c r="I12" s="219"/>
      <c r="J12" s="219"/>
      <c r="K12" s="219"/>
      <c r="L12" s="220"/>
    </row>
    <row r="13" spans="1:21" ht="12" customHeight="1" thickBot="1">
      <c r="A13" s="270"/>
      <c r="B13" s="271"/>
      <c r="C13" s="271"/>
      <c r="D13" s="271"/>
      <c r="E13" s="271"/>
      <c r="F13" s="271"/>
      <c r="G13" s="271"/>
      <c r="H13" s="271"/>
      <c r="I13" s="271"/>
      <c r="J13" s="271"/>
      <c r="K13" s="271"/>
      <c r="L13" s="272"/>
    </row>
    <row r="14" spans="1:21" ht="33" customHeight="1">
      <c r="A14" s="267" t="s">
        <v>2426</v>
      </c>
      <c r="B14" s="268"/>
      <c r="C14" s="268"/>
      <c r="D14" s="268"/>
      <c r="E14" s="268"/>
      <c r="F14" s="268"/>
      <c r="G14" s="268"/>
      <c r="H14" s="268"/>
      <c r="I14" s="268"/>
      <c r="J14" s="268"/>
      <c r="K14" s="268"/>
      <c r="L14" s="269"/>
    </row>
    <row r="15" spans="1:21" ht="34.5" customHeight="1">
      <c r="A15" s="261" t="s">
        <v>5</v>
      </c>
      <c r="B15" s="262"/>
      <c r="C15" s="262"/>
      <c r="D15" s="262"/>
      <c r="E15" s="262"/>
      <c r="F15" s="262"/>
      <c r="G15" s="262"/>
      <c r="H15" s="262"/>
      <c r="I15" s="262"/>
      <c r="J15" s="262"/>
      <c r="K15" s="262"/>
      <c r="L15" s="263"/>
    </row>
    <row r="16" spans="1:21" ht="32.25" customHeight="1">
      <c r="A16" s="261" t="s">
        <v>6</v>
      </c>
      <c r="B16" s="262"/>
      <c r="C16" s="262"/>
      <c r="D16" s="262"/>
      <c r="E16" s="262"/>
      <c r="F16" s="262"/>
      <c r="G16" s="262"/>
      <c r="H16" s="262"/>
      <c r="I16" s="262"/>
      <c r="J16" s="262"/>
      <c r="K16" s="262"/>
      <c r="L16" s="263"/>
      <c r="M16" s="193"/>
      <c r="N16" s="193"/>
      <c r="O16" s="193"/>
      <c r="P16" s="193"/>
      <c r="Q16" s="193"/>
      <c r="R16" s="193"/>
      <c r="S16" s="193"/>
      <c r="T16" s="193"/>
      <c r="U16" s="193"/>
    </row>
    <row r="17" spans="1:21" ht="24.75" customHeight="1" thickBot="1">
      <c r="A17" s="250" t="s">
        <v>7</v>
      </c>
      <c r="B17" s="251"/>
      <c r="C17" s="251"/>
      <c r="D17" s="251"/>
      <c r="E17" s="251"/>
      <c r="F17" s="251"/>
      <c r="G17" s="251"/>
      <c r="H17" s="251"/>
      <c r="I17" s="251"/>
      <c r="J17" s="255" t="s">
        <v>8</v>
      </c>
      <c r="K17" s="255"/>
      <c r="L17" s="256"/>
      <c r="M17" s="187"/>
      <c r="N17" s="187"/>
      <c r="O17" s="187"/>
      <c r="P17" s="187"/>
      <c r="Q17" s="187"/>
      <c r="R17" s="187"/>
      <c r="S17" s="187"/>
      <c r="T17" s="187"/>
      <c r="U17" s="187"/>
    </row>
    <row r="18" spans="1:21" ht="31.5" customHeight="1">
      <c r="A18" s="264" t="s">
        <v>9</v>
      </c>
      <c r="B18" s="265"/>
      <c r="C18" s="265"/>
      <c r="D18" s="265"/>
      <c r="E18" s="265"/>
      <c r="F18" s="265"/>
      <c r="G18" s="265"/>
      <c r="H18" s="265"/>
      <c r="I18" s="265"/>
      <c r="J18" s="265"/>
      <c r="K18" s="265"/>
      <c r="L18" s="266"/>
    </row>
    <row r="19" spans="1:21" ht="17.25" customHeight="1">
      <c r="A19" s="206"/>
      <c r="B19" s="257" t="s">
        <v>10</v>
      </c>
      <c r="C19" s="257"/>
      <c r="D19" s="257"/>
      <c r="E19" s="257"/>
      <c r="I19" s="253"/>
      <c r="J19" s="253"/>
      <c r="K19" s="253"/>
      <c r="L19" s="254"/>
      <c r="M19" s="193"/>
      <c r="N19" s="193"/>
      <c r="O19" s="193"/>
      <c r="P19" s="193"/>
      <c r="Q19" s="193"/>
      <c r="R19" s="193"/>
      <c r="S19" s="193"/>
      <c r="T19" s="193"/>
      <c r="U19" s="193"/>
    </row>
    <row r="20" spans="1:21" ht="1.5" customHeight="1">
      <c r="A20" s="208"/>
      <c r="B20" s="188"/>
      <c r="C20" s="188"/>
      <c r="D20" s="188"/>
      <c r="I20" s="207"/>
      <c r="J20" s="207"/>
      <c r="K20" s="207"/>
      <c r="L20" s="194"/>
      <c r="M20" s="187"/>
      <c r="N20" s="187"/>
      <c r="O20" s="187"/>
      <c r="P20" s="187"/>
      <c r="Q20" s="187"/>
      <c r="R20" s="187"/>
      <c r="S20" s="187"/>
      <c r="T20" s="187"/>
      <c r="U20" s="187"/>
    </row>
    <row r="21" spans="1:21" ht="15">
      <c r="A21" s="258" t="s">
        <v>11</v>
      </c>
      <c r="B21" s="259"/>
      <c r="C21" s="259"/>
      <c r="D21" s="259"/>
      <c r="E21" s="259"/>
      <c r="F21" s="259"/>
      <c r="G21" s="259"/>
      <c r="H21" s="259"/>
      <c r="I21" s="259"/>
      <c r="J21" s="259"/>
      <c r="K21" s="259"/>
      <c r="L21" s="260"/>
      <c r="M21" s="187"/>
      <c r="N21" s="187"/>
      <c r="O21" s="187"/>
      <c r="P21" s="187"/>
      <c r="Q21" s="187"/>
      <c r="R21" s="187"/>
      <c r="S21" s="187"/>
      <c r="T21" s="187"/>
      <c r="U21" s="187"/>
    </row>
    <row r="22" spans="1:21" ht="18.75" customHeight="1">
      <c r="A22" s="209"/>
      <c r="B22" s="252" t="s">
        <v>12</v>
      </c>
      <c r="C22" s="252"/>
      <c r="D22" s="210"/>
      <c r="E22" s="210"/>
      <c r="F22" s="210"/>
      <c r="G22" s="210"/>
      <c r="H22" s="210"/>
      <c r="I22" s="210"/>
      <c r="J22" s="210"/>
      <c r="K22" s="210"/>
      <c r="L22" s="195"/>
      <c r="M22" s="187"/>
      <c r="N22" s="187"/>
      <c r="O22" s="187"/>
      <c r="P22" s="187"/>
      <c r="Q22" s="187"/>
      <c r="R22" s="187"/>
      <c r="S22" s="187"/>
      <c r="T22" s="187"/>
      <c r="U22" s="187"/>
    </row>
    <row r="23" spans="1:21" ht="15">
      <c r="A23" s="211" t="s">
        <v>13</v>
      </c>
      <c r="B23" s="212"/>
      <c r="C23" s="210"/>
      <c r="D23" s="210"/>
      <c r="E23" s="210"/>
      <c r="F23" s="210"/>
      <c r="G23" s="210"/>
      <c r="H23" s="210"/>
      <c r="I23" s="210"/>
      <c r="J23" s="210"/>
      <c r="K23" s="210"/>
      <c r="L23" s="195"/>
      <c r="M23" s="187"/>
      <c r="N23" s="187"/>
      <c r="O23" s="187"/>
      <c r="P23" s="187"/>
      <c r="Q23" s="187"/>
      <c r="R23" s="187"/>
      <c r="S23" s="187"/>
      <c r="T23" s="187"/>
      <c r="U23" s="187"/>
    </row>
    <row r="24" spans="1:21" ht="4.5" customHeight="1">
      <c r="A24" s="211"/>
      <c r="B24" s="212"/>
      <c r="C24" s="210"/>
      <c r="D24" s="210"/>
      <c r="E24" s="210"/>
      <c r="F24" s="210"/>
      <c r="G24" s="210"/>
      <c r="H24" s="210"/>
      <c r="I24" s="210"/>
      <c r="J24" s="210"/>
      <c r="K24" s="210"/>
      <c r="L24" s="195"/>
      <c r="M24" s="187"/>
      <c r="N24" s="187"/>
      <c r="O24" s="187"/>
      <c r="P24" s="187"/>
      <c r="Q24" s="187"/>
      <c r="R24" s="187"/>
      <c r="S24" s="187"/>
      <c r="T24" s="187"/>
      <c r="U24" s="187"/>
    </row>
    <row r="25" spans="1:21" ht="15" customHeight="1">
      <c r="A25" s="213" t="s">
        <v>14</v>
      </c>
      <c r="B25" s="189"/>
      <c r="C25" s="189"/>
      <c r="D25" s="189"/>
      <c r="E25" s="189"/>
      <c r="F25" s="189"/>
      <c r="G25" s="189"/>
      <c r="H25" s="189"/>
      <c r="I25" s="189"/>
      <c r="J25" s="189"/>
      <c r="K25" s="189"/>
      <c r="L25" s="191"/>
      <c r="M25" s="187"/>
      <c r="N25" s="187"/>
      <c r="O25" s="187"/>
      <c r="P25" s="187"/>
      <c r="Q25" s="187"/>
      <c r="R25" s="187"/>
      <c r="S25" s="187"/>
      <c r="T25" s="187"/>
      <c r="U25" s="187"/>
    </row>
    <row r="26" spans="1:21" ht="15" customHeight="1">
      <c r="A26" s="213"/>
      <c r="B26" s="252" t="s">
        <v>15</v>
      </c>
      <c r="C26" s="252"/>
      <c r="D26" s="189"/>
      <c r="E26" s="189"/>
      <c r="F26" s="189"/>
      <c r="G26" s="189"/>
      <c r="H26" s="189"/>
      <c r="I26" s="189"/>
      <c r="J26" s="189"/>
      <c r="K26" s="189"/>
      <c r="L26" s="191"/>
      <c r="M26" s="187"/>
      <c r="N26" s="187"/>
      <c r="O26" s="187"/>
      <c r="P26" s="187"/>
      <c r="Q26" s="187"/>
      <c r="R26" s="187"/>
      <c r="S26" s="187"/>
      <c r="T26" s="187"/>
      <c r="U26" s="187"/>
    </row>
    <row r="27" spans="1:21" ht="15" thickBot="1">
      <c r="A27" s="197"/>
      <c r="B27" s="198"/>
      <c r="C27" s="198"/>
      <c r="D27" s="198"/>
      <c r="E27" s="198"/>
      <c r="F27" s="198"/>
      <c r="G27" s="198"/>
      <c r="H27" s="198"/>
      <c r="I27" s="198"/>
      <c r="J27" s="198"/>
      <c r="K27" s="198"/>
      <c r="L27" s="199"/>
    </row>
    <row r="29" spans="1:21" ht="15">
      <c r="A29" s="186"/>
    </row>
    <row r="32" spans="1:21" ht="15">
      <c r="A32" s="189"/>
    </row>
    <row r="35" spans="1:1" ht="15">
      <c r="A35" s="189"/>
    </row>
    <row r="36" spans="1:1">
      <c r="A36" s="190"/>
    </row>
  </sheetData>
  <sheetProtection algorithmName="SHA-512" hashValue="cLCDozYeRdyyzHuylApUPMr1Q7jLzUhJkf09TC2JiyyQiipvyXnU3ga5aGPCrBQd/nJER9/Fbt7CQ3ClpYsCLg==" saltValue="/I8YU1va5uBKHjI09mzBzQ==" spinCount="100000" sheet="1" objects="1" scenarios="1"/>
  <mergeCells count="24">
    <mergeCell ref="A17:I17"/>
    <mergeCell ref="A12:L12"/>
    <mergeCell ref="B22:C22"/>
    <mergeCell ref="B26:C26"/>
    <mergeCell ref="I19:L19"/>
    <mergeCell ref="J17:L17"/>
    <mergeCell ref="B19:E19"/>
    <mergeCell ref="A21:L21"/>
    <mergeCell ref="A15:L15"/>
    <mergeCell ref="A18:L18"/>
    <mergeCell ref="A16:L16"/>
    <mergeCell ref="A14:L14"/>
    <mergeCell ref="A13:L13"/>
    <mergeCell ref="A11:L11"/>
    <mergeCell ref="A1:L1"/>
    <mergeCell ref="A3:L3"/>
    <mergeCell ref="A4:L4"/>
    <mergeCell ref="A6:B6"/>
    <mergeCell ref="C6:L6"/>
    <mergeCell ref="A2:L2"/>
    <mergeCell ref="A5:L5"/>
    <mergeCell ref="A8:L8"/>
    <mergeCell ref="A9:L9"/>
    <mergeCell ref="A10:L10"/>
  </mergeCells>
  <hyperlinks>
    <hyperlink ref="B19" r:id="rId1" xr:uid="{00000000-0004-0000-0000-000000000000}"/>
    <hyperlink ref="B22" r:id="rId2" display="perspective lite" xr:uid="{9C20F3EA-F755-48A6-B121-F32624571238}"/>
    <hyperlink ref="B26" r:id="rId3" xr:uid="{9D18AC1C-1167-4BEB-B0AD-FA8A75C66273}"/>
    <hyperlink ref="B26:C26" r:id="rId4" display="PL guidance" xr:uid="{4D055A4D-6FB9-40FA-8B51-D6617D3334D3}"/>
    <hyperlink ref="J17:L17" location="None" display="Link to return" xr:uid="{6A6F437A-FDA4-41F3-A9C2-7F0EACE1C3F5}"/>
  </hyperlinks>
  <pageMargins left="0.7" right="0.7" top="0.75" bottom="0.75" header="0.3" footer="0.3"/>
  <pageSetup paperSize="9" scale="74" orientation="portrait"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C000"/>
  </sheetPr>
  <dimension ref="A1:W303"/>
  <sheetViews>
    <sheetView zoomScale="70" zoomScaleNormal="70" workbookViewId="0">
      <pane xSplit="8" ySplit="4" topLeftCell="I5" activePane="bottomRight" state="frozen"/>
      <selection pane="topRight" activeCell="B35" sqref="B35"/>
      <selection pane="bottomLeft" activeCell="B35" sqref="B35"/>
      <selection pane="bottomRight" activeCell="B35" sqref="B35"/>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2.25" style="25" customWidth="1"/>
    <col min="11" max="11" width="11" style="25" customWidth="1"/>
    <col min="12" max="12" width="8.5" style="25" customWidth="1"/>
    <col min="13" max="14" width="14.625" style="25" customWidth="1"/>
    <col min="15" max="15" width="11.625" style="25" customWidth="1"/>
    <col min="16" max="16" width="13.75" style="25" customWidth="1"/>
    <col min="17" max="18" width="14.125" style="25" customWidth="1"/>
    <col min="19" max="19" width="10.125" style="25" customWidth="1"/>
    <col min="20" max="20" width="29.375" style="25" customWidth="1"/>
    <col min="21" max="21" width="12.5" style="25" customWidth="1"/>
    <col min="22" max="22" width="9" style="25"/>
    <col min="23" max="23" width="11.25" style="25" customWidth="1"/>
    <col min="24" max="16384" width="9" style="25"/>
  </cols>
  <sheetData>
    <row r="1" spans="1:23">
      <c r="B1" s="86"/>
      <c r="T1" s="26"/>
    </row>
    <row r="2" spans="1:23" s="27" customFormat="1">
      <c r="F2" s="28"/>
    </row>
    <row r="3" spans="1:23">
      <c r="I3" s="29" t="s">
        <v>44</v>
      </c>
      <c r="J3" s="30"/>
      <c r="K3" s="30"/>
      <c r="L3" s="30"/>
      <c r="M3" s="30"/>
      <c r="N3" s="30"/>
      <c r="O3" s="30"/>
      <c r="P3" s="30"/>
      <c r="Q3" s="31"/>
      <c r="R3" s="32"/>
      <c r="S3" s="33"/>
    </row>
    <row r="4" spans="1:23"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37" t="s">
        <v>1452</v>
      </c>
      <c r="N4" s="37" t="s">
        <v>1453</v>
      </c>
      <c r="O4" s="37" t="s">
        <v>1454</v>
      </c>
      <c r="P4" s="38" t="s">
        <v>1455</v>
      </c>
      <c r="Q4" s="37" t="s">
        <v>1456</v>
      </c>
      <c r="R4" s="39" t="s">
        <v>1457</v>
      </c>
      <c r="S4" s="39" t="s">
        <v>1458</v>
      </c>
      <c r="T4" s="40" t="s">
        <v>1626</v>
      </c>
      <c r="U4" s="41" t="s">
        <v>1627</v>
      </c>
      <c r="V4" s="41" t="s">
        <v>1628</v>
      </c>
      <c r="W4" s="41" t="s">
        <v>1629</v>
      </c>
    </row>
    <row r="5" spans="1:23" hidden="1">
      <c r="A5" s="42">
        <f>IF(B5=B4,A4+1000,1000+B5)</f>
        <v>1125</v>
      </c>
      <c r="B5" s="43">
        <v>125</v>
      </c>
      <c r="C5" s="43">
        <v>9167019</v>
      </c>
      <c r="D5" s="43">
        <v>7019</v>
      </c>
      <c r="E5" s="43">
        <v>115825</v>
      </c>
      <c r="F5" s="43" t="s">
        <v>93</v>
      </c>
      <c r="G5" s="43" t="s">
        <v>1460</v>
      </c>
      <c r="H5" s="44" t="s">
        <v>19</v>
      </c>
      <c r="I5" s="45" t="str">
        <f>""</f>
        <v/>
      </c>
      <c r="J5" s="45" t="str">
        <f>""</f>
        <v/>
      </c>
      <c r="K5" s="45" t="str">
        <f>""</f>
        <v/>
      </c>
      <c r="L5" s="45" t="str">
        <f>""</f>
        <v/>
      </c>
      <c r="M5" s="45" t="str">
        <f>""</f>
        <v/>
      </c>
      <c r="N5" s="45" t="str">
        <f>""</f>
        <v/>
      </c>
      <c r="O5" s="45" t="str">
        <f>""</f>
        <v/>
      </c>
      <c r="P5" s="45" t="str">
        <f>""</f>
        <v/>
      </c>
      <c r="Q5" s="45" t="str">
        <f>""</f>
        <v/>
      </c>
      <c r="R5" s="146" t="s">
        <v>19</v>
      </c>
      <c r="S5" s="46" t="s">
        <v>1461</v>
      </c>
    </row>
    <row r="6" spans="1:23" hidden="1">
      <c r="A6" s="47">
        <f t="shared" ref="A6:A69" si="0">IF(B6=B5,A5+1000,1000+B6)</f>
        <v>2125</v>
      </c>
      <c r="B6" s="48">
        <v>125</v>
      </c>
      <c r="C6" s="48">
        <v>9167019</v>
      </c>
      <c r="D6" s="48">
        <v>7019</v>
      </c>
      <c r="E6" s="48">
        <v>115825</v>
      </c>
      <c r="F6" s="48" t="s">
        <v>93</v>
      </c>
      <c r="G6" s="48" t="s">
        <v>1460</v>
      </c>
      <c r="H6" s="49" t="s">
        <v>19</v>
      </c>
      <c r="I6" s="45" t="str">
        <f>""</f>
        <v/>
      </c>
      <c r="J6" s="45" t="str">
        <f>""</f>
        <v/>
      </c>
      <c r="K6" s="45" t="str">
        <f>""</f>
        <v/>
      </c>
      <c r="L6" s="45" t="str">
        <f>""</f>
        <v/>
      </c>
      <c r="M6" s="45" t="str">
        <f>""</f>
        <v/>
      </c>
      <c r="N6" s="45" t="str">
        <f>""</f>
        <v/>
      </c>
      <c r="O6" s="45" t="str">
        <f>""</f>
        <v/>
      </c>
      <c r="P6" s="45" t="str">
        <f>""</f>
        <v/>
      </c>
      <c r="Q6" s="45" t="str">
        <f>""</f>
        <v/>
      </c>
      <c r="R6" s="146" t="s">
        <v>19</v>
      </c>
      <c r="S6" s="46" t="s">
        <v>1461</v>
      </c>
    </row>
    <row r="7" spans="1:23" hidden="1">
      <c r="A7" s="47">
        <f t="shared" si="0"/>
        <v>1127</v>
      </c>
      <c r="B7" s="47">
        <v>127</v>
      </c>
      <c r="C7" s="47">
        <v>9167015</v>
      </c>
      <c r="D7" s="47">
        <v>7015</v>
      </c>
      <c r="E7" s="47">
        <v>115821</v>
      </c>
      <c r="F7" s="47" t="s">
        <v>212</v>
      </c>
      <c r="G7" s="47" t="s">
        <v>1460</v>
      </c>
      <c r="H7" s="49" t="s">
        <v>19</v>
      </c>
      <c r="I7" s="45" t="str">
        <f>""</f>
        <v/>
      </c>
      <c r="J7" s="45" t="str">
        <f>""</f>
        <v/>
      </c>
      <c r="K7" s="45" t="str">
        <f>""</f>
        <v/>
      </c>
      <c r="L7" s="45" t="str">
        <f>""</f>
        <v/>
      </c>
      <c r="M7" s="45" t="str">
        <f>""</f>
        <v/>
      </c>
      <c r="N7" s="45" t="str">
        <f>""</f>
        <v/>
      </c>
      <c r="O7" s="45" t="str">
        <f>""</f>
        <v/>
      </c>
      <c r="P7" s="45" t="str">
        <f>""</f>
        <v/>
      </c>
      <c r="Q7" s="45" t="str">
        <f>""</f>
        <v/>
      </c>
      <c r="R7" s="146" t="s">
        <v>19</v>
      </c>
      <c r="S7" s="46" t="s">
        <v>1461</v>
      </c>
    </row>
    <row r="8" spans="1:23" ht="25.5" hidden="1">
      <c r="A8" s="47">
        <f t="shared" si="0"/>
        <v>1137</v>
      </c>
      <c r="B8" s="50">
        <v>137</v>
      </c>
      <c r="C8" s="50">
        <v>9167018</v>
      </c>
      <c r="D8" s="50">
        <v>7018</v>
      </c>
      <c r="E8" s="50">
        <v>115824</v>
      </c>
      <c r="F8" s="50" t="s">
        <v>1462</v>
      </c>
      <c r="G8" s="50" t="s">
        <v>1460</v>
      </c>
      <c r="H8" s="49" t="s">
        <v>19</v>
      </c>
      <c r="I8" s="45" t="str">
        <f>""</f>
        <v/>
      </c>
      <c r="J8" s="45" t="str">
        <f>""</f>
        <v/>
      </c>
      <c r="K8" s="45" t="str">
        <f>""</f>
        <v/>
      </c>
      <c r="L8" s="45" t="str">
        <f>""</f>
        <v/>
      </c>
      <c r="M8" s="45" t="str">
        <f>""</f>
        <v/>
      </c>
      <c r="N8" s="45" t="str">
        <f>""</f>
        <v/>
      </c>
      <c r="O8" s="45" t="str">
        <f>""</f>
        <v/>
      </c>
      <c r="P8" s="45" t="str">
        <f>""</f>
        <v/>
      </c>
      <c r="Q8" s="45" t="str">
        <f>""</f>
        <v/>
      </c>
      <c r="R8" s="146" t="s">
        <v>19</v>
      </c>
      <c r="S8" s="46" t="s">
        <v>1461</v>
      </c>
    </row>
    <row r="9" spans="1:23" hidden="1">
      <c r="A9" s="47">
        <f t="shared" si="0"/>
        <v>1139</v>
      </c>
      <c r="B9" s="51">
        <v>139</v>
      </c>
      <c r="C9" s="51">
        <v>9167017</v>
      </c>
      <c r="D9" s="51">
        <v>7017</v>
      </c>
      <c r="E9" s="51">
        <v>115823</v>
      </c>
      <c r="F9" s="51" t="s">
        <v>1300</v>
      </c>
      <c r="G9" s="51" t="s">
        <v>1460</v>
      </c>
      <c r="H9" s="49" t="s">
        <v>19</v>
      </c>
      <c r="I9" s="45" t="str">
        <f>""</f>
        <v/>
      </c>
      <c r="J9" s="45" t="str">
        <f>""</f>
        <v/>
      </c>
      <c r="K9" s="45" t="str">
        <f>""</f>
        <v/>
      </c>
      <c r="L9" s="45" t="str">
        <f>""</f>
        <v/>
      </c>
      <c r="M9" s="45" t="str">
        <f>""</f>
        <v/>
      </c>
      <c r="N9" s="45" t="str">
        <f>""</f>
        <v/>
      </c>
      <c r="O9" s="45" t="str">
        <f>""</f>
        <v/>
      </c>
      <c r="P9" s="45" t="str">
        <f>""</f>
        <v/>
      </c>
      <c r="Q9" s="45" t="str">
        <f>""</f>
        <v/>
      </c>
      <c r="R9" s="146" t="s">
        <v>19</v>
      </c>
      <c r="S9" s="46" t="s">
        <v>1461</v>
      </c>
    </row>
    <row r="10" spans="1:23" hidden="1">
      <c r="A10" s="47">
        <f t="shared" si="0"/>
        <v>2139</v>
      </c>
      <c r="B10" s="51">
        <v>139</v>
      </c>
      <c r="C10" s="51">
        <v>9167017</v>
      </c>
      <c r="D10" s="51">
        <v>7017</v>
      </c>
      <c r="E10" s="51">
        <v>115823</v>
      </c>
      <c r="F10" s="51" t="s">
        <v>1300</v>
      </c>
      <c r="G10" s="51" t="s">
        <v>1460</v>
      </c>
      <c r="H10" s="49" t="s">
        <v>19</v>
      </c>
      <c r="I10" s="45" t="str">
        <f>""</f>
        <v/>
      </c>
      <c r="J10" s="45" t="str">
        <f>""</f>
        <v/>
      </c>
      <c r="K10" s="45" t="str">
        <f>""</f>
        <v/>
      </c>
      <c r="L10" s="45" t="str">
        <f>""</f>
        <v/>
      </c>
      <c r="M10" s="45" t="str">
        <f>""</f>
        <v/>
      </c>
      <c r="N10" s="45" t="str">
        <f>""</f>
        <v/>
      </c>
      <c r="O10" s="45" t="str">
        <f>""</f>
        <v/>
      </c>
      <c r="P10" s="45" t="str">
        <f>""</f>
        <v/>
      </c>
      <c r="Q10" s="45" t="str">
        <f>""</f>
        <v/>
      </c>
      <c r="R10" s="146" t="s">
        <v>19</v>
      </c>
      <c r="S10" s="46" t="s">
        <v>1461</v>
      </c>
    </row>
    <row r="11" spans="1:23" hidden="1">
      <c r="A11" s="47">
        <f t="shared" si="0"/>
        <v>3139</v>
      </c>
      <c r="B11" s="51">
        <v>139</v>
      </c>
      <c r="C11" s="51">
        <v>9167017</v>
      </c>
      <c r="D11" s="51">
        <v>7017</v>
      </c>
      <c r="E11" s="51">
        <v>115823</v>
      </c>
      <c r="F11" s="51" t="s">
        <v>1300</v>
      </c>
      <c r="G11" s="51" t="s">
        <v>1460</v>
      </c>
      <c r="H11" s="49" t="s">
        <v>19</v>
      </c>
      <c r="I11" s="45" t="str">
        <f>""</f>
        <v/>
      </c>
      <c r="J11" s="45" t="str">
        <f>""</f>
        <v/>
      </c>
      <c r="K11" s="45" t="str">
        <f>""</f>
        <v/>
      </c>
      <c r="L11" s="45" t="str">
        <f>""</f>
        <v/>
      </c>
      <c r="M11" s="45" t="str">
        <f>""</f>
        <v/>
      </c>
      <c r="N11" s="45" t="str">
        <f>""</f>
        <v/>
      </c>
      <c r="O11" s="45" t="str">
        <f>""</f>
        <v/>
      </c>
      <c r="P11" s="45" t="str">
        <f>""</f>
        <v/>
      </c>
      <c r="Q11" s="45" t="str">
        <f>""</f>
        <v/>
      </c>
      <c r="R11" s="146" t="s">
        <v>19</v>
      </c>
      <c r="S11" s="46" t="s">
        <v>1461</v>
      </c>
    </row>
    <row r="12" spans="1:23" hidden="1">
      <c r="A12" s="47">
        <f t="shared" si="0"/>
        <v>1141</v>
      </c>
      <c r="B12" s="47">
        <v>141</v>
      </c>
      <c r="C12" s="47">
        <v>9167022</v>
      </c>
      <c r="D12" s="47">
        <v>7022</v>
      </c>
      <c r="E12" s="47">
        <v>115828</v>
      </c>
      <c r="F12" s="47" t="s">
        <v>1463</v>
      </c>
      <c r="G12" s="47" t="s">
        <v>1460</v>
      </c>
      <c r="H12" s="49" t="s">
        <v>19</v>
      </c>
      <c r="I12" s="52" t="str">
        <f>""</f>
        <v/>
      </c>
      <c r="J12" s="52" t="str">
        <f>""</f>
        <v/>
      </c>
      <c r="K12" s="52" t="str">
        <f>""</f>
        <v/>
      </c>
      <c r="L12" s="52" t="str">
        <f>""</f>
        <v/>
      </c>
      <c r="M12" s="53" t="str">
        <f>""</f>
        <v/>
      </c>
      <c r="N12" s="53" t="str">
        <f>""</f>
        <v/>
      </c>
      <c r="O12" s="53" t="str">
        <f>""</f>
        <v/>
      </c>
      <c r="P12" s="53" t="str">
        <f>""</f>
        <v/>
      </c>
      <c r="Q12" s="45" t="str">
        <f>""</f>
        <v/>
      </c>
      <c r="R12" s="146" t="s">
        <v>19</v>
      </c>
      <c r="S12" s="46" t="s">
        <v>1461</v>
      </c>
    </row>
    <row r="13" spans="1:23" hidden="1">
      <c r="A13" s="47">
        <f t="shared" si="0"/>
        <v>1143</v>
      </c>
      <c r="B13" s="48">
        <v>143</v>
      </c>
      <c r="C13" s="48">
        <v>9167023</v>
      </c>
      <c r="D13" s="48">
        <v>7023</v>
      </c>
      <c r="E13" s="48">
        <v>131549</v>
      </c>
      <c r="F13" s="48" t="s">
        <v>195</v>
      </c>
      <c r="G13" s="48" t="s">
        <v>1460</v>
      </c>
      <c r="H13" s="49" t="s">
        <v>19</v>
      </c>
      <c r="I13" s="52" t="str">
        <f>""</f>
        <v/>
      </c>
      <c r="J13" s="52" t="str">
        <f>""</f>
        <v/>
      </c>
      <c r="K13" s="52" t="str">
        <f>""</f>
        <v/>
      </c>
      <c r="L13" s="52" t="str">
        <f>""</f>
        <v/>
      </c>
      <c r="M13" s="53" t="str">
        <f>""</f>
        <v/>
      </c>
      <c r="N13" s="53" t="str">
        <f>""</f>
        <v/>
      </c>
      <c r="O13" s="53" t="str">
        <f>""</f>
        <v/>
      </c>
      <c r="P13" s="53" t="str">
        <f>""</f>
        <v/>
      </c>
      <c r="Q13" s="45" t="str">
        <f>""</f>
        <v/>
      </c>
      <c r="R13" s="146" t="s">
        <v>19</v>
      </c>
      <c r="S13" s="46" t="s">
        <v>1461</v>
      </c>
    </row>
    <row r="14" spans="1:23" hidden="1">
      <c r="A14" s="47">
        <f t="shared" si="0"/>
        <v>2143</v>
      </c>
      <c r="B14" s="51">
        <v>143</v>
      </c>
      <c r="C14" s="51">
        <v>9167023</v>
      </c>
      <c r="D14" s="51">
        <v>7023</v>
      </c>
      <c r="E14" s="51">
        <v>131549</v>
      </c>
      <c r="F14" s="51" t="s">
        <v>195</v>
      </c>
      <c r="G14" s="51" t="s">
        <v>1460</v>
      </c>
      <c r="H14" s="49" t="s">
        <v>19</v>
      </c>
      <c r="I14" s="52" t="str">
        <f>""</f>
        <v/>
      </c>
      <c r="J14" s="52" t="str">
        <f>""</f>
        <v/>
      </c>
      <c r="K14" s="52" t="str">
        <f>""</f>
        <v/>
      </c>
      <c r="L14" s="52" t="str">
        <f>""</f>
        <v/>
      </c>
      <c r="M14" s="53" t="str">
        <f>""</f>
        <v/>
      </c>
      <c r="N14" s="53" t="str">
        <f>""</f>
        <v/>
      </c>
      <c r="O14" s="53" t="str">
        <f>""</f>
        <v/>
      </c>
      <c r="P14" s="53" t="str">
        <f>""</f>
        <v/>
      </c>
      <c r="Q14" s="45" t="str">
        <f>""</f>
        <v/>
      </c>
      <c r="R14" s="146" t="s">
        <v>19</v>
      </c>
      <c r="S14" s="46" t="s">
        <v>1461</v>
      </c>
    </row>
    <row r="15" spans="1:23" hidden="1">
      <c r="A15" s="47">
        <f t="shared" si="0"/>
        <v>1145</v>
      </c>
      <c r="B15" s="47">
        <v>145</v>
      </c>
      <c r="C15" s="47">
        <v>9167025</v>
      </c>
      <c r="D15" s="47">
        <v>7025</v>
      </c>
      <c r="E15" s="47">
        <v>134190</v>
      </c>
      <c r="F15" s="47" t="s">
        <v>1464</v>
      </c>
      <c r="G15" s="47" t="s">
        <v>1460</v>
      </c>
      <c r="H15" s="49" t="s">
        <v>19</v>
      </c>
      <c r="I15" s="45" t="str">
        <f>""</f>
        <v/>
      </c>
      <c r="J15" s="45" t="str">
        <f>""</f>
        <v/>
      </c>
      <c r="K15" s="45" t="str">
        <f>""</f>
        <v/>
      </c>
      <c r="L15" s="45" t="str">
        <f>""</f>
        <v/>
      </c>
      <c r="M15" s="45" t="str">
        <f>""</f>
        <v/>
      </c>
      <c r="N15" s="45" t="str">
        <f>""</f>
        <v/>
      </c>
      <c r="O15" s="45" t="str">
        <f>""</f>
        <v/>
      </c>
      <c r="P15" s="45" t="str">
        <f>""</f>
        <v/>
      </c>
      <c r="Q15" s="45" t="str">
        <f>""</f>
        <v/>
      </c>
      <c r="R15" s="146" t="s">
        <v>19</v>
      </c>
      <c r="S15" s="46" t="s">
        <v>1461</v>
      </c>
    </row>
    <row r="16" spans="1:23" hidden="1">
      <c r="A16" s="47">
        <f t="shared" si="0"/>
        <v>1346</v>
      </c>
      <c r="B16" s="47">
        <v>346</v>
      </c>
      <c r="C16" s="47">
        <v>9165407</v>
      </c>
      <c r="D16" s="47">
        <v>5407</v>
      </c>
      <c r="E16" s="47">
        <v>115758</v>
      </c>
      <c r="F16" s="47" t="s">
        <v>991</v>
      </c>
      <c r="G16" s="47" t="s">
        <v>102</v>
      </c>
      <c r="H16" s="49" t="s">
        <v>19</v>
      </c>
      <c r="I16" s="52" t="str">
        <f>""</f>
        <v/>
      </c>
      <c r="J16" s="52" t="str">
        <f>""</f>
        <v/>
      </c>
      <c r="K16" s="52" t="str">
        <f>""</f>
        <v/>
      </c>
      <c r="L16" s="52" t="str">
        <f>""</f>
        <v/>
      </c>
      <c r="M16" s="53" t="str">
        <f>""</f>
        <v/>
      </c>
      <c r="N16" s="53" t="str">
        <f>""</f>
        <v/>
      </c>
      <c r="O16" s="53" t="str">
        <f>""</f>
        <v/>
      </c>
      <c r="P16" s="53" t="str">
        <f>""</f>
        <v/>
      </c>
      <c r="Q16" s="45" t="str">
        <f>""</f>
        <v/>
      </c>
      <c r="R16" s="146" t="s">
        <v>19</v>
      </c>
      <c r="S16" s="46" t="s">
        <v>1461</v>
      </c>
    </row>
    <row r="17" spans="1:23" hidden="1">
      <c r="A17" s="47">
        <f t="shared" si="0"/>
        <v>1355</v>
      </c>
      <c r="B17" s="47">
        <v>355</v>
      </c>
      <c r="C17" s="47">
        <v>9165421</v>
      </c>
      <c r="D17" s="47">
        <v>5421</v>
      </c>
      <c r="E17" s="47">
        <v>115772</v>
      </c>
      <c r="F17" s="47" t="s">
        <v>957</v>
      </c>
      <c r="G17" s="47" t="s">
        <v>102</v>
      </c>
      <c r="H17" s="49" t="s">
        <v>19</v>
      </c>
      <c r="I17" s="45" t="str">
        <f>""</f>
        <v/>
      </c>
      <c r="J17" s="45" t="str">
        <f>""</f>
        <v/>
      </c>
      <c r="K17" s="45" t="str">
        <f>""</f>
        <v/>
      </c>
      <c r="L17" s="45" t="str">
        <f>""</f>
        <v/>
      </c>
      <c r="M17" s="45" t="str">
        <f>""</f>
        <v/>
      </c>
      <c r="N17" s="45" t="str">
        <f>""</f>
        <v/>
      </c>
      <c r="O17" s="45" t="str">
        <f>""</f>
        <v/>
      </c>
      <c r="P17" s="45" t="str">
        <f>""</f>
        <v/>
      </c>
      <c r="Q17" s="45" t="str">
        <f>""</f>
        <v/>
      </c>
      <c r="R17" s="146" t="s">
        <v>19</v>
      </c>
      <c r="S17" s="46" t="s">
        <v>1461</v>
      </c>
    </row>
    <row r="18" spans="1:23" hidden="1">
      <c r="A18" s="47">
        <f t="shared" si="0"/>
        <v>1373</v>
      </c>
      <c r="B18" s="47">
        <v>373</v>
      </c>
      <c r="C18" s="47">
        <v>9165424</v>
      </c>
      <c r="D18" s="47">
        <v>5424</v>
      </c>
      <c r="E18" s="47">
        <v>115775</v>
      </c>
      <c r="F18" s="47" t="s">
        <v>823</v>
      </c>
      <c r="G18" s="47" t="s">
        <v>102</v>
      </c>
      <c r="H18" s="49" t="s">
        <v>19</v>
      </c>
      <c r="I18" s="52" t="str">
        <f>""</f>
        <v/>
      </c>
      <c r="J18" s="52" t="str">
        <f>""</f>
        <v/>
      </c>
      <c r="K18" s="52" t="str">
        <f>""</f>
        <v/>
      </c>
      <c r="L18" s="52" t="str">
        <f>""</f>
        <v/>
      </c>
      <c r="M18" s="53" t="str">
        <f>""</f>
        <v/>
      </c>
      <c r="N18" s="53" t="str">
        <f>""</f>
        <v/>
      </c>
      <c r="O18" s="53" t="str">
        <f>""</f>
        <v/>
      </c>
      <c r="P18" s="53" t="str">
        <f>""</f>
        <v/>
      </c>
      <c r="Q18" s="45" t="str">
        <f>""</f>
        <v/>
      </c>
      <c r="R18" s="146" t="s">
        <v>19</v>
      </c>
      <c r="S18" s="46" t="s">
        <v>1461</v>
      </c>
      <c r="T18" s="26"/>
    </row>
    <row r="19" spans="1:23" hidden="1">
      <c r="A19" s="47">
        <f t="shared" si="0"/>
        <v>1374</v>
      </c>
      <c r="B19" s="50">
        <v>374</v>
      </c>
      <c r="C19" s="50">
        <v>9164032</v>
      </c>
      <c r="D19" s="50">
        <v>4032</v>
      </c>
      <c r="E19" s="50">
        <v>115723</v>
      </c>
      <c r="F19" s="50" t="s">
        <v>141</v>
      </c>
      <c r="G19" s="50" t="s">
        <v>102</v>
      </c>
      <c r="H19" s="54" t="s">
        <v>19</v>
      </c>
      <c r="I19" s="45" t="str">
        <f>""</f>
        <v/>
      </c>
      <c r="J19" s="45" t="str">
        <f>""</f>
        <v/>
      </c>
      <c r="K19" s="45" t="str">
        <f>""</f>
        <v/>
      </c>
      <c r="L19" s="45" t="str">
        <f>""</f>
        <v/>
      </c>
      <c r="M19" s="45" t="str">
        <f>""</f>
        <v/>
      </c>
      <c r="N19" s="45" t="str">
        <f>""</f>
        <v/>
      </c>
      <c r="O19" s="45" t="str">
        <f>""</f>
        <v/>
      </c>
      <c r="P19" s="45" t="str">
        <f>""</f>
        <v/>
      </c>
      <c r="Q19" s="45" t="str">
        <f>""</f>
        <v/>
      </c>
      <c r="R19" s="146" t="s">
        <v>19</v>
      </c>
      <c r="S19" s="46" t="s">
        <v>1461</v>
      </c>
      <c r="T19" s="26"/>
    </row>
    <row r="20" spans="1:23" hidden="1">
      <c r="A20" s="47">
        <f t="shared" si="0"/>
        <v>1389</v>
      </c>
      <c r="B20" s="51">
        <v>389</v>
      </c>
      <c r="C20" s="51">
        <v>9164012</v>
      </c>
      <c r="D20" s="51">
        <v>4012</v>
      </c>
      <c r="E20" s="51">
        <v>115720</v>
      </c>
      <c r="F20" s="51" t="s">
        <v>1465</v>
      </c>
      <c r="G20" s="51" t="s">
        <v>102</v>
      </c>
      <c r="H20" s="49" t="s">
        <v>19</v>
      </c>
      <c r="I20" s="45" t="str">
        <f>""</f>
        <v/>
      </c>
      <c r="J20" s="45" t="str">
        <f>""</f>
        <v/>
      </c>
      <c r="K20" s="45" t="str">
        <f>""</f>
        <v/>
      </c>
      <c r="L20" s="45" t="str">
        <f>""</f>
        <v/>
      </c>
      <c r="M20" s="45" t="str">
        <f>""</f>
        <v/>
      </c>
      <c r="N20" s="45" t="str">
        <f>""</f>
        <v/>
      </c>
      <c r="O20" s="45" t="str">
        <f>""</f>
        <v/>
      </c>
      <c r="P20" s="45" t="str">
        <f>""</f>
        <v/>
      </c>
      <c r="Q20" s="45" t="str">
        <f>""</f>
        <v/>
      </c>
      <c r="R20" s="146" t="s">
        <v>19</v>
      </c>
      <c r="S20" s="46" t="s">
        <v>1461</v>
      </c>
      <c r="T20" s="26"/>
    </row>
    <row r="21" spans="1:23" hidden="1">
      <c r="A21" s="47">
        <f t="shared" si="0"/>
        <v>2389</v>
      </c>
      <c r="B21" s="51">
        <v>389</v>
      </c>
      <c r="C21" s="51">
        <v>9164012</v>
      </c>
      <c r="D21" s="51">
        <v>4012</v>
      </c>
      <c r="E21" s="51">
        <v>115720</v>
      </c>
      <c r="F21" s="51" t="s">
        <v>1465</v>
      </c>
      <c r="G21" s="51" t="s">
        <v>102</v>
      </c>
      <c r="H21" s="49" t="s">
        <v>19</v>
      </c>
      <c r="I21" s="45" t="str">
        <f>""</f>
        <v/>
      </c>
      <c r="J21" s="45" t="str">
        <f>""</f>
        <v/>
      </c>
      <c r="K21" s="45" t="str">
        <f>""</f>
        <v/>
      </c>
      <c r="L21" s="45" t="str">
        <f>""</f>
        <v/>
      </c>
      <c r="M21" s="45" t="str">
        <f>""</f>
        <v/>
      </c>
      <c r="N21" s="45" t="str">
        <f>""</f>
        <v/>
      </c>
      <c r="O21" s="45" t="str">
        <f>""</f>
        <v/>
      </c>
      <c r="P21" s="45" t="str">
        <f>""</f>
        <v/>
      </c>
      <c r="Q21" s="45" t="str">
        <f>""</f>
        <v/>
      </c>
      <c r="R21" s="146" t="s">
        <v>19</v>
      </c>
      <c r="S21" s="46" t="s">
        <v>1461</v>
      </c>
      <c r="T21" s="26"/>
    </row>
    <row r="22" spans="1:23" hidden="1">
      <c r="A22" s="47">
        <f t="shared" si="0"/>
        <v>1526</v>
      </c>
      <c r="B22" s="51">
        <v>526</v>
      </c>
      <c r="C22" s="51">
        <v>9163099</v>
      </c>
      <c r="D22" s="51">
        <v>3099</v>
      </c>
      <c r="E22" s="51">
        <v>115670</v>
      </c>
      <c r="F22" s="51" t="s">
        <v>1466</v>
      </c>
      <c r="G22" s="51" t="s">
        <v>87</v>
      </c>
      <c r="H22" s="49" t="s">
        <v>19</v>
      </c>
      <c r="I22" s="45" t="str">
        <f>""</f>
        <v/>
      </c>
      <c r="J22" s="45" t="str">
        <f>""</f>
        <v/>
      </c>
      <c r="K22" s="45" t="str">
        <f>""</f>
        <v/>
      </c>
      <c r="L22" s="45" t="str">
        <f>""</f>
        <v/>
      </c>
      <c r="M22" s="45" t="str">
        <f>""</f>
        <v/>
      </c>
      <c r="N22" s="45" t="str">
        <f>""</f>
        <v/>
      </c>
      <c r="O22" s="45" t="str">
        <f>""</f>
        <v/>
      </c>
      <c r="P22" s="45" t="str">
        <f>""</f>
        <v/>
      </c>
      <c r="Q22" s="45" t="str">
        <f>""</f>
        <v/>
      </c>
      <c r="R22" s="146" t="s">
        <v>19</v>
      </c>
      <c r="S22" s="46" t="s">
        <v>1461</v>
      </c>
    </row>
    <row r="23" spans="1:23" hidden="1">
      <c r="A23" s="47">
        <f t="shared" si="0"/>
        <v>2526</v>
      </c>
      <c r="B23" s="48">
        <v>526</v>
      </c>
      <c r="C23" s="48">
        <v>9163099</v>
      </c>
      <c r="D23" s="48">
        <v>3099</v>
      </c>
      <c r="E23" s="48">
        <v>115670</v>
      </c>
      <c r="F23" s="48" t="s">
        <v>1466</v>
      </c>
      <c r="G23" s="48" t="s">
        <v>87</v>
      </c>
      <c r="H23" s="49" t="s">
        <v>19</v>
      </c>
      <c r="I23" s="45" t="str">
        <f>""</f>
        <v/>
      </c>
      <c r="J23" s="45" t="str">
        <f>""</f>
        <v/>
      </c>
      <c r="K23" s="45" t="str">
        <f>""</f>
        <v/>
      </c>
      <c r="L23" s="45" t="str">
        <f>""</f>
        <v/>
      </c>
      <c r="M23" s="45" t="str">
        <f>""</f>
        <v/>
      </c>
      <c r="N23" s="45" t="str">
        <f>""</f>
        <v/>
      </c>
      <c r="O23" s="45" t="str">
        <f>""</f>
        <v/>
      </c>
      <c r="P23" s="45" t="str">
        <f>""</f>
        <v/>
      </c>
      <c r="Q23" s="45" t="str">
        <f>""</f>
        <v/>
      </c>
      <c r="R23" s="146" t="s">
        <v>19</v>
      </c>
      <c r="S23" s="46" t="s">
        <v>1461</v>
      </c>
    </row>
    <row r="24" spans="1:23" hidden="1">
      <c r="A24" s="47">
        <f t="shared" si="0"/>
        <v>1529</v>
      </c>
      <c r="B24" s="47">
        <v>529</v>
      </c>
      <c r="C24" s="47">
        <v>9162172</v>
      </c>
      <c r="D24" s="47">
        <v>2172</v>
      </c>
      <c r="E24" s="47">
        <v>115601</v>
      </c>
      <c r="F24" s="47" t="s">
        <v>84</v>
      </c>
      <c r="G24" s="47" t="s">
        <v>87</v>
      </c>
      <c r="H24" s="49" t="s">
        <v>19</v>
      </c>
      <c r="I24" s="45" t="str">
        <f>""</f>
        <v/>
      </c>
      <c r="J24" s="45" t="str">
        <f>""</f>
        <v/>
      </c>
      <c r="K24" s="45" t="str">
        <f>""</f>
        <v/>
      </c>
      <c r="L24" s="45" t="str">
        <f>""</f>
        <v/>
      </c>
      <c r="M24" s="45" t="str">
        <f>""</f>
        <v/>
      </c>
      <c r="N24" s="45" t="str">
        <f>""</f>
        <v/>
      </c>
      <c r="O24" s="45" t="str">
        <f>""</f>
        <v/>
      </c>
      <c r="P24" s="45" t="str">
        <f>""</f>
        <v/>
      </c>
      <c r="Q24" s="45" t="str">
        <f>""</f>
        <v/>
      </c>
      <c r="R24" s="146" t="s">
        <v>19</v>
      </c>
      <c r="S24" s="46" t="s">
        <v>1461</v>
      </c>
    </row>
    <row r="25" spans="1:23" hidden="1">
      <c r="A25" s="47">
        <f t="shared" si="0"/>
        <v>1530</v>
      </c>
      <c r="B25" s="50">
        <v>530</v>
      </c>
      <c r="C25" s="50">
        <v>9163334</v>
      </c>
      <c r="D25" s="50">
        <v>3334</v>
      </c>
      <c r="E25" s="50">
        <v>115689</v>
      </c>
      <c r="F25" s="57" t="s">
        <v>109</v>
      </c>
      <c r="G25" s="50" t="s">
        <v>87</v>
      </c>
      <c r="H25" s="49" t="s">
        <v>19</v>
      </c>
      <c r="I25" s="45" t="str">
        <f>""</f>
        <v/>
      </c>
      <c r="J25" s="45" t="str">
        <f>""</f>
        <v/>
      </c>
      <c r="K25" s="45" t="str">
        <f>""</f>
        <v/>
      </c>
      <c r="L25" s="45" t="str">
        <f>""</f>
        <v/>
      </c>
      <c r="M25" s="45" t="str">
        <f>""</f>
        <v/>
      </c>
      <c r="N25" s="45" t="str">
        <f>""</f>
        <v/>
      </c>
      <c r="O25" s="45" t="str">
        <f>""</f>
        <v/>
      </c>
      <c r="P25" s="45" t="str">
        <f>""</f>
        <v/>
      </c>
      <c r="Q25" s="45" t="str">
        <f>""</f>
        <v/>
      </c>
      <c r="R25" s="146" t="s">
        <v>19</v>
      </c>
      <c r="S25" s="46" t="s">
        <v>1461</v>
      </c>
      <c r="T25" s="26"/>
    </row>
    <row r="26" spans="1:23" hidden="1">
      <c r="A26" s="47">
        <f t="shared" si="0"/>
        <v>1531</v>
      </c>
      <c r="B26" s="50">
        <v>531</v>
      </c>
      <c r="C26" s="50">
        <v>9163308</v>
      </c>
      <c r="D26" s="50">
        <v>3308</v>
      </c>
      <c r="E26" s="50">
        <v>115673</v>
      </c>
      <c r="F26" s="50" t="s">
        <v>1467</v>
      </c>
      <c r="G26" s="50" t="s">
        <v>87</v>
      </c>
      <c r="H26" s="49" t="s">
        <v>19</v>
      </c>
      <c r="I26" s="45" t="str">
        <f>""</f>
        <v/>
      </c>
      <c r="J26" s="45" t="str">
        <f>""</f>
        <v/>
      </c>
      <c r="K26" s="45" t="str">
        <f>""</f>
        <v/>
      </c>
      <c r="L26" s="45" t="str">
        <f>""</f>
        <v/>
      </c>
      <c r="M26" s="45" t="str">
        <f>""</f>
        <v/>
      </c>
      <c r="N26" s="45" t="str">
        <f>""</f>
        <v/>
      </c>
      <c r="O26" s="45" t="str">
        <f>""</f>
        <v/>
      </c>
      <c r="P26" s="45" t="str">
        <f>""</f>
        <v/>
      </c>
      <c r="Q26" s="45" t="str">
        <f>""</f>
        <v/>
      </c>
      <c r="R26" s="146" t="s">
        <v>19</v>
      </c>
      <c r="S26" s="46" t="s">
        <v>1461</v>
      </c>
    </row>
    <row r="27" spans="1:23" hidden="1">
      <c r="A27" s="47">
        <f t="shared" si="0"/>
        <v>1532</v>
      </c>
      <c r="B27" s="47">
        <v>532</v>
      </c>
      <c r="C27" s="47">
        <v>9165205</v>
      </c>
      <c r="D27" s="47">
        <v>5205</v>
      </c>
      <c r="E27" s="47">
        <v>115735</v>
      </c>
      <c r="F27" s="47" t="s">
        <v>122</v>
      </c>
      <c r="G27" s="47" t="s">
        <v>87</v>
      </c>
      <c r="H27" s="49" t="s">
        <v>19</v>
      </c>
      <c r="I27" s="45" t="str">
        <f>""</f>
        <v/>
      </c>
      <c r="J27" s="45" t="str">
        <f>""</f>
        <v/>
      </c>
      <c r="K27" s="45" t="str">
        <f>""</f>
        <v/>
      </c>
      <c r="L27" s="45" t="str">
        <f>""</f>
        <v/>
      </c>
      <c r="M27" s="45" t="str">
        <f>""</f>
        <v/>
      </c>
      <c r="N27" s="45" t="str">
        <f>""</f>
        <v/>
      </c>
      <c r="O27" s="45" t="str">
        <f>""</f>
        <v/>
      </c>
      <c r="P27" s="45" t="str">
        <f>""</f>
        <v/>
      </c>
      <c r="Q27" s="45" t="str">
        <f>""</f>
        <v/>
      </c>
      <c r="R27" s="146" t="s">
        <v>19</v>
      </c>
      <c r="S27" s="46" t="s">
        <v>1461</v>
      </c>
    </row>
    <row r="28" spans="1:23" ht="63.75">
      <c r="A28" s="47">
        <f t="shared" si="0"/>
        <v>1534</v>
      </c>
      <c r="B28" s="48">
        <v>534</v>
      </c>
      <c r="C28" s="48">
        <v>9162040</v>
      </c>
      <c r="D28" s="48">
        <v>2040</v>
      </c>
      <c r="E28" s="48">
        <v>115500</v>
      </c>
      <c r="F28" s="48" t="s">
        <v>146</v>
      </c>
      <c r="G28" s="48" t="s">
        <v>87</v>
      </c>
      <c r="H28" s="49" t="s">
        <v>1472</v>
      </c>
      <c r="I28" s="62" t="s">
        <v>1836</v>
      </c>
      <c r="J28" s="62" t="s">
        <v>2055</v>
      </c>
      <c r="K28" s="96">
        <f>320.97*4</f>
        <v>1283.8800000000001</v>
      </c>
      <c r="L28" s="76">
        <v>1</v>
      </c>
      <c r="M28" s="103">
        <v>42915</v>
      </c>
      <c r="N28" s="147">
        <v>36</v>
      </c>
      <c r="O28" s="89">
        <f>EDATE(M28,N28)-1</f>
        <v>44010</v>
      </c>
      <c r="P28" s="62" t="s">
        <v>1558</v>
      </c>
      <c r="Q28" s="128">
        <f>2900+375+3.5+20</f>
        <v>3298.5</v>
      </c>
      <c r="R28" s="146" t="s">
        <v>17</v>
      </c>
      <c r="S28" s="46" t="s">
        <v>2056</v>
      </c>
      <c r="T28" s="26"/>
      <c r="U28" s="25" t="s">
        <v>17</v>
      </c>
      <c r="V28" s="25" t="s">
        <v>17</v>
      </c>
      <c r="W28" s="25" t="s">
        <v>19</v>
      </c>
    </row>
    <row r="29" spans="1:23" hidden="1">
      <c r="A29" s="47">
        <f t="shared" si="0"/>
        <v>2534</v>
      </c>
      <c r="B29" s="51">
        <v>534</v>
      </c>
      <c r="C29" s="51">
        <v>9162040</v>
      </c>
      <c r="D29" s="51">
        <v>2040</v>
      </c>
      <c r="E29" s="51">
        <v>115500</v>
      </c>
      <c r="F29" s="51" t="s">
        <v>146</v>
      </c>
      <c r="G29" s="51" t="s">
        <v>87</v>
      </c>
      <c r="H29" s="49" t="s">
        <v>19</v>
      </c>
      <c r="I29" s="52" t="str">
        <f>""</f>
        <v/>
      </c>
      <c r="J29" s="52" t="str">
        <f>""</f>
        <v/>
      </c>
      <c r="K29" s="52" t="str">
        <f>""</f>
        <v/>
      </c>
      <c r="L29" s="52" t="str">
        <f>""</f>
        <v/>
      </c>
      <c r="M29" s="53" t="str">
        <f>""</f>
        <v/>
      </c>
      <c r="N29" s="53" t="str">
        <f>""</f>
        <v/>
      </c>
      <c r="O29" s="53" t="str">
        <f>""</f>
        <v/>
      </c>
      <c r="P29" s="53" t="str">
        <f>""</f>
        <v/>
      </c>
      <c r="Q29" s="45" t="str">
        <f>""</f>
        <v/>
      </c>
      <c r="R29" s="146" t="s">
        <v>19</v>
      </c>
      <c r="S29" s="46" t="s">
        <v>1461</v>
      </c>
      <c r="T29" s="26"/>
    </row>
    <row r="30" spans="1:23" hidden="1">
      <c r="A30" s="47">
        <f t="shared" si="0"/>
        <v>3534</v>
      </c>
      <c r="B30" s="48">
        <v>534</v>
      </c>
      <c r="C30" s="48">
        <v>9162040</v>
      </c>
      <c r="D30" s="48">
        <v>2040</v>
      </c>
      <c r="E30" s="48">
        <v>115500</v>
      </c>
      <c r="F30" s="48" t="s">
        <v>146</v>
      </c>
      <c r="G30" s="48" t="s">
        <v>87</v>
      </c>
      <c r="H30" s="49" t="s">
        <v>19</v>
      </c>
      <c r="I30" s="52" t="str">
        <f>""</f>
        <v/>
      </c>
      <c r="J30" s="52" t="str">
        <f>""</f>
        <v/>
      </c>
      <c r="K30" s="52" t="str">
        <f>""</f>
        <v/>
      </c>
      <c r="L30" s="52" t="str">
        <f>""</f>
        <v/>
      </c>
      <c r="M30" s="53" t="str">
        <f>""</f>
        <v/>
      </c>
      <c r="N30" s="53" t="str">
        <f>""</f>
        <v/>
      </c>
      <c r="O30" s="53" t="str">
        <f>""</f>
        <v/>
      </c>
      <c r="P30" s="53" t="str">
        <f>""</f>
        <v/>
      </c>
      <c r="Q30" s="45" t="str">
        <f>""</f>
        <v/>
      </c>
      <c r="R30" s="146" t="s">
        <v>19</v>
      </c>
      <c r="S30" s="46" t="s">
        <v>1461</v>
      </c>
      <c r="T30" s="26"/>
    </row>
    <row r="31" spans="1:23" hidden="1">
      <c r="A31" s="47">
        <f t="shared" si="0"/>
        <v>4534</v>
      </c>
      <c r="B31" s="48">
        <v>534</v>
      </c>
      <c r="C31" s="48">
        <v>9162040</v>
      </c>
      <c r="D31" s="48">
        <v>2040</v>
      </c>
      <c r="E31" s="48">
        <v>115500</v>
      </c>
      <c r="F31" s="48" t="s">
        <v>146</v>
      </c>
      <c r="G31" s="48" t="s">
        <v>87</v>
      </c>
      <c r="H31" s="49" t="s">
        <v>19</v>
      </c>
      <c r="I31" s="52" t="str">
        <f>""</f>
        <v/>
      </c>
      <c r="J31" s="52" t="str">
        <f>""</f>
        <v/>
      </c>
      <c r="K31" s="52" t="str">
        <f>""</f>
        <v/>
      </c>
      <c r="L31" s="52" t="str">
        <f>""</f>
        <v/>
      </c>
      <c r="M31" s="53" t="str">
        <f>""</f>
        <v/>
      </c>
      <c r="N31" s="53" t="str">
        <f>""</f>
        <v/>
      </c>
      <c r="O31" s="53" t="str">
        <f>""</f>
        <v/>
      </c>
      <c r="P31" s="53" t="str">
        <f>""</f>
        <v/>
      </c>
      <c r="Q31" s="45" t="str">
        <f>""</f>
        <v/>
      </c>
      <c r="R31" s="146" t="s">
        <v>19</v>
      </c>
      <c r="S31" s="46" t="s">
        <v>1461</v>
      </c>
      <c r="T31" s="26"/>
    </row>
    <row r="32" spans="1:23" hidden="1">
      <c r="A32" s="47">
        <f t="shared" si="0"/>
        <v>1535</v>
      </c>
      <c r="B32" s="50">
        <v>535</v>
      </c>
      <c r="C32" s="50">
        <v>9163086</v>
      </c>
      <c r="D32" s="50">
        <v>3086</v>
      </c>
      <c r="E32" s="50">
        <v>115663</v>
      </c>
      <c r="F32" s="50" t="s">
        <v>1468</v>
      </c>
      <c r="G32" s="50" t="s">
        <v>87</v>
      </c>
      <c r="H32" s="49" t="s">
        <v>19</v>
      </c>
      <c r="I32" s="45" t="str">
        <f>""</f>
        <v/>
      </c>
      <c r="J32" s="45" t="str">
        <f>""</f>
        <v/>
      </c>
      <c r="K32" s="45" t="str">
        <f>""</f>
        <v/>
      </c>
      <c r="L32" s="45" t="str">
        <f>""</f>
        <v/>
      </c>
      <c r="M32" s="45" t="str">
        <f>""</f>
        <v/>
      </c>
      <c r="N32" s="45" t="str">
        <f>""</f>
        <v/>
      </c>
      <c r="O32" s="45" t="str">
        <f>""</f>
        <v/>
      </c>
      <c r="P32" s="45" t="str">
        <f>""</f>
        <v/>
      </c>
      <c r="Q32" s="45" t="str">
        <f>""</f>
        <v/>
      </c>
      <c r="R32" s="146" t="s">
        <v>19</v>
      </c>
      <c r="S32" s="46" t="s">
        <v>1461</v>
      </c>
    </row>
    <row r="33" spans="1:20" hidden="1">
      <c r="A33" s="47">
        <f t="shared" si="0"/>
        <v>1536</v>
      </c>
      <c r="B33" s="50">
        <v>536</v>
      </c>
      <c r="C33" s="50">
        <v>9163017</v>
      </c>
      <c r="D33" s="50">
        <v>3017</v>
      </c>
      <c r="E33" s="50">
        <v>115609</v>
      </c>
      <c r="F33" s="50" t="s">
        <v>1469</v>
      </c>
      <c r="G33" s="50" t="s">
        <v>87</v>
      </c>
      <c r="H33" s="49" t="s">
        <v>19</v>
      </c>
      <c r="I33" s="45" t="str">
        <f>""</f>
        <v/>
      </c>
      <c r="J33" s="45" t="str">
        <f>""</f>
        <v/>
      </c>
      <c r="K33" s="45" t="str">
        <f>""</f>
        <v/>
      </c>
      <c r="L33" s="45" t="str">
        <f>""</f>
        <v/>
      </c>
      <c r="M33" s="45" t="str">
        <f>""</f>
        <v/>
      </c>
      <c r="N33" s="45" t="str">
        <f>""</f>
        <v/>
      </c>
      <c r="O33" s="45" t="str">
        <f>""</f>
        <v/>
      </c>
      <c r="P33" s="45" t="str">
        <f>""</f>
        <v/>
      </c>
      <c r="Q33" s="45" t="str">
        <f>""</f>
        <v/>
      </c>
      <c r="R33" s="146" t="s">
        <v>19</v>
      </c>
      <c r="S33" s="46" t="s">
        <v>1461</v>
      </c>
    </row>
    <row r="34" spans="1:20" hidden="1">
      <c r="A34" s="47">
        <f t="shared" si="0"/>
        <v>1538</v>
      </c>
      <c r="B34" s="47">
        <v>538</v>
      </c>
      <c r="C34" s="47">
        <v>9162041</v>
      </c>
      <c r="D34" s="47">
        <v>2041</v>
      </c>
      <c r="E34" s="47">
        <v>115501</v>
      </c>
      <c r="F34" s="47" t="s">
        <v>154</v>
      </c>
      <c r="G34" s="47" t="s">
        <v>87</v>
      </c>
      <c r="H34" s="49" t="s">
        <v>19</v>
      </c>
      <c r="I34" s="52" t="str">
        <f>""</f>
        <v/>
      </c>
      <c r="J34" s="52" t="str">
        <f>""</f>
        <v/>
      </c>
      <c r="K34" s="52" t="str">
        <f>""</f>
        <v/>
      </c>
      <c r="L34" s="52" t="str">
        <f>""</f>
        <v/>
      </c>
      <c r="M34" s="53" t="str">
        <f>""</f>
        <v/>
      </c>
      <c r="N34" s="53" t="str">
        <f>""</f>
        <v/>
      </c>
      <c r="O34" s="53" t="str">
        <f>""</f>
        <v/>
      </c>
      <c r="P34" s="53" t="str">
        <f>""</f>
        <v/>
      </c>
      <c r="Q34" s="45" t="str">
        <f>""</f>
        <v/>
      </c>
      <c r="R34" s="146" t="s">
        <v>19</v>
      </c>
      <c r="S34" s="46" t="s">
        <v>1461</v>
      </c>
    </row>
    <row r="35" spans="1:20" ht="25.5" hidden="1">
      <c r="A35" s="47">
        <f t="shared" si="0"/>
        <v>1539</v>
      </c>
      <c r="B35" s="47">
        <v>539</v>
      </c>
      <c r="C35" s="47">
        <v>9163018</v>
      </c>
      <c r="D35" s="47">
        <v>3018</v>
      </c>
      <c r="E35" s="47">
        <v>115610</v>
      </c>
      <c r="F35" s="47" t="s">
        <v>1470</v>
      </c>
      <c r="G35" s="47"/>
      <c r="H35" s="49" t="s">
        <v>19</v>
      </c>
      <c r="I35" s="58" t="str">
        <f>""</f>
        <v/>
      </c>
      <c r="J35" s="58" t="str">
        <f>""</f>
        <v/>
      </c>
      <c r="K35" s="58" t="str">
        <f>""</f>
        <v/>
      </c>
      <c r="L35" s="58" t="str">
        <f>""</f>
        <v/>
      </c>
      <c r="M35" s="58" t="str">
        <f>""</f>
        <v/>
      </c>
      <c r="N35" s="58" t="str">
        <f>""</f>
        <v/>
      </c>
      <c r="O35" s="58" t="str">
        <f>""</f>
        <v/>
      </c>
      <c r="P35" s="58" t="str">
        <f>""</f>
        <v/>
      </c>
      <c r="Q35" s="58" t="str">
        <f>""</f>
        <v/>
      </c>
      <c r="R35" s="146" t="s">
        <v>19</v>
      </c>
      <c r="S35" s="46" t="s">
        <v>1461</v>
      </c>
    </row>
    <row r="36" spans="1:20" hidden="1">
      <c r="A36" s="47">
        <f t="shared" si="0"/>
        <v>1546</v>
      </c>
      <c r="B36" s="48">
        <v>546</v>
      </c>
      <c r="C36" s="48">
        <v>9162103</v>
      </c>
      <c r="D36" s="48">
        <v>2103</v>
      </c>
      <c r="E36" s="48">
        <v>115549</v>
      </c>
      <c r="F36" s="48" t="s">
        <v>209</v>
      </c>
      <c r="G36" s="48" t="s">
        <v>87</v>
      </c>
      <c r="H36" s="49" t="s">
        <v>19</v>
      </c>
      <c r="I36" s="52" t="str">
        <f>""</f>
        <v/>
      </c>
      <c r="J36" s="52" t="str">
        <f>""</f>
        <v/>
      </c>
      <c r="K36" s="52" t="str">
        <f>""</f>
        <v/>
      </c>
      <c r="L36" s="52" t="str">
        <f>""</f>
        <v/>
      </c>
      <c r="M36" s="53" t="str">
        <f>""</f>
        <v/>
      </c>
      <c r="N36" s="53" t="str">
        <f>""</f>
        <v/>
      </c>
      <c r="O36" s="53" t="str">
        <f>""</f>
        <v/>
      </c>
      <c r="P36" s="53" t="str">
        <f>""</f>
        <v/>
      </c>
      <c r="Q36" s="45" t="str">
        <f>""</f>
        <v/>
      </c>
      <c r="R36" s="146" t="s">
        <v>19</v>
      </c>
      <c r="S36" s="46" t="s">
        <v>1461</v>
      </c>
      <c r="T36" s="26"/>
    </row>
    <row r="37" spans="1:20" hidden="1">
      <c r="A37" s="47">
        <f t="shared" si="0"/>
        <v>1547</v>
      </c>
      <c r="B37" s="47">
        <v>547</v>
      </c>
      <c r="C37" s="47">
        <v>9162141</v>
      </c>
      <c r="D37" s="47">
        <v>2141</v>
      </c>
      <c r="E37" s="47">
        <v>115576</v>
      </c>
      <c r="F37" s="47" t="s">
        <v>1419</v>
      </c>
      <c r="G37" s="47" t="s">
        <v>87</v>
      </c>
      <c r="H37" s="49" t="s">
        <v>19</v>
      </c>
      <c r="I37" s="45" t="str">
        <f>""</f>
        <v/>
      </c>
      <c r="J37" s="45" t="str">
        <f>""</f>
        <v/>
      </c>
      <c r="K37" s="45" t="str">
        <f>""</f>
        <v/>
      </c>
      <c r="L37" s="45" t="str">
        <f>""</f>
        <v/>
      </c>
      <c r="M37" s="45" t="str">
        <f>""</f>
        <v/>
      </c>
      <c r="N37" s="45" t="str">
        <f>""</f>
        <v/>
      </c>
      <c r="O37" s="45" t="str">
        <f>""</f>
        <v/>
      </c>
      <c r="P37" s="45" t="str">
        <f>""</f>
        <v/>
      </c>
      <c r="Q37" s="45" t="str">
        <f>""</f>
        <v/>
      </c>
      <c r="R37" s="146" t="s">
        <v>19</v>
      </c>
      <c r="S37" s="46" t="s">
        <v>1461</v>
      </c>
    </row>
    <row r="38" spans="1:20" hidden="1">
      <c r="A38" s="47">
        <f t="shared" si="0"/>
        <v>1551</v>
      </c>
      <c r="B38" s="51">
        <v>551</v>
      </c>
      <c r="C38" s="51">
        <v>9162056</v>
      </c>
      <c r="D38" s="51">
        <v>2056</v>
      </c>
      <c r="E38" s="51">
        <v>115515</v>
      </c>
      <c r="F38" s="51" t="s">
        <v>221</v>
      </c>
      <c r="G38" s="51" t="s">
        <v>87</v>
      </c>
      <c r="H38" s="49" t="s">
        <v>19</v>
      </c>
      <c r="I38" s="52" t="str">
        <f>""</f>
        <v/>
      </c>
      <c r="J38" s="52" t="str">
        <f>""</f>
        <v/>
      </c>
      <c r="K38" s="52" t="str">
        <f>""</f>
        <v/>
      </c>
      <c r="L38" s="52" t="str">
        <f>""</f>
        <v/>
      </c>
      <c r="M38" s="53" t="str">
        <f>""</f>
        <v/>
      </c>
      <c r="N38" s="53" t="str">
        <f>""</f>
        <v/>
      </c>
      <c r="O38" s="53" t="str">
        <f>""</f>
        <v/>
      </c>
      <c r="P38" s="53" t="str">
        <f>""</f>
        <v/>
      </c>
      <c r="Q38" s="45" t="str">
        <f>""</f>
        <v/>
      </c>
      <c r="R38" s="146" t="s">
        <v>19</v>
      </c>
      <c r="S38" s="46" t="s">
        <v>1461</v>
      </c>
    </row>
    <row r="39" spans="1:20" hidden="1">
      <c r="A39" s="47">
        <f t="shared" si="0"/>
        <v>2551</v>
      </c>
      <c r="B39" s="51">
        <v>551</v>
      </c>
      <c r="C39" s="51">
        <v>9162056</v>
      </c>
      <c r="D39" s="51">
        <v>2056</v>
      </c>
      <c r="E39" s="51">
        <v>115515</v>
      </c>
      <c r="F39" s="51" t="s">
        <v>221</v>
      </c>
      <c r="G39" s="51" t="s">
        <v>87</v>
      </c>
      <c r="H39" s="49" t="s">
        <v>19</v>
      </c>
      <c r="I39" s="52" t="str">
        <f>""</f>
        <v/>
      </c>
      <c r="J39" s="52" t="str">
        <f>""</f>
        <v/>
      </c>
      <c r="K39" s="52" t="str">
        <f>""</f>
        <v/>
      </c>
      <c r="L39" s="52" t="str">
        <f>""</f>
        <v/>
      </c>
      <c r="M39" s="53" t="str">
        <f>""</f>
        <v/>
      </c>
      <c r="N39" s="53" t="str">
        <f>""</f>
        <v/>
      </c>
      <c r="O39" s="53" t="str">
        <f>""</f>
        <v/>
      </c>
      <c r="P39" s="53" t="str">
        <f>""</f>
        <v/>
      </c>
      <c r="Q39" s="45" t="str">
        <f>""</f>
        <v/>
      </c>
      <c r="R39" s="146" t="s">
        <v>19</v>
      </c>
      <c r="S39" s="46" t="s">
        <v>1461</v>
      </c>
    </row>
    <row r="40" spans="1:20" hidden="1">
      <c r="A40" s="47">
        <f t="shared" si="0"/>
        <v>1553</v>
      </c>
      <c r="B40" s="51">
        <v>553</v>
      </c>
      <c r="C40" s="51">
        <v>9163020</v>
      </c>
      <c r="D40" s="51">
        <v>3020</v>
      </c>
      <c r="E40" s="51">
        <v>115612</v>
      </c>
      <c r="F40" s="51" t="s">
        <v>1471</v>
      </c>
      <c r="G40" s="51" t="s">
        <v>87</v>
      </c>
      <c r="H40" s="49" t="s">
        <v>19</v>
      </c>
      <c r="I40" s="52" t="str">
        <f>""</f>
        <v/>
      </c>
      <c r="J40" s="52" t="str">
        <f>""</f>
        <v/>
      </c>
      <c r="K40" s="52" t="str">
        <f>""</f>
        <v/>
      </c>
      <c r="L40" s="52" t="str">
        <f>""</f>
        <v/>
      </c>
      <c r="M40" s="53" t="str">
        <f>""</f>
        <v/>
      </c>
      <c r="N40" s="53" t="str">
        <f>""</f>
        <v/>
      </c>
      <c r="O40" s="53" t="str">
        <f>""</f>
        <v/>
      </c>
      <c r="P40" s="53" t="str">
        <f>""</f>
        <v/>
      </c>
      <c r="Q40" s="45" t="str">
        <f>""</f>
        <v/>
      </c>
      <c r="R40" s="146" t="s">
        <v>19</v>
      </c>
      <c r="S40" s="46" t="s">
        <v>1461</v>
      </c>
      <c r="T40" s="26"/>
    </row>
    <row r="41" spans="1:20" hidden="1">
      <c r="A41" s="47">
        <f t="shared" si="0"/>
        <v>2553</v>
      </c>
      <c r="B41" s="51">
        <v>553</v>
      </c>
      <c r="C41" s="51">
        <v>9163020</v>
      </c>
      <c r="D41" s="51">
        <v>3020</v>
      </c>
      <c r="E41" s="51">
        <v>115612</v>
      </c>
      <c r="F41" s="51" t="s">
        <v>1471</v>
      </c>
      <c r="G41" s="51" t="s">
        <v>87</v>
      </c>
      <c r="H41" s="49" t="s">
        <v>19</v>
      </c>
      <c r="I41" s="52" t="str">
        <f>""</f>
        <v/>
      </c>
      <c r="J41" s="52" t="str">
        <f>""</f>
        <v/>
      </c>
      <c r="K41" s="52" t="str">
        <f>""</f>
        <v/>
      </c>
      <c r="L41" s="52" t="str">
        <f>""</f>
        <v/>
      </c>
      <c r="M41" s="53" t="str">
        <f>""</f>
        <v/>
      </c>
      <c r="N41" s="53" t="str">
        <f>""</f>
        <v/>
      </c>
      <c r="O41" s="53" t="str">
        <f>""</f>
        <v/>
      </c>
      <c r="P41" s="53" t="str">
        <f>""</f>
        <v/>
      </c>
      <c r="Q41" s="45" t="str">
        <f>""</f>
        <v/>
      </c>
      <c r="R41" s="146" t="s">
        <v>19</v>
      </c>
      <c r="S41" s="46" t="s">
        <v>1461</v>
      </c>
      <c r="T41" s="26"/>
    </row>
    <row r="42" spans="1:20" hidden="1">
      <c r="A42" s="47">
        <f t="shared" si="0"/>
        <v>1554</v>
      </c>
      <c r="B42" s="50">
        <v>554</v>
      </c>
      <c r="C42" s="50">
        <v>9162171</v>
      </c>
      <c r="D42" s="50">
        <v>2171</v>
      </c>
      <c r="E42" s="50">
        <v>115600</v>
      </c>
      <c r="F42" s="50" t="s">
        <v>190</v>
      </c>
      <c r="G42" s="50" t="s">
        <v>87</v>
      </c>
      <c r="H42" s="49" t="s">
        <v>19</v>
      </c>
      <c r="I42" s="45" t="str">
        <f>""</f>
        <v/>
      </c>
      <c r="J42" s="45" t="str">
        <f>""</f>
        <v/>
      </c>
      <c r="K42" s="45" t="str">
        <f>""</f>
        <v/>
      </c>
      <c r="L42" s="45" t="str">
        <f>""</f>
        <v/>
      </c>
      <c r="M42" s="45" t="str">
        <f>""</f>
        <v/>
      </c>
      <c r="N42" s="45" t="str">
        <f>""</f>
        <v/>
      </c>
      <c r="O42" s="45" t="str">
        <f>""</f>
        <v/>
      </c>
      <c r="P42" s="45" t="str">
        <f>""</f>
        <v/>
      </c>
      <c r="Q42" s="45" t="str">
        <f>""</f>
        <v/>
      </c>
      <c r="R42" s="146" t="s">
        <v>19</v>
      </c>
      <c r="S42" s="46" t="s">
        <v>1461</v>
      </c>
    </row>
    <row r="43" spans="1:20" ht="25.5" hidden="1">
      <c r="A43" s="47">
        <f t="shared" si="0"/>
        <v>1558</v>
      </c>
      <c r="B43" s="50">
        <v>558</v>
      </c>
      <c r="C43" s="50">
        <v>9162042</v>
      </c>
      <c r="D43" s="50">
        <v>2042</v>
      </c>
      <c r="E43" s="50">
        <v>115502</v>
      </c>
      <c r="F43" s="59" t="s">
        <v>1477</v>
      </c>
      <c r="G43" s="50" t="s">
        <v>87</v>
      </c>
      <c r="H43" s="49" t="s">
        <v>19</v>
      </c>
      <c r="I43" s="45" t="str">
        <f>""</f>
        <v/>
      </c>
      <c r="J43" s="45" t="str">
        <f>""</f>
        <v/>
      </c>
      <c r="K43" s="45" t="str">
        <f>""</f>
        <v/>
      </c>
      <c r="L43" s="45" t="str">
        <f>""</f>
        <v/>
      </c>
      <c r="M43" s="45" t="str">
        <f>""</f>
        <v/>
      </c>
      <c r="N43" s="45" t="str">
        <f>""</f>
        <v/>
      </c>
      <c r="O43" s="45" t="str">
        <f>""</f>
        <v/>
      </c>
      <c r="P43" s="45" t="str">
        <f>""</f>
        <v/>
      </c>
      <c r="Q43" s="45" t="str">
        <f>""</f>
        <v/>
      </c>
      <c r="R43" s="146" t="s">
        <v>19</v>
      </c>
      <c r="S43" s="46" t="s">
        <v>1461</v>
      </c>
    </row>
    <row r="44" spans="1:20" hidden="1">
      <c r="A44" s="47">
        <f t="shared" si="0"/>
        <v>1559</v>
      </c>
      <c r="B44" s="50">
        <v>559</v>
      </c>
      <c r="C44" s="50">
        <v>9162045</v>
      </c>
      <c r="D44" s="50">
        <v>2045</v>
      </c>
      <c r="E44" s="50">
        <v>115505</v>
      </c>
      <c r="F44" s="50" t="s">
        <v>1478</v>
      </c>
      <c r="G44" s="50" t="s">
        <v>87</v>
      </c>
      <c r="H44" s="49" t="s">
        <v>19</v>
      </c>
      <c r="I44" s="45" t="str">
        <f>""</f>
        <v/>
      </c>
      <c r="J44" s="45" t="str">
        <f>""</f>
        <v/>
      </c>
      <c r="K44" s="45" t="str">
        <f>""</f>
        <v/>
      </c>
      <c r="L44" s="45" t="str">
        <f>""</f>
        <v/>
      </c>
      <c r="M44" s="45" t="str">
        <f>""</f>
        <v/>
      </c>
      <c r="N44" s="45" t="str">
        <f>""</f>
        <v/>
      </c>
      <c r="O44" s="45" t="str">
        <f>""</f>
        <v/>
      </c>
      <c r="P44" s="45" t="str">
        <f>""</f>
        <v/>
      </c>
      <c r="Q44" s="45" t="str">
        <f>""</f>
        <v/>
      </c>
      <c r="R44" s="146" t="s">
        <v>19</v>
      </c>
      <c r="S44" s="46" t="s">
        <v>1461</v>
      </c>
    </row>
    <row r="45" spans="1:20" hidden="1">
      <c r="A45" s="47">
        <f t="shared" si="0"/>
        <v>1564</v>
      </c>
      <c r="B45" s="50">
        <v>564</v>
      </c>
      <c r="C45" s="50">
        <v>9162047</v>
      </c>
      <c r="D45" s="50">
        <v>2047</v>
      </c>
      <c r="E45" s="50">
        <v>115507</v>
      </c>
      <c r="F45" s="50" t="s">
        <v>776</v>
      </c>
      <c r="G45" s="50" t="s">
        <v>87</v>
      </c>
      <c r="H45" s="49" t="s">
        <v>19</v>
      </c>
      <c r="I45" s="45" t="str">
        <f>""</f>
        <v/>
      </c>
      <c r="J45" s="45" t="str">
        <f>""</f>
        <v/>
      </c>
      <c r="K45" s="45" t="str">
        <f>""</f>
        <v/>
      </c>
      <c r="L45" s="45" t="str">
        <f>""</f>
        <v/>
      </c>
      <c r="M45" s="45" t="str">
        <f>""</f>
        <v/>
      </c>
      <c r="N45" s="45" t="str">
        <f>""</f>
        <v/>
      </c>
      <c r="O45" s="45" t="str">
        <f>""</f>
        <v/>
      </c>
      <c r="P45" s="45" t="str">
        <f>""</f>
        <v/>
      </c>
      <c r="Q45" s="45" t="str">
        <f>""</f>
        <v/>
      </c>
      <c r="R45" s="146" t="s">
        <v>19</v>
      </c>
      <c r="S45" s="46" t="s">
        <v>1461</v>
      </c>
    </row>
    <row r="46" spans="1:20" hidden="1">
      <c r="A46" s="47">
        <f t="shared" si="0"/>
        <v>1565</v>
      </c>
      <c r="B46" s="47">
        <v>565</v>
      </c>
      <c r="C46" s="47">
        <v>9163078</v>
      </c>
      <c r="D46" s="47">
        <v>3078</v>
      </c>
      <c r="E46" s="47">
        <v>115659</v>
      </c>
      <c r="F46" s="47" t="s">
        <v>1479</v>
      </c>
      <c r="G46" s="47" t="s">
        <v>87</v>
      </c>
      <c r="H46" s="49" t="s">
        <v>19</v>
      </c>
      <c r="I46" s="45" t="str">
        <f>""</f>
        <v/>
      </c>
      <c r="J46" s="45" t="str">
        <f>""</f>
        <v/>
      </c>
      <c r="K46" s="45" t="str">
        <f>""</f>
        <v/>
      </c>
      <c r="L46" s="45" t="str">
        <f>""</f>
        <v/>
      </c>
      <c r="M46" s="45" t="str">
        <f>""</f>
        <v/>
      </c>
      <c r="N46" s="45" t="str">
        <f>""</f>
        <v/>
      </c>
      <c r="O46" s="45" t="str">
        <f>""</f>
        <v/>
      </c>
      <c r="P46" s="45" t="str">
        <f>""</f>
        <v/>
      </c>
      <c r="Q46" s="45" t="str">
        <f>""</f>
        <v/>
      </c>
      <c r="R46" s="146" t="s">
        <v>19</v>
      </c>
      <c r="S46" s="46" t="s">
        <v>1461</v>
      </c>
    </row>
    <row r="47" spans="1:20" hidden="1">
      <c r="A47" s="47">
        <f t="shared" si="0"/>
        <v>1567</v>
      </c>
      <c r="B47" s="47">
        <v>567</v>
      </c>
      <c r="C47" s="47">
        <v>9163335</v>
      </c>
      <c r="D47" s="47">
        <v>3335</v>
      </c>
      <c r="E47" s="47">
        <v>115690</v>
      </c>
      <c r="F47" s="47" t="s">
        <v>1480</v>
      </c>
      <c r="G47" s="47" t="s">
        <v>87</v>
      </c>
      <c r="H47" s="49" t="s">
        <v>19</v>
      </c>
      <c r="I47" s="45" t="str">
        <f>""</f>
        <v/>
      </c>
      <c r="J47" s="45" t="str">
        <f>""</f>
        <v/>
      </c>
      <c r="K47" s="45" t="str">
        <f>""</f>
        <v/>
      </c>
      <c r="L47" s="45" t="str">
        <f>""</f>
        <v/>
      </c>
      <c r="M47" s="45" t="str">
        <f>""</f>
        <v/>
      </c>
      <c r="N47" s="45" t="str">
        <f>""</f>
        <v/>
      </c>
      <c r="O47" s="45" t="str">
        <f>""</f>
        <v/>
      </c>
      <c r="P47" s="45" t="str">
        <f>""</f>
        <v/>
      </c>
      <c r="Q47" s="45" t="str">
        <f>""</f>
        <v/>
      </c>
      <c r="R47" s="146" t="s">
        <v>19</v>
      </c>
      <c r="S47" s="46" t="s">
        <v>1461</v>
      </c>
    </row>
    <row r="48" spans="1:20" hidden="1">
      <c r="A48" s="47">
        <f t="shared" si="0"/>
        <v>1569</v>
      </c>
      <c r="B48" s="47">
        <v>569</v>
      </c>
      <c r="C48" s="47">
        <v>9162105</v>
      </c>
      <c r="D48" s="47">
        <v>2105</v>
      </c>
      <c r="E48" s="47">
        <v>115550</v>
      </c>
      <c r="F48" s="47" t="s">
        <v>432</v>
      </c>
      <c r="G48" s="47" t="s">
        <v>87</v>
      </c>
      <c r="H48" s="49" t="s">
        <v>19</v>
      </c>
      <c r="I48" s="45" t="str">
        <f>""</f>
        <v/>
      </c>
      <c r="J48" s="45" t="str">
        <f>""</f>
        <v/>
      </c>
      <c r="K48" s="45" t="str">
        <f>""</f>
        <v/>
      </c>
      <c r="L48" s="45" t="str">
        <f>""</f>
        <v/>
      </c>
      <c r="M48" s="45" t="str">
        <f>""</f>
        <v/>
      </c>
      <c r="N48" s="45" t="str">
        <f>""</f>
        <v/>
      </c>
      <c r="O48" s="45" t="str">
        <f>""</f>
        <v/>
      </c>
      <c r="P48" s="45" t="str">
        <f>""</f>
        <v/>
      </c>
      <c r="Q48" s="45" t="str">
        <f>""</f>
        <v/>
      </c>
      <c r="R48" s="146" t="s">
        <v>19</v>
      </c>
      <c r="S48" s="46" t="s">
        <v>1461</v>
      </c>
    </row>
    <row r="49" spans="1:23" hidden="1">
      <c r="A49" s="47">
        <f t="shared" si="0"/>
        <v>1574</v>
      </c>
      <c r="B49" s="50">
        <v>574</v>
      </c>
      <c r="C49" s="50">
        <v>9163311</v>
      </c>
      <c r="D49" s="50">
        <v>3311</v>
      </c>
      <c r="E49" s="50">
        <v>115675</v>
      </c>
      <c r="F49" s="50" t="s">
        <v>1481</v>
      </c>
      <c r="G49" s="50" t="s">
        <v>87</v>
      </c>
      <c r="H49" s="49" t="s">
        <v>19</v>
      </c>
      <c r="I49" s="45" t="str">
        <f>""</f>
        <v/>
      </c>
      <c r="J49" s="45" t="str">
        <f>""</f>
        <v/>
      </c>
      <c r="K49" s="45" t="str">
        <f>""</f>
        <v/>
      </c>
      <c r="L49" s="45" t="str">
        <f>""</f>
        <v/>
      </c>
      <c r="M49" s="45" t="str">
        <f>""</f>
        <v/>
      </c>
      <c r="N49" s="45" t="str">
        <f>""</f>
        <v/>
      </c>
      <c r="O49" s="45" t="str">
        <f>""</f>
        <v/>
      </c>
      <c r="P49" s="45" t="str">
        <f>""</f>
        <v/>
      </c>
      <c r="Q49" s="45" t="str">
        <f>""</f>
        <v/>
      </c>
      <c r="R49" s="146" t="s">
        <v>19</v>
      </c>
      <c r="S49" s="46" t="s">
        <v>1461</v>
      </c>
    </row>
    <row r="50" spans="1:23" hidden="1">
      <c r="A50" s="47">
        <f t="shared" si="0"/>
        <v>1578</v>
      </c>
      <c r="B50" s="50">
        <v>578</v>
      </c>
      <c r="C50" s="50">
        <v>9163315</v>
      </c>
      <c r="D50" s="50">
        <v>3315</v>
      </c>
      <c r="E50" s="50">
        <v>115678</v>
      </c>
      <c r="F50" s="50" t="s">
        <v>1482</v>
      </c>
      <c r="G50" s="50" t="s">
        <v>87</v>
      </c>
      <c r="H50" s="49" t="s">
        <v>19</v>
      </c>
      <c r="I50" s="45" t="str">
        <f>""</f>
        <v/>
      </c>
      <c r="J50" s="45" t="str">
        <f>""</f>
        <v/>
      </c>
      <c r="K50" s="45" t="str">
        <f>""</f>
        <v/>
      </c>
      <c r="L50" s="45" t="str">
        <f>""</f>
        <v/>
      </c>
      <c r="M50" s="45" t="str">
        <f>""</f>
        <v/>
      </c>
      <c r="N50" s="45" t="str">
        <f>""</f>
        <v/>
      </c>
      <c r="O50" s="45" t="str">
        <f>""</f>
        <v/>
      </c>
      <c r="P50" s="45" t="str">
        <f>""</f>
        <v/>
      </c>
      <c r="Q50" s="45" t="str">
        <f>""</f>
        <v/>
      </c>
      <c r="R50" s="146" t="s">
        <v>19</v>
      </c>
      <c r="S50" s="46" t="s">
        <v>1461</v>
      </c>
    </row>
    <row r="51" spans="1:23" hidden="1">
      <c r="A51" s="47">
        <f t="shared" si="0"/>
        <v>1579</v>
      </c>
      <c r="B51" s="50">
        <v>579</v>
      </c>
      <c r="C51" s="50">
        <v>9162132</v>
      </c>
      <c r="D51" s="50">
        <v>2132</v>
      </c>
      <c r="E51" s="50">
        <v>115569</v>
      </c>
      <c r="F51" s="50" t="s">
        <v>1483</v>
      </c>
      <c r="G51" s="50" t="s">
        <v>87</v>
      </c>
      <c r="H51" s="49" t="s">
        <v>19</v>
      </c>
      <c r="I51" s="52" t="str">
        <f>""</f>
        <v/>
      </c>
      <c r="J51" s="52" t="str">
        <f>""</f>
        <v/>
      </c>
      <c r="K51" s="52" t="str">
        <f>""</f>
        <v/>
      </c>
      <c r="L51" s="52" t="str">
        <f>""</f>
        <v/>
      </c>
      <c r="M51" s="53" t="str">
        <f>""</f>
        <v/>
      </c>
      <c r="N51" s="53" t="str">
        <f>""</f>
        <v/>
      </c>
      <c r="O51" s="53" t="str">
        <f>""</f>
        <v/>
      </c>
      <c r="P51" s="53" t="str">
        <f>""</f>
        <v/>
      </c>
      <c r="Q51" s="45" t="str">
        <f>""</f>
        <v/>
      </c>
      <c r="R51" s="146" t="s">
        <v>19</v>
      </c>
      <c r="S51" s="46" t="s">
        <v>1461</v>
      </c>
    </row>
    <row r="52" spans="1:23" hidden="1">
      <c r="A52" s="47">
        <f t="shared" si="0"/>
        <v>1580</v>
      </c>
      <c r="B52" s="50">
        <v>580</v>
      </c>
      <c r="C52" s="50">
        <v>9162143</v>
      </c>
      <c r="D52" s="50">
        <v>2143</v>
      </c>
      <c r="E52" s="50">
        <v>115578</v>
      </c>
      <c r="F52" s="50" t="s">
        <v>293</v>
      </c>
      <c r="G52" s="50" t="s">
        <v>87</v>
      </c>
      <c r="H52" s="49" t="s">
        <v>19</v>
      </c>
      <c r="I52" s="45" t="str">
        <f>""</f>
        <v/>
      </c>
      <c r="J52" s="45" t="str">
        <f>""</f>
        <v/>
      </c>
      <c r="K52" s="45" t="str">
        <f>""</f>
        <v/>
      </c>
      <c r="L52" s="45" t="str">
        <f>""</f>
        <v/>
      </c>
      <c r="M52" s="45" t="str">
        <f>""</f>
        <v/>
      </c>
      <c r="N52" s="45" t="str">
        <f>""</f>
        <v/>
      </c>
      <c r="O52" s="45" t="str">
        <f>""</f>
        <v/>
      </c>
      <c r="P52" s="45" t="str">
        <f>""</f>
        <v/>
      </c>
      <c r="Q52" s="45" t="str">
        <f>""</f>
        <v/>
      </c>
      <c r="R52" s="146" t="s">
        <v>19</v>
      </c>
      <c r="S52" s="46" t="s">
        <v>1461</v>
      </c>
    </row>
    <row r="53" spans="1:23" hidden="1">
      <c r="A53" s="47">
        <f t="shared" si="0"/>
        <v>1581</v>
      </c>
      <c r="B53" s="50">
        <v>581</v>
      </c>
      <c r="C53" s="50">
        <v>9163346</v>
      </c>
      <c r="D53" s="50">
        <v>3346</v>
      </c>
      <c r="E53" s="50">
        <v>115699</v>
      </c>
      <c r="F53" s="50" t="s">
        <v>1484</v>
      </c>
      <c r="G53" s="50" t="s">
        <v>87</v>
      </c>
      <c r="H53" s="49" t="s">
        <v>19</v>
      </c>
      <c r="I53" s="45" t="str">
        <f>""</f>
        <v/>
      </c>
      <c r="J53" s="45" t="str">
        <f>""</f>
        <v/>
      </c>
      <c r="K53" s="45" t="str">
        <f>""</f>
        <v/>
      </c>
      <c r="L53" s="45" t="str">
        <f>""</f>
        <v/>
      </c>
      <c r="M53" s="45" t="str">
        <f>""</f>
        <v/>
      </c>
      <c r="N53" s="45" t="str">
        <f>""</f>
        <v/>
      </c>
      <c r="O53" s="45" t="str">
        <f>""</f>
        <v/>
      </c>
      <c r="P53" s="45" t="str">
        <f>""</f>
        <v/>
      </c>
      <c r="Q53" s="45" t="str">
        <f>""</f>
        <v/>
      </c>
      <c r="R53" s="146" t="s">
        <v>19</v>
      </c>
      <c r="S53" s="46" t="s">
        <v>1461</v>
      </c>
    </row>
    <row r="54" spans="1:23" hidden="1">
      <c r="A54" s="47">
        <f t="shared" si="0"/>
        <v>1582</v>
      </c>
      <c r="B54" s="50">
        <v>582</v>
      </c>
      <c r="C54" s="50">
        <v>9163313</v>
      </c>
      <c r="D54" s="50">
        <v>3313</v>
      </c>
      <c r="E54" s="50">
        <v>115676</v>
      </c>
      <c r="F54" s="50" t="s">
        <v>1485</v>
      </c>
      <c r="G54" s="50" t="s">
        <v>87</v>
      </c>
      <c r="H54" s="60" t="s">
        <v>19</v>
      </c>
      <c r="I54" s="45" t="str">
        <f>""</f>
        <v/>
      </c>
      <c r="J54" s="45" t="str">
        <f>""</f>
        <v/>
      </c>
      <c r="K54" s="45" t="str">
        <f>""</f>
        <v/>
      </c>
      <c r="L54" s="45" t="str">
        <f>""</f>
        <v/>
      </c>
      <c r="M54" s="45" t="str">
        <f>""</f>
        <v/>
      </c>
      <c r="N54" s="45" t="str">
        <f>""</f>
        <v/>
      </c>
      <c r="O54" s="45" t="str">
        <f>""</f>
        <v/>
      </c>
      <c r="P54" s="45" t="str">
        <f>""</f>
        <v/>
      </c>
      <c r="Q54" s="45" t="str">
        <f>""</f>
        <v/>
      </c>
      <c r="R54" s="146" t="s">
        <v>19</v>
      </c>
      <c r="S54" s="46" t="s">
        <v>1461</v>
      </c>
    </row>
    <row r="55" spans="1:23" ht="63.75" hidden="1" customHeight="1">
      <c r="A55" s="47">
        <f t="shared" si="0"/>
        <v>1583</v>
      </c>
      <c r="B55" s="50">
        <v>583</v>
      </c>
      <c r="C55" s="50">
        <v>9162138</v>
      </c>
      <c r="D55" s="50">
        <v>2138</v>
      </c>
      <c r="E55" s="50">
        <v>115574</v>
      </c>
      <c r="F55" s="50" t="s">
        <v>301</v>
      </c>
      <c r="G55" s="50" t="s">
        <v>87</v>
      </c>
      <c r="H55" s="60" t="s">
        <v>19</v>
      </c>
      <c r="I55" s="45" t="str">
        <f>""</f>
        <v/>
      </c>
      <c r="J55" s="45" t="str">
        <f>""</f>
        <v/>
      </c>
      <c r="K55" s="45" t="str">
        <f>""</f>
        <v/>
      </c>
      <c r="L55" s="45" t="str">
        <f>""</f>
        <v/>
      </c>
      <c r="M55" s="45" t="str">
        <f>""</f>
        <v/>
      </c>
      <c r="N55" s="45" t="str">
        <f>""</f>
        <v/>
      </c>
      <c r="O55" s="45" t="str">
        <f>""</f>
        <v/>
      </c>
      <c r="P55" s="45" t="str">
        <f>""</f>
        <v/>
      </c>
      <c r="Q55" s="45" t="str">
        <f>""</f>
        <v/>
      </c>
      <c r="R55" s="146" t="s">
        <v>19</v>
      </c>
      <c r="S55" s="46" t="s">
        <v>1461</v>
      </c>
      <c r="T55" s="148"/>
    </row>
    <row r="56" spans="1:23" hidden="1">
      <c r="A56" s="47">
        <f t="shared" si="0"/>
        <v>1585</v>
      </c>
      <c r="B56" s="50">
        <v>585</v>
      </c>
      <c r="C56" s="50">
        <v>9162117</v>
      </c>
      <c r="D56" s="50">
        <v>2117</v>
      </c>
      <c r="E56" s="50">
        <v>115561</v>
      </c>
      <c r="F56" s="50" t="s">
        <v>311</v>
      </c>
      <c r="G56" s="50" t="s">
        <v>87</v>
      </c>
      <c r="H56" s="49" t="s">
        <v>19</v>
      </c>
      <c r="I56" s="45" t="str">
        <f>""</f>
        <v/>
      </c>
      <c r="J56" s="45" t="str">
        <f>""</f>
        <v/>
      </c>
      <c r="K56" s="45" t="str">
        <f>""</f>
        <v/>
      </c>
      <c r="L56" s="45" t="str">
        <f>""</f>
        <v/>
      </c>
      <c r="M56" s="45" t="str">
        <f>""</f>
        <v/>
      </c>
      <c r="N56" s="45" t="str">
        <f>""</f>
        <v/>
      </c>
      <c r="O56" s="45" t="str">
        <f>""</f>
        <v/>
      </c>
      <c r="P56" s="45" t="str">
        <f>""</f>
        <v/>
      </c>
      <c r="Q56" s="45" t="str">
        <f>""</f>
        <v/>
      </c>
      <c r="R56" s="146" t="s">
        <v>19</v>
      </c>
      <c r="S56" s="46" t="s">
        <v>1461</v>
      </c>
    </row>
    <row r="57" spans="1:23" hidden="1">
      <c r="A57" s="47">
        <f t="shared" si="0"/>
        <v>1586</v>
      </c>
      <c r="B57" s="50">
        <v>586</v>
      </c>
      <c r="C57" s="50">
        <v>9162050</v>
      </c>
      <c r="D57" s="50">
        <v>2050</v>
      </c>
      <c r="E57" s="50">
        <v>115509</v>
      </c>
      <c r="F57" s="50" t="s">
        <v>319</v>
      </c>
      <c r="G57" s="50" t="s">
        <v>87</v>
      </c>
      <c r="H57" s="49" t="s">
        <v>19</v>
      </c>
      <c r="I57" s="52" t="str">
        <f>""</f>
        <v/>
      </c>
      <c r="J57" s="52" t="str">
        <f>""</f>
        <v/>
      </c>
      <c r="K57" s="52" t="str">
        <f>""</f>
        <v/>
      </c>
      <c r="L57" s="52" t="str">
        <f>""</f>
        <v/>
      </c>
      <c r="M57" s="53" t="str">
        <f>""</f>
        <v/>
      </c>
      <c r="N57" s="53" t="str">
        <f>""</f>
        <v/>
      </c>
      <c r="O57" s="53" t="str">
        <f>""</f>
        <v/>
      </c>
      <c r="P57" s="53" t="str">
        <f>""</f>
        <v/>
      </c>
      <c r="Q57" s="45" t="str">
        <f>""</f>
        <v/>
      </c>
      <c r="R57" s="146" t="s">
        <v>19</v>
      </c>
      <c r="S57" s="46" t="s">
        <v>1461</v>
      </c>
      <c r="T57" s="26"/>
    </row>
    <row r="58" spans="1:23" hidden="1">
      <c r="A58" s="47">
        <f t="shared" si="0"/>
        <v>1587</v>
      </c>
      <c r="B58" s="47">
        <v>587</v>
      </c>
      <c r="C58" s="47">
        <v>9163314</v>
      </c>
      <c r="D58" s="47">
        <v>3314</v>
      </c>
      <c r="E58" s="47">
        <v>115677</v>
      </c>
      <c r="F58" s="47" t="s">
        <v>1489</v>
      </c>
      <c r="G58" s="47" t="s">
        <v>87</v>
      </c>
      <c r="H58" s="49" t="s">
        <v>19</v>
      </c>
      <c r="I58" s="45" t="str">
        <f>""</f>
        <v/>
      </c>
      <c r="J58" s="45" t="str">
        <f>""</f>
        <v/>
      </c>
      <c r="K58" s="45" t="str">
        <f>""</f>
        <v/>
      </c>
      <c r="L58" s="45" t="str">
        <f>""</f>
        <v/>
      </c>
      <c r="M58" s="45" t="str">
        <f>""</f>
        <v/>
      </c>
      <c r="N58" s="45" t="str">
        <f>""</f>
        <v/>
      </c>
      <c r="O58" s="45" t="str">
        <f>""</f>
        <v/>
      </c>
      <c r="P58" s="45" t="str">
        <f>""</f>
        <v/>
      </c>
      <c r="Q58" s="45" t="str">
        <f>""</f>
        <v/>
      </c>
      <c r="R58" s="146" t="s">
        <v>19</v>
      </c>
      <c r="S58" s="46" t="s">
        <v>1461</v>
      </c>
    </row>
    <row r="59" spans="1:23" hidden="1">
      <c r="A59" s="47">
        <f t="shared" si="0"/>
        <v>1591</v>
      </c>
      <c r="B59" s="47">
        <v>591</v>
      </c>
      <c r="C59" s="47">
        <v>9163316</v>
      </c>
      <c r="D59" s="47">
        <v>3316</v>
      </c>
      <c r="E59" s="47">
        <v>115679</v>
      </c>
      <c r="F59" s="47" t="s">
        <v>1490</v>
      </c>
      <c r="G59" s="47" t="s">
        <v>87</v>
      </c>
      <c r="H59" s="49" t="s">
        <v>19</v>
      </c>
      <c r="I59" s="52" t="str">
        <f>""</f>
        <v/>
      </c>
      <c r="J59" s="52" t="str">
        <f>""</f>
        <v/>
      </c>
      <c r="K59" s="52" t="str">
        <f>""</f>
        <v/>
      </c>
      <c r="L59" s="52" t="str">
        <f>""</f>
        <v/>
      </c>
      <c r="M59" s="53" t="str">
        <f>""</f>
        <v/>
      </c>
      <c r="N59" s="53" t="str">
        <f>""</f>
        <v/>
      </c>
      <c r="O59" s="53" t="str">
        <f>""</f>
        <v/>
      </c>
      <c r="P59" s="53" t="str">
        <f>""</f>
        <v/>
      </c>
      <c r="Q59" s="45" t="str">
        <f>""</f>
        <v/>
      </c>
      <c r="R59" s="146" t="s">
        <v>19</v>
      </c>
      <c r="S59" s="46" t="s">
        <v>1461</v>
      </c>
      <c r="T59" s="26"/>
    </row>
    <row r="60" spans="1:23" ht="12.75" hidden="1" customHeight="1">
      <c r="A60" s="47">
        <f t="shared" si="0"/>
        <v>1592</v>
      </c>
      <c r="B60" s="50">
        <v>592</v>
      </c>
      <c r="C60" s="50">
        <v>9163317</v>
      </c>
      <c r="D60" s="50">
        <v>3317</v>
      </c>
      <c r="E60" s="50">
        <v>115680</v>
      </c>
      <c r="F60" s="50" t="s">
        <v>1491</v>
      </c>
      <c r="G60" s="50" t="s">
        <v>87</v>
      </c>
      <c r="H60" s="49" t="s">
        <v>19</v>
      </c>
      <c r="I60" s="45" t="str">
        <f>""</f>
        <v/>
      </c>
      <c r="J60" s="45" t="str">
        <f>""</f>
        <v/>
      </c>
      <c r="K60" s="45" t="str">
        <f>""</f>
        <v/>
      </c>
      <c r="L60" s="45" t="str">
        <f>""</f>
        <v/>
      </c>
      <c r="M60" s="45" t="str">
        <f>""</f>
        <v/>
      </c>
      <c r="N60" s="45" t="str">
        <f>""</f>
        <v/>
      </c>
      <c r="O60" s="45" t="str">
        <f>""</f>
        <v/>
      </c>
      <c r="P60" s="45" t="str">
        <f>""</f>
        <v/>
      </c>
      <c r="Q60" s="45" t="str">
        <f>""</f>
        <v/>
      </c>
      <c r="R60" s="146" t="s">
        <v>19</v>
      </c>
      <c r="S60" s="46" t="s">
        <v>1461</v>
      </c>
    </row>
    <row r="61" spans="1:23" ht="12.75" customHeight="1">
      <c r="A61" s="47">
        <f t="shared" si="0"/>
        <v>1593</v>
      </c>
      <c r="B61" s="51">
        <v>593</v>
      </c>
      <c r="C61" s="51">
        <v>9162142</v>
      </c>
      <c r="D61" s="51">
        <v>2142</v>
      </c>
      <c r="E61" s="51">
        <v>115577</v>
      </c>
      <c r="F61" s="51" t="s">
        <v>1492</v>
      </c>
      <c r="G61" s="51" t="s">
        <v>87</v>
      </c>
      <c r="H61" s="49" t="s">
        <v>1472</v>
      </c>
      <c r="I61" s="61" t="str">
        <f>""</f>
        <v/>
      </c>
      <c r="J61" s="61" t="s">
        <v>2057</v>
      </c>
      <c r="K61" s="76">
        <v>1020</v>
      </c>
      <c r="L61" s="76">
        <v>2</v>
      </c>
      <c r="M61" s="56">
        <v>43101</v>
      </c>
      <c r="N61" s="56" t="str">
        <f>""</f>
        <v/>
      </c>
      <c r="O61" s="56" t="str">
        <f>""</f>
        <v/>
      </c>
      <c r="P61" s="62" t="s">
        <v>1558</v>
      </c>
      <c r="Q61" s="76" t="str">
        <f>""</f>
        <v/>
      </c>
      <c r="R61" s="146" t="s">
        <v>17</v>
      </c>
      <c r="S61" s="46" t="s">
        <v>2056</v>
      </c>
      <c r="T61" s="124" t="s">
        <v>2058</v>
      </c>
      <c r="U61" s="25" t="s">
        <v>19</v>
      </c>
      <c r="V61" s="25" t="s">
        <v>17</v>
      </c>
      <c r="W61" s="25" t="s">
        <v>19</v>
      </c>
    </row>
    <row r="62" spans="1:23" hidden="1">
      <c r="A62" s="47">
        <f t="shared" si="0"/>
        <v>2593</v>
      </c>
      <c r="B62" s="51">
        <v>593</v>
      </c>
      <c r="C62" s="51">
        <v>9162142</v>
      </c>
      <c r="D62" s="51">
        <v>2142</v>
      </c>
      <c r="E62" s="51">
        <v>115577</v>
      </c>
      <c r="F62" s="51" t="s">
        <v>1492</v>
      </c>
      <c r="G62" s="51" t="s">
        <v>87</v>
      </c>
      <c r="H62" s="49" t="s">
        <v>19</v>
      </c>
      <c r="I62" s="45" t="str">
        <f>""</f>
        <v/>
      </c>
      <c r="J62" s="45" t="str">
        <f>""</f>
        <v/>
      </c>
      <c r="K62" s="45" t="str">
        <f>""</f>
        <v/>
      </c>
      <c r="L62" s="45" t="str">
        <f>""</f>
        <v/>
      </c>
      <c r="M62" s="45" t="str">
        <f>""</f>
        <v/>
      </c>
      <c r="N62" s="45" t="str">
        <f>""</f>
        <v/>
      </c>
      <c r="O62" s="45" t="str">
        <f>""</f>
        <v/>
      </c>
      <c r="P62" s="45" t="str">
        <f>""</f>
        <v/>
      </c>
      <c r="Q62" s="45" t="str">
        <f>""</f>
        <v/>
      </c>
      <c r="R62" s="146" t="s">
        <v>19</v>
      </c>
      <c r="S62" s="46" t="s">
        <v>1461</v>
      </c>
    </row>
    <row r="63" spans="1:23" hidden="1">
      <c r="A63" s="47">
        <f t="shared" si="0"/>
        <v>1594</v>
      </c>
      <c r="B63" s="50">
        <v>594</v>
      </c>
      <c r="C63" s="50">
        <v>9163364</v>
      </c>
      <c r="D63" s="50">
        <v>3364</v>
      </c>
      <c r="E63" s="50">
        <v>115713</v>
      </c>
      <c r="F63" s="50" t="s">
        <v>1493</v>
      </c>
      <c r="G63" s="50" t="s">
        <v>87</v>
      </c>
      <c r="H63" s="49" t="s">
        <v>19</v>
      </c>
      <c r="I63" s="45" t="str">
        <f>""</f>
        <v/>
      </c>
      <c r="J63" s="45" t="str">
        <f>""</f>
        <v/>
      </c>
      <c r="K63" s="45" t="str">
        <f>""</f>
        <v/>
      </c>
      <c r="L63" s="45" t="str">
        <f>""</f>
        <v/>
      </c>
      <c r="M63" s="45" t="str">
        <f>""</f>
        <v/>
      </c>
      <c r="N63" s="45" t="str">
        <f>""</f>
        <v/>
      </c>
      <c r="O63" s="45" t="str">
        <f>""</f>
        <v/>
      </c>
      <c r="P63" s="45" t="str">
        <f>""</f>
        <v/>
      </c>
      <c r="Q63" s="45" t="str">
        <f>""</f>
        <v/>
      </c>
      <c r="R63" s="146" t="s">
        <v>19</v>
      </c>
      <c r="S63" s="46" t="s">
        <v>1461</v>
      </c>
    </row>
    <row r="64" spans="1:23" hidden="1">
      <c r="A64" s="47">
        <f t="shared" si="0"/>
        <v>1596</v>
      </c>
      <c r="B64" s="50">
        <v>596</v>
      </c>
      <c r="C64" s="50">
        <v>9163354</v>
      </c>
      <c r="D64" s="50">
        <v>3354</v>
      </c>
      <c r="E64" s="50">
        <v>115705</v>
      </c>
      <c r="F64" s="50" t="s">
        <v>1494</v>
      </c>
      <c r="G64" s="50" t="s">
        <v>87</v>
      </c>
      <c r="H64" s="49" t="s">
        <v>19</v>
      </c>
      <c r="I64" s="45" t="str">
        <f>""</f>
        <v/>
      </c>
      <c r="J64" s="45" t="str">
        <f>""</f>
        <v/>
      </c>
      <c r="K64" s="45" t="str">
        <f>""</f>
        <v/>
      </c>
      <c r="L64" s="45" t="str">
        <f>""</f>
        <v/>
      </c>
      <c r="M64" s="45" t="str">
        <f>""</f>
        <v/>
      </c>
      <c r="N64" s="45" t="str">
        <f>""</f>
        <v/>
      </c>
      <c r="O64" s="45" t="str">
        <f>""</f>
        <v/>
      </c>
      <c r="P64" s="45" t="str">
        <f>""</f>
        <v/>
      </c>
      <c r="Q64" s="45" t="str">
        <f>""</f>
        <v/>
      </c>
      <c r="R64" s="146" t="s">
        <v>19</v>
      </c>
      <c r="S64" s="46" t="s">
        <v>1461</v>
      </c>
    </row>
    <row r="65" spans="1:20" hidden="1">
      <c r="A65" s="47">
        <f t="shared" si="0"/>
        <v>1598</v>
      </c>
      <c r="B65" s="47">
        <v>598</v>
      </c>
      <c r="C65" s="47">
        <v>9162051</v>
      </c>
      <c r="D65" s="47">
        <v>2051</v>
      </c>
      <c r="E65" s="47">
        <v>115510</v>
      </c>
      <c r="F65" s="47" t="s">
        <v>1495</v>
      </c>
      <c r="G65" s="47" t="s">
        <v>87</v>
      </c>
      <c r="H65" s="49" t="s">
        <v>19</v>
      </c>
      <c r="I65" s="45" t="str">
        <f>""</f>
        <v/>
      </c>
      <c r="J65" s="45" t="str">
        <f>""</f>
        <v/>
      </c>
      <c r="K65" s="45" t="str">
        <f>""</f>
        <v/>
      </c>
      <c r="L65" s="45" t="str">
        <f>""</f>
        <v/>
      </c>
      <c r="M65" s="45" t="str">
        <f>""</f>
        <v/>
      </c>
      <c r="N65" s="45" t="str">
        <f>""</f>
        <v/>
      </c>
      <c r="O65" s="45" t="str">
        <f>""</f>
        <v/>
      </c>
      <c r="P65" s="45" t="str">
        <f>""</f>
        <v/>
      </c>
      <c r="Q65" s="45" t="str">
        <f>""</f>
        <v/>
      </c>
      <c r="R65" s="146" t="s">
        <v>19</v>
      </c>
      <c r="S65" s="46" t="s">
        <v>1461</v>
      </c>
    </row>
    <row r="66" spans="1:20" hidden="1">
      <c r="A66" s="47">
        <f t="shared" si="0"/>
        <v>1599</v>
      </c>
      <c r="B66" s="47">
        <v>599</v>
      </c>
      <c r="C66" s="47">
        <v>9162052</v>
      </c>
      <c r="D66" s="47">
        <v>2052</v>
      </c>
      <c r="E66" s="47">
        <v>115511</v>
      </c>
      <c r="F66" s="47" t="s">
        <v>1496</v>
      </c>
      <c r="G66" s="47" t="s">
        <v>87</v>
      </c>
      <c r="H66" s="49" t="s">
        <v>19</v>
      </c>
      <c r="I66" s="45" t="str">
        <f>""</f>
        <v/>
      </c>
      <c r="J66" s="45" t="str">
        <f>""</f>
        <v/>
      </c>
      <c r="K66" s="45" t="str">
        <f>""</f>
        <v/>
      </c>
      <c r="L66" s="45" t="str">
        <f>""</f>
        <v/>
      </c>
      <c r="M66" s="45" t="str">
        <f>""</f>
        <v/>
      </c>
      <c r="N66" s="45" t="str">
        <f>""</f>
        <v/>
      </c>
      <c r="O66" s="45" t="str">
        <f>""</f>
        <v/>
      </c>
      <c r="P66" s="45" t="str">
        <f>""</f>
        <v/>
      </c>
      <c r="Q66" s="45" t="str">
        <f>""</f>
        <v/>
      </c>
      <c r="R66" s="146" t="s">
        <v>19</v>
      </c>
      <c r="S66" s="46" t="s">
        <v>1461</v>
      </c>
      <c r="T66" s="26"/>
    </row>
    <row r="67" spans="1:20" hidden="1">
      <c r="A67" s="47">
        <f t="shared" si="0"/>
        <v>1603</v>
      </c>
      <c r="B67" s="48">
        <v>603</v>
      </c>
      <c r="C67" s="48">
        <v>9163375</v>
      </c>
      <c r="D67" s="48">
        <v>3375</v>
      </c>
      <c r="E67" s="48">
        <v>135985</v>
      </c>
      <c r="F67" s="48" t="s">
        <v>403</v>
      </c>
      <c r="G67" s="48" t="s">
        <v>87</v>
      </c>
      <c r="H67" s="49" t="s">
        <v>19</v>
      </c>
      <c r="I67" s="45" t="str">
        <f>""</f>
        <v/>
      </c>
      <c r="J67" s="45" t="str">
        <f>""</f>
        <v/>
      </c>
      <c r="K67" s="45" t="str">
        <f>""</f>
        <v/>
      </c>
      <c r="L67" s="45" t="str">
        <f>""</f>
        <v/>
      </c>
      <c r="M67" s="45" t="str">
        <f>""</f>
        <v/>
      </c>
      <c r="N67" s="45" t="str">
        <f>""</f>
        <v/>
      </c>
      <c r="O67" s="45" t="str">
        <f>""</f>
        <v/>
      </c>
      <c r="P67" s="45" t="str">
        <f>""</f>
        <v/>
      </c>
      <c r="Q67" s="45" t="str">
        <f>""</f>
        <v/>
      </c>
      <c r="R67" s="146" t="s">
        <v>19</v>
      </c>
      <c r="S67" s="46" t="s">
        <v>1461</v>
      </c>
      <c r="T67" s="26"/>
    </row>
    <row r="68" spans="1:20" hidden="1">
      <c r="A68" s="47">
        <f t="shared" si="0"/>
        <v>2603</v>
      </c>
      <c r="B68" s="48">
        <v>603</v>
      </c>
      <c r="C68" s="48">
        <v>9163375</v>
      </c>
      <c r="D68" s="48">
        <v>3375</v>
      </c>
      <c r="E68" s="48">
        <v>135985</v>
      </c>
      <c r="F68" s="48" t="s">
        <v>403</v>
      </c>
      <c r="G68" s="48" t="s">
        <v>87</v>
      </c>
      <c r="H68" s="49" t="s">
        <v>19</v>
      </c>
      <c r="I68" s="45" t="str">
        <f>""</f>
        <v/>
      </c>
      <c r="J68" s="45" t="str">
        <f>""</f>
        <v/>
      </c>
      <c r="K68" s="45" t="str">
        <f>""</f>
        <v/>
      </c>
      <c r="L68" s="45" t="str">
        <f>""</f>
        <v/>
      </c>
      <c r="M68" s="45" t="str">
        <f>""</f>
        <v/>
      </c>
      <c r="N68" s="45" t="str">
        <f>""</f>
        <v/>
      </c>
      <c r="O68" s="45" t="str">
        <f>""</f>
        <v/>
      </c>
      <c r="P68" s="45" t="str">
        <f>""</f>
        <v/>
      </c>
      <c r="Q68" s="45" t="str">
        <f>""</f>
        <v/>
      </c>
      <c r="R68" s="146" t="s">
        <v>19</v>
      </c>
      <c r="S68" s="46" t="s">
        <v>1461</v>
      </c>
      <c r="T68" s="26"/>
    </row>
    <row r="69" spans="1:20" hidden="1">
      <c r="A69" s="47">
        <f t="shared" si="0"/>
        <v>3603</v>
      </c>
      <c r="B69" s="48">
        <v>603</v>
      </c>
      <c r="C69" s="48">
        <v>9163375</v>
      </c>
      <c r="D69" s="48">
        <v>3375</v>
      </c>
      <c r="E69" s="48">
        <v>135985</v>
      </c>
      <c r="F69" s="48" t="s">
        <v>403</v>
      </c>
      <c r="G69" s="48" t="s">
        <v>87</v>
      </c>
      <c r="H69" s="49" t="s">
        <v>19</v>
      </c>
      <c r="I69" s="45" t="str">
        <f>""</f>
        <v/>
      </c>
      <c r="J69" s="45" t="str">
        <f>""</f>
        <v/>
      </c>
      <c r="K69" s="45" t="str">
        <f>""</f>
        <v/>
      </c>
      <c r="L69" s="45" t="str">
        <f>""</f>
        <v/>
      </c>
      <c r="M69" s="45" t="str">
        <f>""</f>
        <v/>
      </c>
      <c r="N69" s="45" t="str">
        <f>""</f>
        <v/>
      </c>
      <c r="O69" s="45" t="str">
        <f>""</f>
        <v/>
      </c>
      <c r="P69" s="45" t="str">
        <f>""</f>
        <v/>
      </c>
      <c r="Q69" s="45" t="str">
        <f>""</f>
        <v/>
      </c>
      <c r="R69" s="146" t="s">
        <v>19</v>
      </c>
      <c r="S69" s="46" t="s">
        <v>1461</v>
      </c>
      <c r="T69" s="26"/>
    </row>
    <row r="70" spans="1:20" hidden="1">
      <c r="A70" s="47">
        <f t="shared" ref="A70:A133" si="1">IF(B70=B69,A69+1000,1000+B70)</f>
        <v>4603</v>
      </c>
      <c r="B70" s="48">
        <v>603</v>
      </c>
      <c r="C70" s="48">
        <v>9163375</v>
      </c>
      <c r="D70" s="48">
        <v>3375</v>
      </c>
      <c r="E70" s="48">
        <v>135985</v>
      </c>
      <c r="F70" s="48" t="s">
        <v>403</v>
      </c>
      <c r="G70" s="48" t="s">
        <v>87</v>
      </c>
      <c r="H70" s="49" t="s">
        <v>19</v>
      </c>
      <c r="I70" s="45" t="str">
        <f>""</f>
        <v/>
      </c>
      <c r="J70" s="45" t="str">
        <f>""</f>
        <v/>
      </c>
      <c r="K70" s="45" t="str">
        <f>""</f>
        <v/>
      </c>
      <c r="L70" s="45" t="str">
        <f>""</f>
        <v/>
      </c>
      <c r="M70" s="45" t="str">
        <f>""</f>
        <v/>
      </c>
      <c r="N70" s="45" t="str">
        <f>""</f>
        <v/>
      </c>
      <c r="O70" s="45" t="str">
        <f>""</f>
        <v/>
      </c>
      <c r="P70" s="45" t="str">
        <f>""</f>
        <v/>
      </c>
      <c r="Q70" s="45" t="str">
        <f>""</f>
        <v/>
      </c>
      <c r="R70" s="146" t="s">
        <v>19</v>
      </c>
      <c r="S70" s="46" t="s">
        <v>1461</v>
      </c>
      <c r="T70" s="26"/>
    </row>
    <row r="71" spans="1:20" hidden="1">
      <c r="A71" s="47">
        <f t="shared" si="1"/>
        <v>1604</v>
      </c>
      <c r="B71" s="48">
        <v>604</v>
      </c>
      <c r="C71" s="48">
        <v>9163319</v>
      </c>
      <c r="D71" s="48">
        <v>3319</v>
      </c>
      <c r="E71" s="48">
        <v>115681</v>
      </c>
      <c r="F71" s="48" t="s">
        <v>1497</v>
      </c>
      <c r="G71" s="48" t="s">
        <v>87</v>
      </c>
      <c r="H71" s="49" t="s">
        <v>19</v>
      </c>
      <c r="I71" s="45" t="str">
        <f>""</f>
        <v/>
      </c>
      <c r="J71" s="45" t="str">
        <f>""</f>
        <v/>
      </c>
      <c r="K71" s="45" t="str">
        <f>""</f>
        <v/>
      </c>
      <c r="L71" s="45" t="str">
        <f>""</f>
        <v/>
      </c>
      <c r="M71" s="45" t="str">
        <f>""</f>
        <v/>
      </c>
      <c r="N71" s="45" t="str">
        <f>""</f>
        <v/>
      </c>
      <c r="O71" s="45" t="str">
        <f>""</f>
        <v/>
      </c>
      <c r="P71" s="45" t="str">
        <f>""</f>
        <v/>
      </c>
      <c r="Q71" s="45" t="str">
        <f>""</f>
        <v/>
      </c>
      <c r="R71" s="146" t="s">
        <v>19</v>
      </c>
      <c r="S71" s="46" t="s">
        <v>1461</v>
      </c>
    </row>
    <row r="72" spans="1:20" hidden="1">
      <c r="A72" s="47">
        <f t="shared" si="1"/>
        <v>2604</v>
      </c>
      <c r="B72" s="48">
        <v>604</v>
      </c>
      <c r="C72" s="48">
        <v>9163319</v>
      </c>
      <c r="D72" s="48">
        <v>3319</v>
      </c>
      <c r="E72" s="48">
        <v>115681</v>
      </c>
      <c r="F72" s="48" t="s">
        <v>1497</v>
      </c>
      <c r="G72" s="48" t="s">
        <v>87</v>
      </c>
      <c r="H72" s="49" t="s">
        <v>19</v>
      </c>
      <c r="I72" s="45" t="str">
        <f>""</f>
        <v/>
      </c>
      <c r="J72" s="45" t="str">
        <f>""</f>
        <v/>
      </c>
      <c r="K72" s="45" t="str">
        <f>""</f>
        <v/>
      </c>
      <c r="L72" s="45" t="str">
        <f>""</f>
        <v/>
      </c>
      <c r="M72" s="45" t="str">
        <f>""</f>
        <v/>
      </c>
      <c r="N72" s="45" t="str">
        <f>""</f>
        <v/>
      </c>
      <c r="O72" s="45" t="str">
        <f>""</f>
        <v/>
      </c>
      <c r="P72" s="45" t="str">
        <f>""</f>
        <v/>
      </c>
      <c r="Q72" s="45" t="str">
        <f>""</f>
        <v/>
      </c>
      <c r="R72" s="146" t="s">
        <v>19</v>
      </c>
      <c r="S72" s="46" t="s">
        <v>1461</v>
      </c>
    </row>
    <row r="73" spans="1:20" hidden="1">
      <c r="A73" s="47">
        <f t="shared" si="1"/>
        <v>1605</v>
      </c>
      <c r="B73" s="51">
        <v>605</v>
      </c>
      <c r="C73" s="51">
        <v>9163053</v>
      </c>
      <c r="D73" s="51">
        <v>3053</v>
      </c>
      <c r="E73" s="51">
        <v>115638</v>
      </c>
      <c r="F73" s="51" t="s">
        <v>1498</v>
      </c>
      <c r="G73" s="51" t="s">
        <v>87</v>
      </c>
      <c r="H73" s="49" t="s">
        <v>19</v>
      </c>
      <c r="I73" s="45" t="str">
        <f>""</f>
        <v/>
      </c>
      <c r="J73" s="45" t="str">
        <f>""</f>
        <v/>
      </c>
      <c r="K73" s="45" t="str">
        <f>""</f>
        <v/>
      </c>
      <c r="L73" s="45" t="str">
        <f>""</f>
        <v/>
      </c>
      <c r="M73" s="45" t="str">
        <f>""</f>
        <v/>
      </c>
      <c r="N73" s="45" t="str">
        <f>""</f>
        <v/>
      </c>
      <c r="O73" s="45" t="str">
        <f>""</f>
        <v/>
      </c>
      <c r="P73" s="45" t="str">
        <f>""</f>
        <v/>
      </c>
      <c r="Q73" s="45" t="str">
        <f>""</f>
        <v/>
      </c>
      <c r="R73" s="146" t="s">
        <v>19</v>
      </c>
      <c r="S73" s="46" t="s">
        <v>1461</v>
      </c>
    </row>
    <row r="74" spans="1:20" hidden="1">
      <c r="A74" s="47">
        <f t="shared" si="1"/>
        <v>2605</v>
      </c>
      <c r="B74" s="48">
        <v>605</v>
      </c>
      <c r="C74" s="48">
        <v>9163053</v>
      </c>
      <c r="D74" s="48">
        <v>3053</v>
      </c>
      <c r="E74" s="48">
        <v>115638</v>
      </c>
      <c r="F74" s="48" t="s">
        <v>1498</v>
      </c>
      <c r="G74" s="48" t="s">
        <v>87</v>
      </c>
      <c r="H74" s="49" t="s">
        <v>19</v>
      </c>
      <c r="I74" s="45" t="str">
        <f>""</f>
        <v/>
      </c>
      <c r="J74" s="45" t="str">
        <f>""</f>
        <v/>
      </c>
      <c r="K74" s="45" t="str">
        <f>""</f>
        <v/>
      </c>
      <c r="L74" s="45" t="str">
        <f>""</f>
        <v/>
      </c>
      <c r="M74" s="45" t="str">
        <f>""</f>
        <v/>
      </c>
      <c r="N74" s="45" t="str">
        <f>""</f>
        <v/>
      </c>
      <c r="O74" s="45" t="str">
        <f>""</f>
        <v/>
      </c>
      <c r="P74" s="45" t="str">
        <f>""</f>
        <v/>
      </c>
      <c r="Q74" s="45" t="str">
        <f>""</f>
        <v/>
      </c>
      <c r="R74" s="146" t="s">
        <v>19</v>
      </c>
      <c r="S74" s="46" t="s">
        <v>1461</v>
      </c>
    </row>
    <row r="75" spans="1:20" hidden="1">
      <c r="A75" s="47">
        <f t="shared" si="1"/>
        <v>3605</v>
      </c>
      <c r="B75" s="51">
        <v>605</v>
      </c>
      <c r="C75" s="51">
        <v>9163053</v>
      </c>
      <c r="D75" s="51">
        <v>3053</v>
      </c>
      <c r="E75" s="51">
        <v>115638</v>
      </c>
      <c r="F75" s="51" t="s">
        <v>1498</v>
      </c>
      <c r="G75" s="51" t="s">
        <v>87</v>
      </c>
      <c r="H75" s="49" t="s">
        <v>19</v>
      </c>
      <c r="I75" s="45" t="str">
        <f>""</f>
        <v/>
      </c>
      <c r="J75" s="45" t="str">
        <f>""</f>
        <v/>
      </c>
      <c r="K75" s="45" t="str">
        <f>""</f>
        <v/>
      </c>
      <c r="L75" s="45" t="str">
        <f>""</f>
        <v/>
      </c>
      <c r="M75" s="45" t="str">
        <f>""</f>
        <v/>
      </c>
      <c r="N75" s="45" t="str">
        <f>""</f>
        <v/>
      </c>
      <c r="O75" s="45" t="str">
        <f>""</f>
        <v/>
      </c>
      <c r="P75" s="45" t="str">
        <f>""</f>
        <v/>
      </c>
      <c r="Q75" s="45" t="str">
        <f>""</f>
        <v/>
      </c>
      <c r="R75" s="146" t="s">
        <v>19</v>
      </c>
      <c r="S75" s="46" t="s">
        <v>1461</v>
      </c>
    </row>
    <row r="76" spans="1:20" hidden="1">
      <c r="A76" s="47">
        <f t="shared" si="1"/>
        <v>4605</v>
      </c>
      <c r="B76" s="48">
        <v>605</v>
      </c>
      <c r="C76" s="48">
        <v>9163053</v>
      </c>
      <c r="D76" s="48">
        <v>3053</v>
      </c>
      <c r="E76" s="48">
        <v>115638</v>
      </c>
      <c r="F76" s="48" t="s">
        <v>1498</v>
      </c>
      <c r="G76" s="48" t="s">
        <v>87</v>
      </c>
      <c r="H76" s="49" t="s">
        <v>19</v>
      </c>
      <c r="I76" s="45" t="str">
        <f>""</f>
        <v/>
      </c>
      <c r="J76" s="45" t="str">
        <f>""</f>
        <v/>
      </c>
      <c r="K76" s="45" t="str">
        <f>""</f>
        <v/>
      </c>
      <c r="L76" s="45" t="str">
        <f>""</f>
        <v/>
      </c>
      <c r="M76" s="45" t="str">
        <f>""</f>
        <v/>
      </c>
      <c r="N76" s="45" t="str">
        <f>""</f>
        <v/>
      </c>
      <c r="O76" s="45" t="str">
        <f>""</f>
        <v/>
      </c>
      <c r="P76" s="45" t="str">
        <f>""</f>
        <v/>
      </c>
      <c r="Q76" s="45" t="str">
        <f>""</f>
        <v/>
      </c>
      <c r="R76" s="146" t="s">
        <v>19</v>
      </c>
      <c r="S76" s="46" t="s">
        <v>1461</v>
      </c>
    </row>
    <row r="77" spans="1:20" hidden="1">
      <c r="A77" s="47">
        <f t="shared" si="1"/>
        <v>1609</v>
      </c>
      <c r="B77" s="51">
        <v>609</v>
      </c>
      <c r="C77" s="51">
        <v>9163027</v>
      </c>
      <c r="D77" s="51">
        <v>3027</v>
      </c>
      <c r="E77" s="51">
        <v>115617</v>
      </c>
      <c r="F77" s="51" t="s">
        <v>1499</v>
      </c>
      <c r="G77" s="51" t="s">
        <v>87</v>
      </c>
      <c r="H77" s="49" t="s">
        <v>19</v>
      </c>
      <c r="I77" s="45" t="str">
        <f>""</f>
        <v/>
      </c>
      <c r="J77" s="45" t="str">
        <f>""</f>
        <v/>
      </c>
      <c r="K77" s="45" t="str">
        <f>""</f>
        <v/>
      </c>
      <c r="L77" s="45" t="str">
        <f>""</f>
        <v/>
      </c>
      <c r="M77" s="45" t="str">
        <f>""</f>
        <v/>
      </c>
      <c r="N77" s="45" t="str">
        <f>""</f>
        <v/>
      </c>
      <c r="O77" s="45" t="str">
        <f>""</f>
        <v/>
      </c>
      <c r="P77" s="45" t="str">
        <f>""</f>
        <v/>
      </c>
      <c r="Q77" s="45" t="str">
        <f>""</f>
        <v/>
      </c>
      <c r="R77" s="146" t="s">
        <v>19</v>
      </c>
      <c r="S77" s="46" t="s">
        <v>1461</v>
      </c>
      <c r="T77" s="26"/>
    </row>
    <row r="78" spans="1:20" hidden="1">
      <c r="A78" s="47">
        <f t="shared" si="1"/>
        <v>2609</v>
      </c>
      <c r="B78" s="51">
        <v>609</v>
      </c>
      <c r="C78" s="51">
        <v>9163027</v>
      </c>
      <c r="D78" s="51">
        <v>3027</v>
      </c>
      <c r="E78" s="51">
        <v>115617</v>
      </c>
      <c r="F78" s="51" t="s">
        <v>1499</v>
      </c>
      <c r="G78" s="51" t="s">
        <v>87</v>
      </c>
      <c r="H78" s="49" t="s">
        <v>19</v>
      </c>
      <c r="I78" s="45" t="str">
        <f>""</f>
        <v/>
      </c>
      <c r="J78" s="45" t="str">
        <f>""</f>
        <v/>
      </c>
      <c r="K78" s="45" t="str">
        <f>""</f>
        <v/>
      </c>
      <c r="L78" s="45" t="str">
        <f>""</f>
        <v/>
      </c>
      <c r="M78" s="45" t="str">
        <f>""</f>
        <v/>
      </c>
      <c r="N78" s="45" t="str">
        <f>""</f>
        <v/>
      </c>
      <c r="O78" s="45" t="str">
        <f>""</f>
        <v/>
      </c>
      <c r="P78" s="45" t="str">
        <f>""</f>
        <v/>
      </c>
      <c r="Q78" s="45" t="str">
        <f>""</f>
        <v/>
      </c>
      <c r="R78" s="146" t="s">
        <v>19</v>
      </c>
      <c r="S78" s="46" t="s">
        <v>1461</v>
      </c>
      <c r="T78" s="26"/>
    </row>
    <row r="79" spans="1:20" hidden="1">
      <c r="A79" s="47">
        <f t="shared" si="1"/>
        <v>1610</v>
      </c>
      <c r="B79" s="47">
        <v>610</v>
      </c>
      <c r="C79" s="47">
        <v>9162122</v>
      </c>
      <c r="D79" s="47">
        <v>2122</v>
      </c>
      <c r="E79" s="47">
        <v>115564</v>
      </c>
      <c r="F79" s="47" t="s">
        <v>1507</v>
      </c>
      <c r="G79" s="47" t="s">
        <v>87</v>
      </c>
      <c r="H79" s="49" t="s">
        <v>19</v>
      </c>
      <c r="I79" s="52" t="str">
        <f>""</f>
        <v/>
      </c>
      <c r="J79" s="52" t="str">
        <f>""</f>
        <v/>
      </c>
      <c r="K79" s="52" t="str">
        <f>""</f>
        <v/>
      </c>
      <c r="L79" s="52" t="str">
        <f>""</f>
        <v/>
      </c>
      <c r="M79" s="53" t="str">
        <f>""</f>
        <v/>
      </c>
      <c r="N79" s="53" t="str">
        <f>""</f>
        <v/>
      </c>
      <c r="O79" s="53" t="str">
        <f>""</f>
        <v/>
      </c>
      <c r="P79" s="53" t="str">
        <f>""</f>
        <v/>
      </c>
      <c r="Q79" s="45" t="str">
        <f>""</f>
        <v/>
      </c>
      <c r="R79" s="146" t="s">
        <v>19</v>
      </c>
      <c r="S79" s="46" t="s">
        <v>1461</v>
      </c>
    </row>
    <row r="80" spans="1:20" hidden="1">
      <c r="A80" s="47">
        <f t="shared" si="1"/>
        <v>1612</v>
      </c>
      <c r="B80" s="47">
        <v>612</v>
      </c>
      <c r="C80" s="47">
        <v>9162053</v>
      </c>
      <c r="D80" s="47">
        <v>2053</v>
      </c>
      <c r="E80" s="47">
        <v>115512</v>
      </c>
      <c r="F80" s="47" t="s">
        <v>1508</v>
      </c>
      <c r="G80" s="47" t="s">
        <v>87</v>
      </c>
      <c r="H80" s="49" t="s">
        <v>19</v>
      </c>
      <c r="I80" s="52" t="str">
        <f>""</f>
        <v/>
      </c>
      <c r="J80" s="52" t="str">
        <f>""</f>
        <v/>
      </c>
      <c r="K80" s="52" t="str">
        <f>""</f>
        <v/>
      </c>
      <c r="L80" s="52" t="str">
        <f>""</f>
        <v/>
      </c>
      <c r="M80" s="53" t="str">
        <f>""</f>
        <v/>
      </c>
      <c r="N80" s="53" t="str">
        <f>""</f>
        <v/>
      </c>
      <c r="O80" s="53" t="str">
        <f>""</f>
        <v/>
      </c>
      <c r="P80" s="53" t="str">
        <f>""</f>
        <v/>
      </c>
      <c r="Q80" s="45" t="str">
        <f>""</f>
        <v/>
      </c>
      <c r="R80" s="146" t="s">
        <v>19</v>
      </c>
      <c r="S80" s="46" t="s">
        <v>1461</v>
      </c>
    </row>
    <row r="81" spans="1:20" hidden="1">
      <c r="A81" s="47">
        <f t="shared" si="1"/>
        <v>1616</v>
      </c>
      <c r="B81" s="50">
        <v>616</v>
      </c>
      <c r="C81" s="50">
        <v>9163322</v>
      </c>
      <c r="D81" s="50">
        <v>3322</v>
      </c>
      <c r="E81" s="50">
        <v>115682</v>
      </c>
      <c r="F81" s="50" t="s">
        <v>1509</v>
      </c>
      <c r="G81" s="50" t="s">
        <v>87</v>
      </c>
      <c r="H81" s="49" t="s">
        <v>19</v>
      </c>
      <c r="I81" s="45" t="str">
        <f>""</f>
        <v/>
      </c>
      <c r="J81" s="45" t="str">
        <f>""</f>
        <v/>
      </c>
      <c r="K81" s="45" t="str">
        <f>""</f>
        <v/>
      </c>
      <c r="L81" s="45" t="str">
        <f>""</f>
        <v/>
      </c>
      <c r="M81" s="45" t="str">
        <f>""</f>
        <v/>
      </c>
      <c r="N81" s="45" t="str">
        <f>""</f>
        <v/>
      </c>
      <c r="O81" s="45" t="str">
        <f>""</f>
        <v/>
      </c>
      <c r="P81" s="45" t="str">
        <f>""</f>
        <v/>
      </c>
      <c r="Q81" s="45" t="str">
        <f>""</f>
        <v/>
      </c>
      <c r="R81" s="146" t="s">
        <v>19</v>
      </c>
      <c r="S81" s="46" t="s">
        <v>1461</v>
      </c>
    </row>
    <row r="82" spans="1:20" hidden="1">
      <c r="A82" s="47">
        <f t="shared" si="1"/>
        <v>1619</v>
      </c>
      <c r="B82" s="51">
        <v>619</v>
      </c>
      <c r="C82" s="51">
        <v>9163030</v>
      </c>
      <c r="D82" s="51">
        <v>3030</v>
      </c>
      <c r="E82" s="51">
        <v>115619</v>
      </c>
      <c r="F82" s="51" t="s">
        <v>1510</v>
      </c>
      <c r="G82" s="51" t="s">
        <v>87</v>
      </c>
      <c r="H82" s="49" t="s">
        <v>19</v>
      </c>
      <c r="I82" s="45" t="str">
        <f>""</f>
        <v/>
      </c>
      <c r="J82" s="45" t="str">
        <f>""</f>
        <v/>
      </c>
      <c r="K82" s="45" t="str">
        <f>""</f>
        <v/>
      </c>
      <c r="L82" s="45" t="str">
        <f>""</f>
        <v/>
      </c>
      <c r="M82" s="45" t="str">
        <f>""</f>
        <v/>
      </c>
      <c r="N82" s="45" t="str">
        <f>""</f>
        <v/>
      </c>
      <c r="O82" s="45" t="str">
        <f>""</f>
        <v/>
      </c>
      <c r="P82" s="45" t="str">
        <f>""</f>
        <v/>
      </c>
      <c r="Q82" s="45" t="str">
        <f>""</f>
        <v/>
      </c>
      <c r="R82" s="146" t="s">
        <v>19</v>
      </c>
      <c r="S82" s="46" t="s">
        <v>1461</v>
      </c>
    </row>
    <row r="83" spans="1:20" hidden="1">
      <c r="A83" s="47">
        <f t="shared" si="1"/>
        <v>2619</v>
      </c>
      <c r="B83" s="48">
        <v>619</v>
      </c>
      <c r="C83" s="48">
        <v>9163030</v>
      </c>
      <c r="D83" s="48">
        <v>3030</v>
      </c>
      <c r="E83" s="48">
        <v>115619</v>
      </c>
      <c r="F83" s="48" t="s">
        <v>1510</v>
      </c>
      <c r="G83" s="48" t="s">
        <v>87</v>
      </c>
      <c r="H83" s="49" t="s">
        <v>19</v>
      </c>
      <c r="I83" s="45" t="str">
        <f>""</f>
        <v/>
      </c>
      <c r="J83" s="45" t="str">
        <f>""</f>
        <v/>
      </c>
      <c r="K83" s="45" t="str">
        <f>""</f>
        <v/>
      </c>
      <c r="L83" s="45" t="str">
        <f>""</f>
        <v/>
      </c>
      <c r="M83" s="45" t="str">
        <f>""</f>
        <v/>
      </c>
      <c r="N83" s="45" t="str">
        <f>""</f>
        <v/>
      </c>
      <c r="O83" s="45" t="str">
        <f>""</f>
        <v/>
      </c>
      <c r="P83" s="45" t="str">
        <f>""</f>
        <v/>
      </c>
      <c r="Q83" s="45" t="str">
        <f>""</f>
        <v/>
      </c>
      <c r="R83" s="146" t="s">
        <v>19</v>
      </c>
      <c r="S83" s="46" t="s">
        <v>1461</v>
      </c>
    </row>
    <row r="84" spans="1:20" hidden="1">
      <c r="A84" s="47">
        <f t="shared" si="1"/>
        <v>3619</v>
      </c>
      <c r="B84" s="48">
        <v>619</v>
      </c>
      <c r="C84" s="48">
        <v>9163030</v>
      </c>
      <c r="D84" s="48">
        <v>3030</v>
      </c>
      <c r="E84" s="48">
        <v>115619</v>
      </c>
      <c r="F84" s="48" t="s">
        <v>1510</v>
      </c>
      <c r="G84" s="48" t="s">
        <v>87</v>
      </c>
      <c r="H84" s="49" t="s">
        <v>19</v>
      </c>
      <c r="I84" s="45" t="str">
        <f>""</f>
        <v/>
      </c>
      <c r="J84" s="45" t="str">
        <f>""</f>
        <v/>
      </c>
      <c r="K84" s="45" t="str">
        <f>""</f>
        <v/>
      </c>
      <c r="L84" s="45" t="str">
        <f>""</f>
        <v/>
      </c>
      <c r="M84" s="45" t="str">
        <f>""</f>
        <v/>
      </c>
      <c r="N84" s="45" t="str">
        <f>""</f>
        <v/>
      </c>
      <c r="O84" s="45" t="str">
        <f>""</f>
        <v/>
      </c>
      <c r="P84" s="45" t="str">
        <f>""</f>
        <v/>
      </c>
      <c r="Q84" s="45" t="str">
        <f>""</f>
        <v/>
      </c>
      <c r="R84" s="146" t="s">
        <v>19</v>
      </c>
      <c r="S84" s="46" t="s">
        <v>1461</v>
      </c>
    </row>
    <row r="85" spans="1:20" hidden="1">
      <c r="A85" s="47">
        <f t="shared" si="1"/>
        <v>1620</v>
      </c>
      <c r="B85" s="48">
        <v>620</v>
      </c>
      <c r="C85" s="48">
        <v>9162106</v>
      </c>
      <c r="D85" s="48">
        <v>2106</v>
      </c>
      <c r="E85" s="48">
        <v>115551</v>
      </c>
      <c r="F85" s="48" t="s">
        <v>1511</v>
      </c>
      <c r="G85" s="48" t="s">
        <v>87</v>
      </c>
      <c r="H85" s="49" t="s">
        <v>19</v>
      </c>
      <c r="I85" s="52" t="str">
        <f>""</f>
        <v/>
      </c>
      <c r="J85" s="52" t="str">
        <f>""</f>
        <v/>
      </c>
      <c r="K85" s="52" t="str">
        <f>""</f>
        <v/>
      </c>
      <c r="L85" s="52" t="str">
        <f>""</f>
        <v/>
      </c>
      <c r="M85" s="53" t="str">
        <f>""</f>
        <v/>
      </c>
      <c r="N85" s="53" t="str">
        <f>""</f>
        <v/>
      </c>
      <c r="O85" s="53" t="str">
        <f>""</f>
        <v/>
      </c>
      <c r="P85" s="53" t="str">
        <f>""</f>
        <v/>
      </c>
      <c r="Q85" s="45" t="str">
        <f>""</f>
        <v/>
      </c>
      <c r="R85" s="146" t="s">
        <v>19</v>
      </c>
      <c r="S85" s="46" t="s">
        <v>1461</v>
      </c>
    </row>
    <row r="86" spans="1:20" hidden="1">
      <c r="A86" s="47">
        <f t="shared" si="1"/>
        <v>2620</v>
      </c>
      <c r="B86" s="51">
        <v>620</v>
      </c>
      <c r="C86" s="51">
        <v>9162106</v>
      </c>
      <c r="D86" s="51">
        <v>2106</v>
      </c>
      <c r="E86" s="51">
        <v>115551</v>
      </c>
      <c r="F86" s="51" t="s">
        <v>1511</v>
      </c>
      <c r="G86" s="51" t="s">
        <v>87</v>
      </c>
      <c r="H86" s="49" t="s">
        <v>19</v>
      </c>
      <c r="I86" s="45" t="str">
        <f>""</f>
        <v/>
      </c>
      <c r="J86" s="45" t="str">
        <f>""</f>
        <v/>
      </c>
      <c r="K86" s="45" t="str">
        <f>""</f>
        <v/>
      </c>
      <c r="L86" s="45" t="str">
        <f>""</f>
        <v/>
      </c>
      <c r="M86" s="45" t="str">
        <f>""</f>
        <v/>
      </c>
      <c r="N86" s="45" t="str">
        <f>""</f>
        <v/>
      </c>
      <c r="O86" s="45" t="str">
        <f>""</f>
        <v/>
      </c>
      <c r="P86" s="45" t="str">
        <f>""</f>
        <v/>
      </c>
      <c r="Q86" s="45" t="str">
        <f>""</f>
        <v/>
      </c>
      <c r="R86" s="146" t="s">
        <v>19</v>
      </c>
      <c r="S86" s="46" t="s">
        <v>1461</v>
      </c>
    </row>
    <row r="87" spans="1:20" hidden="1">
      <c r="A87" s="47">
        <f t="shared" si="1"/>
        <v>3620</v>
      </c>
      <c r="B87" s="51">
        <v>620</v>
      </c>
      <c r="C87" s="51">
        <v>9162106</v>
      </c>
      <c r="D87" s="51">
        <v>2106</v>
      </c>
      <c r="E87" s="51">
        <v>115551</v>
      </c>
      <c r="F87" s="51" t="s">
        <v>1511</v>
      </c>
      <c r="G87" s="51" t="s">
        <v>87</v>
      </c>
      <c r="H87" s="49" t="s">
        <v>19</v>
      </c>
      <c r="I87" s="45" t="str">
        <f>""</f>
        <v/>
      </c>
      <c r="J87" s="45" t="str">
        <f>""</f>
        <v/>
      </c>
      <c r="K87" s="45" t="str">
        <f>""</f>
        <v/>
      </c>
      <c r="L87" s="45" t="str">
        <f>""</f>
        <v/>
      </c>
      <c r="M87" s="45" t="str">
        <f>""</f>
        <v/>
      </c>
      <c r="N87" s="45" t="str">
        <f>""</f>
        <v/>
      </c>
      <c r="O87" s="45" t="str">
        <f>""</f>
        <v/>
      </c>
      <c r="P87" s="45" t="str">
        <f>""</f>
        <v/>
      </c>
      <c r="Q87" s="45" t="str">
        <f>""</f>
        <v/>
      </c>
      <c r="R87" s="146" t="s">
        <v>19</v>
      </c>
      <c r="S87" s="46" t="s">
        <v>1461</v>
      </c>
    </row>
    <row r="88" spans="1:20" hidden="1">
      <c r="A88" s="47">
        <f t="shared" si="1"/>
        <v>1622</v>
      </c>
      <c r="B88" s="50">
        <v>622</v>
      </c>
      <c r="C88" s="50">
        <v>9163087</v>
      </c>
      <c r="D88" s="50">
        <v>3087</v>
      </c>
      <c r="E88" s="50">
        <v>115664</v>
      </c>
      <c r="F88" s="50" t="s">
        <v>1512</v>
      </c>
      <c r="G88" s="50" t="s">
        <v>87</v>
      </c>
      <c r="H88" s="49" t="s">
        <v>19</v>
      </c>
      <c r="I88" s="45" t="str">
        <f>""</f>
        <v/>
      </c>
      <c r="J88" s="45" t="str">
        <f>""</f>
        <v/>
      </c>
      <c r="K88" s="45" t="str">
        <f>""</f>
        <v/>
      </c>
      <c r="L88" s="45" t="str">
        <f>""</f>
        <v/>
      </c>
      <c r="M88" s="45" t="str">
        <f>""</f>
        <v/>
      </c>
      <c r="N88" s="45" t="str">
        <f>""</f>
        <v/>
      </c>
      <c r="O88" s="45" t="str">
        <f>""</f>
        <v/>
      </c>
      <c r="P88" s="45" t="str">
        <f>""</f>
        <v/>
      </c>
      <c r="Q88" s="45" t="str">
        <f>""</f>
        <v/>
      </c>
      <c r="R88" s="146" t="s">
        <v>19</v>
      </c>
      <c r="S88" s="46" t="s">
        <v>1461</v>
      </c>
    </row>
    <row r="89" spans="1:20" hidden="1">
      <c r="A89" s="47">
        <f t="shared" si="1"/>
        <v>1628</v>
      </c>
      <c r="B89" s="50">
        <v>628</v>
      </c>
      <c r="C89" s="50">
        <v>9162062</v>
      </c>
      <c r="D89" s="50">
        <v>2062</v>
      </c>
      <c r="E89" s="50">
        <v>115518</v>
      </c>
      <c r="F89" s="50" t="s">
        <v>1513</v>
      </c>
      <c r="G89" s="50" t="s">
        <v>87</v>
      </c>
      <c r="H89" s="49" t="s">
        <v>19</v>
      </c>
      <c r="I89" s="52" t="str">
        <f>""</f>
        <v/>
      </c>
      <c r="J89" s="52" t="str">
        <f>""</f>
        <v/>
      </c>
      <c r="K89" s="52" t="str">
        <f>""</f>
        <v/>
      </c>
      <c r="L89" s="52" t="str">
        <f>""</f>
        <v/>
      </c>
      <c r="M89" s="53" t="str">
        <f>""</f>
        <v/>
      </c>
      <c r="N89" s="53" t="str">
        <f>""</f>
        <v/>
      </c>
      <c r="O89" s="53" t="str">
        <f>""</f>
        <v/>
      </c>
      <c r="P89" s="53" t="str">
        <f>""</f>
        <v/>
      </c>
      <c r="Q89" s="45" t="str">
        <f>""</f>
        <v/>
      </c>
      <c r="R89" s="146" t="s">
        <v>19</v>
      </c>
      <c r="S89" s="46" t="s">
        <v>1461</v>
      </c>
    </row>
    <row r="90" spans="1:20" hidden="1">
      <c r="A90" s="47">
        <f t="shared" si="1"/>
        <v>1632</v>
      </c>
      <c r="B90" s="50">
        <v>632</v>
      </c>
      <c r="C90" s="50">
        <v>9163323</v>
      </c>
      <c r="D90" s="50">
        <v>3323</v>
      </c>
      <c r="E90" s="50">
        <v>115683</v>
      </c>
      <c r="F90" s="50" t="s">
        <v>1514</v>
      </c>
      <c r="G90" s="50" t="s">
        <v>87</v>
      </c>
      <c r="H90" s="49" t="s">
        <v>19</v>
      </c>
      <c r="I90" s="45" t="str">
        <f>""</f>
        <v/>
      </c>
      <c r="J90" s="45" t="str">
        <f>""</f>
        <v/>
      </c>
      <c r="K90" s="52" t="str">
        <f>""</f>
        <v/>
      </c>
      <c r="L90" s="52" t="str">
        <f>""</f>
        <v/>
      </c>
      <c r="M90" s="52" t="str">
        <f>""</f>
        <v/>
      </c>
      <c r="N90" s="52" t="str">
        <f>""</f>
        <v/>
      </c>
      <c r="O90" s="53" t="str">
        <f>""</f>
        <v/>
      </c>
      <c r="P90" s="53" t="str">
        <f>""</f>
        <v/>
      </c>
      <c r="Q90" s="53" t="str">
        <f>""</f>
        <v/>
      </c>
      <c r="R90" s="146" t="s">
        <v>19</v>
      </c>
      <c r="S90" s="46" t="s">
        <v>1461</v>
      </c>
      <c r="T90" s="26"/>
    </row>
    <row r="91" spans="1:20" ht="12.75" hidden="1" customHeight="1">
      <c r="A91" s="47">
        <f t="shared" si="1"/>
        <v>1633</v>
      </c>
      <c r="B91" s="50">
        <v>633</v>
      </c>
      <c r="C91" s="50">
        <v>9162044</v>
      </c>
      <c r="D91" s="50">
        <v>2044</v>
      </c>
      <c r="E91" s="50">
        <v>115504</v>
      </c>
      <c r="F91" s="50" t="s">
        <v>502</v>
      </c>
      <c r="G91" s="50" t="s">
        <v>87</v>
      </c>
      <c r="H91" s="49" t="s">
        <v>19</v>
      </c>
      <c r="I91" s="45" t="str">
        <f>""</f>
        <v/>
      </c>
      <c r="J91" s="45" t="str">
        <f>""</f>
        <v/>
      </c>
      <c r="K91" s="45" t="str">
        <f>""</f>
        <v/>
      </c>
      <c r="L91" s="45" t="str">
        <f>""</f>
        <v/>
      </c>
      <c r="M91" s="45" t="str">
        <f>""</f>
        <v/>
      </c>
      <c r="N91" s="45" t="str">
        <f>""</f>
        <v/>
      </c>
      <c r="O91" s="45" t="str">
        <f>""</f>
        <v/>
      </c>
      <c r="P91" s="45" t="str">
        <f>""</f>
        <v/>
      </c>
      <c r="Q91" s="45" t="str">
        <f>""</f>
        <v/>
      </c>
      <c r="R91" s="146" t="s">
        <v>19</v>
      </c>
      <c r="S91" s="46" t="s">
        <v>1461</v>
      </c>
    </row>
    <row r="92" spans="1:20" hidden="1">
      <c r="A92" s="47">
        <f t="shared" si="1"/>
        <v>1635</v>
      </c>
      <c r="B92" s="50">
        <v>635</v>
      </c>
      <c r="C92" s="50">
        <v>9162068</v>
      </c>
      <c r="D92" s="50">
        <v>2068</v>
      </c>
      <c r="E92" s="50">
        <v>115523</v>
      </c>
      <c r="F92" s="50" t="s">
        <v>506</v>
      </c>
      <c r="G92" s="50" t="s">
        <v>87</v>
      </c>
      <c r="H92" s="49" t="s">
        <v>19</v>
      </c>
      <c r="I92" s="45" t="str">
        <f>""</f>
        <v/>
      </c>
      <c r="J92" s="45" t="str">
        <f>""</f>
        <v/>
      </c>
      <c r="K92" s="45" t="str">
        <f>""</f>
        <v/>
      </c>
      <c r="L92" s="45" t="str">
        <f>""</f>
        <v/>
      </c>
      <c r="M92" s="45" t="str">
        <f>""</f>
        <v/>
      </c>
      <c r="N92" s="45" t="str">
        <f>""</f>
        <v/>
      </c>
      <c r="O92" s="45" t="str">
        <f>""</f>
        <v/>
      </c>
      <c r="P92" s="45" t="str">
        <f>""</f>
        <v/>
      </c>
      <c r="Q92" s="45" t="str">
        <f>""</f>
        <v/>
      </c>
      <c r="R92" s="146" t="s">
        <v>19</v>
      </c>
      <c r="S92" s="46" t="s">
        <v>1461</v>
      </c>
    </row>
    <row r="93" spans="1:20" hidden="1">
      <c r="A93" s="47">
        <f t="shared" si="1"/>
        <v>1640</v>
      </c>
      <c r="B93" s="50">
        <v>640</v>
      </c>
      <c r="C93" s="50">
        <v>9162107</v>
      </c>
      <c r="D93" s="50">
        <v>2107</v>
      </c>
      <c r="E93" s="50">
        <v>115552</v>
      </c>
      <c r="F93" s="50" t="s">
        <v>1515</v>
      </c>
      <c r="G93" s="50" t="s">
        <v>87</v>
      </c>
      <c r="H93" s="49" t="s">
        <v>19</v>
      </c>
      <c r="I93" s="45" t="str">
        <f>""</f>
        <v/>
      </c>
      <c r="J93" s="45" t="str">
        <f>""</f>
        <v/>
      </c>
      <c r="K93" s="45" t="str">
        <f>""</f>
        <v/>
      </c>
      <c r="L93" s="45" t="str">
        <f>""</f>
        <v/>
      </c>
      <c r="M93" s="45" t="str">
        <f>""</f>
        <v/>
      </c>
      <c r="N93" s="45" t="str">
        <f>""</f>
        <v/>
      </c>
      <c r="O93" s="45" t="str">
        <f>""</f>
        <v/>
      </c>
      <c r="P93" s="45" t="str">
        <f>""</f>
        <v/>
      </c>
      <c r="Q93" s="45" t="str">
        <f>""</f>
        <v/>
      </c>
      <c r="R93" s="146" t="s">
        <v>19</v>
      </c>
      <c r="S93" s="46" t="s">
        <v>1461</v>
      </c>
    </row>
    <row r="94" spans="1:20" hidden="1">
      <c r="A94" s="47">
        <f t="shared" si="1"/>
        <v>1643</v>
      </c>
      <c r="B94" s="50">
        <v>643</v>
      </c>
      <c r="C94" s="50">
        <v>9163034</v>
      </c>
      <c r="D94" s="50">
        <v>3034</v>
      </c>
      <c r="E94" s="50">
        <v>115621</v>
      </c>
      <c r="F94" s="50" t="s">
        <v>1516</v>
      </c>
      <c r="G94" s="50" t="s">
        <v>87</v>
      </c>
      <c r="H94" s="49" t="s">
        <v>19</v>
      </c>
      <c r="I94" s="45" t="str">
        <f>""</f>
        <v/>
      </c>
      <c r="J94" s="45" t="str">
        <f>""</f>
        <v/>
      </c>
      <c r="K94" s="45" t="str">
        <f>""</f>
        <v/>
      </c>
      <c r="L94" s="45" t="str">
        <f>""</f>
        <v/>
      </c>
      <c r="M94" s="45" t="str">
        <f>""</f>
        <v/>
      </c>
      <c r="N94" s="45" t="str">
        <f>""</f>
        <v/>
      </c>
      <c r="O94" s="45" t="str">
        <f>""</f>
        <v/>
      </c>
      <c r="P94" s="45" t="str">
        <f>""</f>
        <v/>
      </c>
      <c r="Q94" s="45" t="str">
        <f>""</f>
        <v/>
      </c>
      <c r="R94" s="146" t="s">
        <v>19</v>
      </c>
      <c r="S94" s="46" t="s">
        <v>1461</v>
      </c>
      <c r="T94" s="26"/>
    </row>
    <row r="95" spans="1:20" hidden="1">
      <c r="A95" s="47">
        <f t="shared" si="1"/>
        <v>1645</v>
      </c>
      <c r="B95" s="51">
        <v>645</v>
      </c>
      <c r="C95" s="51">
        <v>9163035</v>
      </c>
      <c r="D95" s="51">
        <v>3035</v>
      </c>
      <c r="E95" s="51">
        <v>115622</v>
      </c>
      <c r="F95" s="51" t="s">
        <v>1522</v>
      </c>
      <c r="G95" s="51" t="s">
        <v>87</v>
      </c>
      <c r="H95" s="49" t="s">
        <v>19</v>
      </c>
      <c r="I95" s="45" t="str">
        <f>""</f>
        <v/>
      </c>
      <c r="J95" s="45" t="str">
        <f>""</f>
        <v/>
      </c>
      <c r="K95" s="45" t="str">
        <f>""</f>
        <v/>
      </c>
      <c r="L95" s="45" t="str">
        <f>""</f>
        <v/>
      </c>
      <c r="M95" s="45" t="str">
        <f>""</f>
        <v/>
      </c>
      <c r="N95" s="45" t="str">
        <f>""</f>
        <v/>
      </c>
      <c r="O95" s="45" t="str">
        <f>""</f>
        <v/>
      </c>
      <c r="P95" s="45" t="str">
        <f>""</f>
        <v/>
      </c>
      <c r="Q95" s="45" t="str">
        <f>""</f>
        <v/>
      </c>
      <c r="R95" s="146" t="s">
        <v>19</v>
      </c>
      <c r="S95" s="46" t="s">
        <v>1461</v>
      </c>
    </row>
    <row r="96" spans="1:20" hidden="1">
      <c r="A96" s="47">
        <f t="shared" si="1"/>
        <v>2645</v>
      </c>
      <c r="B96" s="48">
        <v>645</v>
      </c>
      <c r="C96" s="48">
        <v>9163035</v>
      </c>
      <c r="D96" s="48">
        <v>3035</v>
      </c>
      <c r="E96" s="48">
        <v>115622</v>
      </c>
      <c r="F96" s="48" t="s">
        <v>1522</v>
      </c>
      <c r="G96" s="48" t="s">
        <v>87</v>
      </c>
      <c r="H96" s="49" t="s">
        <v>19</v>
      </c>
      <c r="I96" s="45" t="str">
        <f>""</f>
        <v/>
      </c>
      <c r="J96" s="45" t="str">
        <f>""</f>
        <v/>
      </c>
      <c r="K96" s="45" t="str">
        <f>""</f>
        <v/>
      </c>
      <c r="L96" s="45" t="str">
        <f>""</f>
        <v/>
      </c>
      <c r="M96" s="45" t="str">
        <f>""</f>
        <v/>
      </c>
      <c r="N96" s="45" t="str">
        <f>""</f>
        <v/>
      </c>
      <c r="O96" s="45" t="str">
        <f>""</f>
        <v/>
      </c>
      <c r="P96" s="45" t="str">
        <f>""</f>
        <v/>
      </c>
      <c r="Q96" s="45" t="str">
        <f>""</f>
        <v/>
      </c>
      <c r="R96" s="146" t="s">
        <v>19</v>
      </c>
      <c r="S96" s="46" t="s">
        <v>1461</v>
      </c>
    </row>
    <row r="97" spans="1:20" hidden="1">
      <c r="A97" s="47">
        <f t="shared" si="1"/>
        <v>1656</v>
      </c>
      <c r="B97" s="47">
        <v>656</v>
      </c>
      <c r="C97" s="47">
        <v>9162181</v>
      </c>
      <c r="D97" s="47">
        <v>2181</v>
      </c>
      <c r="E97" s="47">
        <v>131784</v>
      </c>
      <c r="F97" s="47" t="s">
        <v>1523</v>
      </c>
      <c r="G97" s="47" t="s">
        <v>87</v>
      </c>
      <c r="H97" s="49" t="s">
        <v>19</v>
      </c>
      <c r="I97" s="45" t="str">
        <f>""</f>
        <v/>
      </c>
      <c r="J97" s="45" t="str">
        <f>""</f>
        <v/>
      </c>
      <c r="K97" s="45" t="str">
        <f>""</f>
        <v/>
      </c>
      <c r="L97" s="45" t="str">
        <f>""</f>
        <v/>
      </c>
      <c r="M97" s="45" t="str">
        <f>""</f>
        <v/>
      </c>
      <c r="N97" s="45" t="str">
        <f>""</f>
        <v/>
      </c>
      <c r="O97" s="45" t="str">
        <f>""</f>
        <v/>
      </c>
      <c r="P97" s="45" t="str">
        <f>""</f>
        <v/>
      </c>
      <c r="Q97" s="45" t="str">
        <f>""</f>
        <v/>
      </c>
      <c r="R97" s="146" t="s">
        <v>19</v>
      </c>
      <c r="S97" s="46" t="s">
        <v>1461</v>
      </c>
    </row>
    <row r="98" spans="1:20" hidden="1">
      <c r="A98" s="47">
        <f t="shared" si="1"/>
        <v>1657</v>
      </c>
      <c r="B98" s="47">
        <v>657</v>
      </c>
      <c r="C98" s="47">
        <v>9162070</v>
      </c>
      <c r="D98" s="47">
        <v>2070</v>
      </c>
      <c r="E98" s="47">
        <v>115525</v>
      </c>
      <c r="F98" s="64" t="s">
        <v>1293</v>
      </c>
      <c r="G98" s="47" t="s">
        <v>87</v>
      </c>
      <c r="H98" s="49" t="s">
        <v>19</v>
      </c>
      <c r="I98" s="45" t="str">
        <f>""</f>
        <v/>
      </c>
      <c r="J98" s="45" t="str">
        <f>""</f>
        <v/>
      </c>
      <c r="K98" s="45" t="str">
        <f>""</f>
        <v/>
      </c>
      <c r="L98" s="45" t="str">
        <f>""</f>
        <v/>
      </c>
      <c r="M98" s="45" t="str">
        <f>""</f>
        <v/>
      </c>
      <c r="N98" s="45" t="str">
        <f>""</f>
        <v/>
      </c>
      <c r="O98" s="45" t="str">
        <f>""</f>
        <v/>
      </c>
      <c r="P98" s="45" t="str">
        <f>""</f>
        <v/>
      </c>
      <c r="Q98" s="45" t="str">
        <f>""</f>
        <v/>
      </c>
      <c r="R98" s="146" t="s">
        <v>19</v>
      </c>
      <c r="S98" s="46" t="s">
        <v>1461</v>
      </c>
    </row>
    <row r="99" spans="1:20" hidden="1">
      <c r="A99" s="47">
        <f t="shared" si="1"/>
        <v>1665</v>
      </c>
      <c r="B99" s="50">
        <v>665</v>
      </c>
      <c r="C99" s="50">
        <v>9163039</v>
      </c>
      <c r="D99" s="50">
        <v>3039</v>
      </c>
      <c r="E99" s="50">
        <v>115626</v>
      </c>
      <c r="F99" s="50" t="s">
        <v>1524</v>
      </c>
      <c r="G99" s="50" t="s">
        <v>87</v>
      </c>
      <c r="H99" s="49" t="s">
        <v>19</v>
      </c>
      <c r="I99" s="45" t="str">
        <f>""</f>
        <v/>
      </c>
      <c r="J99" s="45" t="str">
        <f>""</f>
        <v/>
      </c>
      <c r="K99" s="45" t="str">
        <f>""</f>
        <v/>
      </c>
      <c r="L99" s="45" t="str">
        <f>""</f>
        <v/>
      </c>
      <c r="M99" s="45" t="str">
        <f>""</f>
        <v/>
      </c>
      <c r="N99" s="45" t="str">
        <f>""</f>
        <v/>
      </c>
      <c r="O99" s="45" t="str">
        <f>""</f>
        <v/>
      </c>
      <c r="P99" s="45" t="str">
        <f>""</f>
        <v/>
      </c>
      <c r="Q99" s="45" t="str">
        <f>""</f>
        <v/>
      </c>
      <c r="R99" s="146" t="s">
        <v>19</v>
      </c>
      <c r="S99" s="46" t="s">
        <v>1461</v>
      </c>
    </row>
    <row r="100" spans="1:20" hidden="1">
      <c r="A100" s="47">
        <f t="shared" si="1"/>
        <v>1666</v>
      </c>
      <c r="B100" s="47">
        <v>666</v>
      </c>
      <c r="C100" s="47">
        <v>9163040</v>
      </c>
      <c r="D100" s="47">
        <v>3040</v>
      </c>
      <c r="E100" s="47">
        <v>115627</v>
      </c>
      <c r="F100" s="47" t="s">
        <v>1525</v>
      </c>
      <c r="G100" s="47" t="s">
        <v>87</v>
      </c>
      <c r="H100" s="49" t="s">
        <v>19</v>
      </c>
      <c r="I100" s="45" t="str">
        <f>""</f>
        <v/>
      </c>
      <c r="J100" s="45" t="str">
        <f>""</f>
        <v/>
      </c>
      <c r="K100" s="45" t="str">
        <f>""</f>
        <v/>
      </c>
      <c r="L100" s="45" t="str">
        <f>""</f>
        <v/>
      </c>
      <c r="M100" s="45" t="str">
        <f>""</f>
        <v/>
      </c>
      <c r="N100" s="45" t="str">
        <f>""</f>
        <v/>
      </c>
      <c r="O100" s="45" t="str">
        <f>""</f>
        <v/>
      </c>
      <c r="P100" s="45" t="str">
        <f>""</f>
        <v/>
      </c>
      <c r="Q100" s="45" t="str">
        <f>""</f>
        <v/>
      </c>
      <c r="R100" s="146" t="s">
        <v>19</v>
      </c>
      <c r="S100" s="46" t="s">
        <v>1461</v>
      </c>
    </row>
    <row r="101" spans="1:20" hidden="1">
      <c r="A101" s="47">
        <f t="shared" si="1"/>
        <v>1667</v>
      </c>
      <c r="B101" s="47">
        <v>667</v>
      </c>
      <c r="C101" s="47">
        <v>9163041</v>
      </c>
      <c r="D101" s="47">
        <v>3041</v>
      </c>
      <c r="E101" s="47">
        <v>115628</v>
      </c>
      <c r="F101" s="47" t="s">
        <v>1526</v>
      </c>
      <c r="G101" s="47" t="s">
        <v>87</v>
      </c>
      <c r="H101" s="49" t="s">
        <v>19</v>
      </c>
      <c r="I101" s="45" t="str">
        <f>""</f>
        <v/>
      </c>
      <c r="J101" s="45" t="str">
        <f>""</f>
        <v/>
      </c>
      <c r="K101" s="45" t="str">
        <f>""</f>
        <v/>
      </c>
      <c r="L101" s="45" t="str">
        <f>""</f>
        <v/>
      </c>
      <c r="M101" s="45" t="str">
        <f>""</f>
        <v/>
      </c>
      <c r="N101" s="45" t="str">
        <f>""</f>
        <v/>
      </c>
      <c r="O101" s="45" t="str">
        <f>""</f>
        <v/>
      </c>
      <c r="P101" s="45" t="str">
        <f>""</f>
        <v/>
      </c>
      <c r="Q101" s="45" t="str">
        <f>""</f>
        <v/>
      </c>
      <c r="R101" s="146" t="s">
        <v>19</v>
      </c>
      <c r="S101" s="46" t="s">
        <v>1461</v>
      </c>
    </row>
    <row r="102" spans="1:20" hidden="1">
      <c r="A102" s="47">
        <f t="shared" si="1"/>
        <v>1671</v>
      </c>
      <c r="B102" s="47">
        <v>671</v>
      </c>
      <c r="C102" s="47">
        <v>9163367</v>
      </c>
      <c r="D102" s="47">
        <v>3367</v>
      </c>
      <c r="E102" s="47">
        <v>115716</v>
      </c>
      <c r="F102" s="47" t="s">
        <v>1527</v>
      </c>
      <c r="G102" s="47" t="s">
        <v>87</v>
      </c>
      <c r="H102" s="49" t="s">
        <v>19</v>
      </c>
      <c r="I102" s="45" t="str">
        <f>""</f>
        <v/>
      </c>
      <c r="J102" s="45" t="str">
        <f>""</f>
        <v/>
      </c>
      <c r="K102" s="45" t="str">
        <f>""</f>
        <v/>
      </c>
      <c r="L102" s="45" t="str">
        <f>""</f>
        <v/>
      </c>
      <c r="M102" s="45" t="str">
        <f>""</f>
        <v/>
      </c>
      <c r="N102" s="45" t="str">
        <f>""</f>
        <v/>
      </c>
      <c r="O102" s="45" t="str">
        <f>""</f>
        <v/>
      </c>
      <c r="P102" s="45" t="str">
        <f>""</f>
        <v/>
      </c>
      <c r="Q102" s="45" t="str">
        <f>""</f>
        <v/>
      </c>
      <c r="R102" s="146" t="s">
        <v>19</v>
      </c>
      <c r="S102" s="46" t="s">
        <v>1461</v>
      </c>
    </row>
    <row r="103" spans="1:20" hidden="1">
      <c r="A103" s="47">
        <f t="shared" si="1"/>
        <v>1672</v>
      </c>
      <c r="B103" s="50">
        <v>672</v>
      </c>
      <c r="C103" s="50">
        <v>9163327</v>
      </c>
      <c r="D103" s="50">
        <v>3327</v>
      </c>
      <c r="E103" s="50">
        <v>115685</v>
      </c>
      <c r="F103" s="50" t="s">
        <v>1528</v>
      </c>
      <c r="G103" s="50" t="s">
        <v>87</v>
      </c>
      <c r="H103" s="49" t="s">
        <v>19</v>
      </c>
      <c r="I103" s="45" t="str">
        <f>""</f>
        <v/>
      </c>
      <c r="J103" s="45" t="str">
        <f>""</f>
        <v/>
      </c>
      <c r="K103" s="45" t="str">
        <f>""</f>
        <v/>
      </c>
      <c r="L103" s="45" t="str">
        <f>""</f>
        <v/>
      </c>
      <c r="M103" s="45" t="str">
        <f>""</f>
        <v/>
      </c>
      <c r="N103" s="45" t="str">
        <f>""</f>
        <v/>
      </c>
      <c r="O103" s="45" t="str">
        <f>""</f>
        <v/>
      </c>
      <c r="P103" s="45" t="str">
        <f>""</f>
        <v/>
      </c>
      <c r="Q103" s="45" t="str">
        <f>""</f>
        <v/>
      </c>
      <c r="R103" s="146" t="s">
        <v>19</v>
      </c>
      <c r="S103" s="46" t="s">
        <v>1461</v>
      </c>
    </row>
    <row r="104" spans="1:20" hidden="1">
      <c r="A104" s="47">
        <f t="shared" si="1"/>
        <v>1677</v>
      </c>
      <c r="B104" s="50">
        <v>677</v>
      </c>
      <c r="C104" s="50">
        <v>9163328</v>
      </c>
      <c r="D104" s="50">
        <v>3328</v>
      </c>
      <c r="E104" s="50">
        <v>115686</v>
      </c>
      <c r="F104" s="65" t="s">
        <v>1529</v>
      </c>
      <c r="G104" s="50" t="s">
        <v>87</v>
      </c>
      <c r="H104" s="49" t="s">
        <v>19</v>
      </c>
      <c r="I104" s="45" t="str">
        <f>""</f>
        <v/>
      </c>
      <c r="J104" s="45" t="str">
        <f>""</f>
        <v/>
      </c>
      <c r="K104" s="45" t="str">
        <f>""</f>
        <v/>
      </c>
      <c r="L104" s="45" t="str">
        <f>""</f>
        <v/>
      </c>
      <c r="M104" s="45" t="str">
        <f>""</f>
        <v/>
      </c>
      <c r="N104" s="45" t="str">
        <f>""</f>
        <v/>
      </c>
      <c r="O104" s="45" t="str">
        <f>""</f>
        <v/>
      </c>
      <c r="P104" s="45" t="str">
        <f>""</f>
        <v/>
      </c>
      <c r="Q104" s="45" t="str">
        <f>""</f>
        <v/>
      </c>
      <c r="R104" s="146" t="s">
        <v>19</v>
      </c>
      <c r="S104" s="46" t="s">
        <v>1461</v>
      </c>
    </row>
    <row r="105" spans="1:20" hidden="1">
      <c r="A105" s="47">
        <f t="shared" si="1"/>
        <v>1678</v>
      </c>
      <c r="B105" s="48">
        <v>678</v>
      </c>
      <c r="C105" s="48">
        <v>9162118</v>
      </c>
      <c r="D105" s="48">
        <v>2118</v>
      </c>
      <c r="E105" s="48">
        <v>115562</v>
      </c>
      <c r="F105" s="48" t="s">
        <v>722</v>
      </c>
      <c r="G105" s="48" t="s">
        <v>87</v>
      </c>
      <c r="H105" s="49" t="s">
        <v>19</v>
      </c>
      <c r="I105" s="45" t="str">
        <f>""</f>
        <v/>
      </c>
      <c r="J105" s="45" t="str">
        <f>""</f>
        <v/>
      </c>
      <c r="K105" s="45" t="str">
        <f>""</f>
        <v/>
      </c>
      <c r="L105" s="45" t="str">
        <f>""</f>
        <v/>
      </c>
      <c r="M105" s="45" t="str">
        <f>""</f>
        <v/>
      </c>
      <c r="N105" s="45" t="str">
        <f>""</f>
        <v/>
      </c>
      <c r="O105" s="45" t="str">
        <f>""</f>
        <v/>
      </c>
      <c r="P105" s="45" t="str">
        <f>""</f>
        <v/>
      </c>
      <c r="Q105" s="45" t="str">
        <f>""</f>
        <v/>
      </c>
      <c r="R105" s="146" t="s">
        <v>19</v>
      </c>
      <c r="S105" s="46" t="s">
        <v>1461</v>
      </c>
      <c r="T105" s="26"/>
    </row>
    <row r="106" spans="1:20" hidden="1">
      <c r="A106" s="47">
        <f t="shared" si="1"/>
        <v>2678</v>
      </c>
      <c r="B106" s="48">
        <v>678</v>
      </c>
      <c r="C106" s="48">
        <v>9162118</v>
      </c>
      <c r="D106" s="48">
        <v>2118</v>
      </c>
      <c r="E106" s="48">
        <v>115562</v>
      </c>
      <c r="F106" s="48" t="s">
        <v>722</v>
      </c>
      <c r="G106" s="48" t="s">
        <v>87</v>
      </c>
      <c r="H106" s="49" t="s">
        <v>19</v>
      </c>
      <c r="I106" s="45" t="str">
        <f>""</f>
        <v/>
      </c>
      <c r="J106" s="45" t="str">
        <f>""</f>
        <v/>
      </c>
      <c r="K106" s="45" t="str">
        <f>""</f>
        <v/>
      </c>
      <c r="L106" s="45" t="str">
        <f>""</f>
        <v/>
      </c>
      <c r="M106" s="45" t="str">
        <f>""</f>
        <v/>
      </c>
      <c r="N106" s="45" t="str">
        <f>""</f>
        <v/>
      </c>
      <c r="O106" s="45" t="str">
        <f>""</f>
        <v/>
      </c>
      <c r="P106" s="45" t="str">
        <f>""</f>
        <v/>
      </c>
      <c r="Q106" s="45" t="str">
        <f>""</f>
        <v/>
      </c>
      <c r="R106" s="146" t="s">
        <v>19</v>
      </c>
      <c r="S106" s="46" t="s">
        <v>1461</v>
      </c>
      <c r="T106" s="26"/>
    </row>
    <row r="107" spans="1:20" hidden="1">
      <c r="A107" s="47">
        <f t="shared" si="1"/>
        <v>3678</v>
      </c>
      <c r="B107" s="48">
        <v>678</v>
      </c>
      <c r="C107" s="48">
        <v>9162118</v>
      </c>
      <c r="D107" s="48">
        <v>2118</v>
      </c>
      <c r="E107" s="48">
        <v>115562</v>
      </c>
      <c r="F107" s="48" t="s">
        <v>722</v>
      </c>
      <c r="G107" s="48" t="s">
        <v>87</v>
      </c>
      <c r="H107" s="49" t="s">
        <v>19</v>
      </c>
      <c r="I107" s="45" t="str">
        <f>""</f>
        <v/>
      </c>
      <c r="J107" s="45" t="str">
        <f>""</f>
        <v/>
      </c>
      <c r="K107" s="45" t="str">
        <f>""</f>
        <v/>
      </c>
      <c r="L107" s="45" t="str">
        <f>""</f>
        <v/>
      </c>
      <c r="M107" s="45" t="str">
        <f>""</f>
        <v/>
      </c>
      <c r="N107" s="45" t="str">
        <f>""</f>
        <v/>
      </c>
      <c r="O107" s="45" t="str">
        <f>""</f>
        <v/>
      </c>
      <c r="P107" s="45" t="str">
        <f>""</f>
        <v/>
      </c>
      <c r="Q107" s="45" t="str">
        <f>""</f>
        <v/>
      </c>
      <c r="R107" s="146" t="s">
        <v>19</v>
      </c>
      <c r="S107" s="46" t="s">
        <v>1461</v>
      </c>
      <c r="T107" s="26"/>
    </row>
    <row r="108" spans="1:20" hidden="1">
      <c r="A108" s="47">
        <f t="shared" si="1"/>
        <v>1682</v>
      </c>
      <c r="B108" s="47">
        <v>682</v>
      </c>
      <c r="C108" s="47">
        <v>9163042</v>
      </c>
      <c r="D108" s="47">
        <v>3042</v>
      </c>
      <c r="E108" s="47">
        <v>115629</v>
      </c>
      <c r="F108" s="47" t="s">
        <v>1530</v>
      </c>
      <c r="G108" s="47" t="s">
        <v>87</v>
      </c>
      <c r="H108" s="49" t="s">
        <v>19</v>
      </c>
      <c r="I108" s="45" t="str">
        <f>""</f>
        <v/>
      </c>
      <c r="J108" s="45" t="str">
        <f>""</f>
        <v/>
      </c>
      <c r="K108" s="45" t="str">
        <f>""</f>
        <v/>
      </c>
      <c r="L108" s="45" t="str">
        <f>""</f>
        <v/>
      </c>
      <c r="M108" s="45" t="str">
        <f>""</f>
        <v/>
      </c>
      <c r="N108" s="45" t="str">
        <f>""</f>
        <v/>
      </c>
      <c r="O108" s="45" t="str">
        <f>""</f>
        <v/>
      </c>
      <c r="P108" s="45" t="str">
        <f>""</f>
        <v/>
      </c>
      <c r="Q108" s="45" t="str">
        <f>""</f>
        <v/>
      </c>
      <c r="R108" s="146" t="s">
        <v>19</v>
      </c>
      <c r="S108" s="46" t="s">
        <v>1461</v>
      </c>
    </row>
    <row r="109" spans="1:20" hidden="1">
      <c r="A109" s="47">
        <f t="shared" si="1"/>
        <v>1683</v>
      </c>
      <c r="B109" s="48">
        <v>683</v>
      </c>
      <c r="C109" s="48">
        <v>9162145</v>
      </c>
      <c r="D109" s="48">
        <v>2145</v>
      </c>
      <c r="E109" s="48">
        <v>115580</v>
      </c>
      <c r="F109" s="48" t="s">
        <v>718</v>
      </c>
      <c r="G109" s="48" t="s">
        <v>87</v>
      </c>
      <c r="H109" s="49" t="s">
        <v>19</v>
      </c>
      <c r="I109" s="45" t="str">
        <f>""</f>
        <v/>
      </c>
      <c r="J109" s="45" t="str">
        <f>""</f>
        <v/>
      </c>
      <c r="K109" s="45" t="str">
        <f>""</f>
        <v/>
      </c>
      <c r="L109" s="45" t="str">
        <f>""</f>
        <v/>
      </c>
      <c r="M109" s="45" t="str">
        <f>""</f>
        <v/>
      </c>
      <c r="N109" s="45" t="str">
        <f>""</f>
        <v/>
      </c>
      <c r="O109" s="45" t="str">
        <f>""</f>
        <v/>
      </c>
      <c r="P109" s="45" t="str">
        <f>""</f>
        <v/>
      </c>
      <c r="Q109" s="45" t="str">
        <f>""</f>
        <v/>
      </c>
      <c r="R109" s="146" t="s">
        <v>19</v>
      </c>
      <c r="S109" s="46" t="s">
        <v>1461</v>
      </c>
      <c r="T109" s="26"/>
    </row>
    <row r="110" spans="1:20" hidden="1">
      <c r="A110" s="47">
        <f t="shared" si="1"/>
        <v>2683</v>
      </c>
      <c r="B110" s="51">
        <v>683</v>
      </c>
      <c r="C110" s="51">
        <v>9162145</v>
      </c>
      <c r="D110" s="51">
        <v>2145</v>
      </c>
      <c r="E110" s="51">
        <v>115580</v>
      </c>
      <c r="F110" s="51" t="s">
        <v>718</v>
      </c>
      <c r="G110" s="51" t="s">
        <v>87</v>
      </c>
      <c r="H110" s="49" t="s">
        <v>19</v>
      </c>
      <c r="I110" s="45" t="str">
        <f>""</f>
        <v/>
      </c>
      <c r="J110" s="45" t="str">
        <f>""</f>
        <v/>
      </c>
      <c r="K110" s="45" t="str">
        <f>""</f>
        <v/>
      </c>
      <c r="L110" s="45" t="str">
        <f>""</f>
        <v/>
      </c>
      <c r="M110" s="45" t="str">
        <f>""</f>
        <v/>
      </c>
      <c r="N110" s="45" t="str">
        <f>""</f>
        <v/>
      </c>
      <c r="O110" s="45" t="str">
        <f>""</f>
        <v/>
      </c>
      <c r="P110" s="45" t="str">
        <f>""</f>
        <v/>
      </c>
      <c r="Q110" s="45" t="str">
        <f>""</f>
        <v/>
      </c>
      <c r="R110" s="146" t="s">
        <v>19</v>
      </c>
      <c r="S110" s="46" t="s">
        <v>1461</v>
      </c>
      <c r="T110" s="26"/>
    </row>
    <row r="111" spans="1:20" hidden="1">
      <c r="A111" s="47">
        <f t="shared" si="1"/>
        <v>1686</v>
      </c>
      <c r="B111" s="51">
        <v>686</v>
      </c>
      <c r="C111" s="51">
        <v>9163372</v>
      </c>
      <c r="D111" s="51">
        <v>3372</v>
      </c>
      <c r="E111" s="51">
        <v>135266</v>
      </c>
      <c r="F111" s="51" t="s">
        <v>1531</v>
      </c>
      <c r="G111" s="51" t="s">
        <v>87</v>
      </c>
      <c r="H111" s="49" t="s">
        <v>19</v>
      </c>
      <c r="I111" s="45" t="str">
        <f>""</f>
        <v/>
      </c>
      <c r="J111" s="45" t="str">
        <f>""</f>
        <v/>
      </c>
      <c r="K111" s="45" t="str">
        <f>""</f>
        <v/>
      </c>
      <c r="L111" s="45" t="str">
        <f>""</f>
        <v/>
      </c>
      <c r="M111" s="45" t="str">
        <f>""</f>
        <v/>
      </c>
      <c r="N111" s="45" t="str">
        <f>""</f>
        <v/>
      </c>
      <c r="O111" s="45" t="str">
        <f>""</f>
        <v/>
      </c>
      <c r="P111" s="45" t="str">
        <f>""</f>
        <v/>
      </c>
      <c r="Q111" s="45" t="str">
        <f>""</f>
        <v/>
      </c>
      <c r="R111" s="146" t="s">
        <v>19</v>
      </c>
      <c r="S111" s="46" t="s">
        <v>1461</v>
      </c>
    </row>
    <row r="112" spans="1:20" hidden="1">
      <c r="A112" s="47">
        <f t="shared" si="1"/>
        <v>2686</v>
      </c>
      <c r="B112" s="51">
        <v>686</v>
      </c>
      <c r="C112" s="51">
        <v>9163372</v>
      </c>
      <c r="D112" s="51">
        <v>3372</v>
      </c>
      <c r="E112" s="51">
        <v>135266</v>
      </c>
      <c r="F112" s="51" t="s">
        <v>1531</v>
      </c>
      <c r="G112" s="51" t="s">
        <v>87</v>
      </c>
      <c r="H112" s="49" t="s">
        <v>19</v>
      </c>
      <c r="I112" s="45" t="str">
        <f>""</f>
        <v/>
      </c>
      <c r="J112" s="45" t="str">
        <f>""</f>
        <v/>
      </c>
      <c r="K112" s="45" t="str">
        <f>""</f>
        <v/>
      </c>
      <c r="L112" s="45" t="str">
        <f>""</f>
        <v/>
      </c>
      <c r="M112" s="45" t="str">
        <f>""</f>
        <v/>
      </c>
      <c r="N112" s="45" t="str">
        <f>""</f>
        <v/>
      </c>
      <c r="O112" s="45" t="str">
        <f>""</f>
        <v/>
      </c>
      <c r="P112" s="45" t="str">
        <f>""</f>
        <v/>
      </c>
      <c r="Q112" s="45" t="str">
        <f>""</f>
        <v/>
      </c>
      <c r="R112" s="146" t="s">
        <v>19</v>
      </c>
      <c r="S112" s="46" t="s">
        <v>1461</v>
      </c>
    </row>
    <row r="113" spans="1:20" hidden="1">
      <c r="A113" s="47">
        <f t="shared" si="1"/>
        <v>1691</v>
      </c>
      <c r="B113" s="50">
        <v>691</v>
      </c>
      <c r="C113" s="50">
        <v>9162075</v>
      </c>
      <c r="D113" s="50">
        <v>2075</v>
      </c>
      <c r="E113" s="50">
        <v>115529</v>
      </c>
      <c r="F113" s="50" t="s">
        <v>758</v>
      </c>
      <c r="G113" s="50" t="s">
        <v>87</v>
      </c>
      <c r="H113" s="49" t="s">
        <v>19</v>
      </c>
      <c r="I113" s="45" t="str">
        <f>""</f>
        <v/>
      </c>
      <c r="J113" s="45" t="str">
        <f>""</f>
        <v/>
      </c>
      <c r="K113" s="45" t="str">
        <f>""</f>
        <v/>
      </c>
      <c r="L113" s="45" t="str">
        <f>""</f>
        <v/>
      </c>
      <c r="M113" s="45" t="str">
        <f>""</f>
        <v/>
      </c>
      <c r="N113" s="45" t="str">
        <f>""</f>
        <v/>
      </c>
      <c r="O113" s="45" t="str">
        <f>""</f>
        <v/>
      </c>
      <c r="P113" s="45" t="str">
        <f>""</f>
        <v/>
      </c>
      <c r="Q113" s="45" t="str">
        <f>""</f>
        <v/>
      </c>
      <c r="R113" s="146" t="s">
        <v>19</v>
      </c>
      <c r="S113" s="46" t="s">
        <v>1461</v>
      </c>
    </row>
    <row r="114" spans="1:20" hidden="1">
      <c r="A114" s="47">
        <f t="shared" si="1"/>
        <v>1693</v>
      </c>
      <c r="B114" s="50">
        <v>693</v>
      </c>
      <c r="C114" s="50">
        <v>9165210</v>
      </c>
      <c r="D114" s="50">
        <v>5210</v>
      </c>
      <c r="E114" s="50">
        <v>115740</v>
      </c>
      <c r="F114" s="50" t="s">
        <v>1361</v>
      </c>
      <c r="G114" s="50" t="s">
        <v>87</v>
      </c>
      <c r="H114" s="49" t="s">
        <v>19</v>
      </c>
      <c r="I114" s="45" t="str">
        <f>""</f>
        <v/>
      </c>
      <c r="J114" s="45" t="str">
        <f>""</f>
        <v/>
      </c>
      <c r="K114" s="45" t="str">
        <f>""</f>
        <v/>
      </c>
      <c r="L114" s="45" t="str">
        <f>""</f>
        <v/>
      </c>
      <c r="M114" s="45" t="str">
        <f>""</f>
        <v/>
      </c>
      <c r="N114" s="45" t="str">
        <f>""</f>
        <v/>
      </c>
      <c r="O114" s="45" t="str">
        <f>""</f>
        <v/>
      </c>
      <c r="P114" s="45" t="str">
        <f>""</f>
        <v/>
      </c>
      <c r="Q114" s="45" t="str">
        <f>""</f>
        <v/>
      </c>
      <c r="R114" s="146" t="s">
        <v>19</v>
      </c>
      <c r="S114" s="46" t="s">
        <v>1461</v>
      </c>
    </row>
    <row r="115" spans="1:20" hidden="1">
      <c r="A115" s="47">
        <f t="shared" si="1"/>
        <v>1694</v>
      </c>
      <c r="B115" s="47">
        <v>694</v>
      </c>
      <c r="C115" s="47">
        <v>9163331</v>
      </c>
      <c r="D115" s="47">
        <v>3331</v>
      </c>
      <c r="E115" s="47">
        <v>115688</v>
      </c>
      <c r="F115" s="47" t="s">
        <v>1532</v>
      </c>
      <c r="G115" s="47" t="s">
        <v>87</v>
      </c>
      <c r="H115" s="49" t="s">
        <v>19</v>
      </c>
      <c r="I115" s="45" t="str">
        <f>""</f>
        <v/>
      </c>
      <c r="J115" s="45" t="str">
        <f>""</f>
        <v/>
      </c>
      <c r="K115" s="45" t="str">
        <f>""</f>
        <v/>
      </c>
      <c r="L115" s="45" t="str">
        <f>""</f>
        <v/>
      </c>
      <c r="M115" s="45" t="str">
        <f>""</f>
        <v/>
      </c>
      <c r="N115" s="45" t="str">
        <f>""</f>
        <v/>
      </c>
      <c r="O115" s="45" t="str">
        <f>""</f>
        <v/>
      </c>
      <c r="P115" s="45" t="str">
        <f>""</f>
        <v/>
      </c>
      <c r="Q115" s="45" t="str">
        <f>""</f>
        <v/>
      </c>
      <c r="R115" s="146" t="s">
        <v>19</v>
      </c>
      <c r="S115" s="46" t="s">
        <v>1461</v>
      </c>
      <c r="T115" s="26"/>
    </row>
    <row r="116" spans="1:20" hidden="1">
      <c r="A116" s="47">
        <f t="shared" si="1"/>
        <v>1695</v>
      </c>
      <c r="B116" s="47">
        <v>695</v>
      </c>
      <c r="C116" s="47">
        <v>9163044</v>
      </c>
      <c r="D116" s="47">
        <v>3044</v>
      </c>
      <c r="E116" s="47">
        <v>115631</v>
      </c>
      <c r="F116" s="47" t="s">
        <v>1533</v>
      </c>
      <c r="G116" s="47" t="s">
        <v>87</v>
      </c>
      <c r="H116" s="49" t="s">
        <v>19</v>
      </c>
      <c r="I116" s="45" t="str">
        <f>""</f>
        <v/>
      </c>
      <c r="J116" s="45" t="str">
        <f>""</f>
        <v/>
      </c>
      <c r="K116" s="45" t="str">
        <f>""</f>
        <v/>
      </c>
      <c r="L116" s="45" t="str">
        <f>""</f>
        <v/>
      </c>
      <c r="M116" s="45" t="str">
        <f>""</f>
        <v/>
      </c>
      <c r="N116" s="45" t="str">
        <f>""</f>
        <v/>
      </c>
      <c r="O116" s="45" t="str">
        <f>""</f>
        <v/>
      </c>
      <c r="P116" s="45" t="str">
        <f>""</f>
        <v/>
      </c>
      <c r="Q116" s="45" t="str">
        <f>""</f>
        <v/>
      </c>
      <c r="R116" s="146" t="s">
        <v>19</v>
      </c>
      <c r="S116" s="46" t="s">
        <v>1461</v>
      </c>
    </row>
    <row r="117" spans="1:20" hidden="1">
      <c r="A117" s="47">
        <f t="shared" si="1"/>
        <v>1699</v>
      </c>
      <c r="B117" s="50">
        <v>699</v>
      </c>
      <c r="C117" s="50">
        <v>9163045</v>
      </c>
      <c r="D117" s="50">
        <v>3045</v>
      </c>
      <c r="E117" s="50">
        <v>115632</v>
      </c>
      <c r="F117" s="50" t="s">
        <v>1534</v>
      </c>
      <c r="G117" s="50" t="s">
        <v>87</v>
      </c>
      <c r="H117" s="49" t="s">
        <v>19</v>
      </c>
      <c r="I117" s="45" t="str">
        <f>""</f>
        <v/>
      </c>
      <c r="J117" s="45" t="str">
        <f>""</f>
        <v/>
      </c>
      <c r="K117" s="45" t="str">
        <f>""</f>
        <v/>
      </c>
      <c r="L117" s="45" t="str">
        <f>""</f>
        <v/>
      </c>
      <c r="M117" s="45" t="str">
        <f>""</f>
        <v/>
      </c>
      <c r="N117" s="45" t="str">
        <f>""</f>
        <v/>
      </c>
      <c r="O117" s="45" t="str">
        <f>""</f>
        <v/>
      </c>
      <c r="P117" s="45" t="str">
        <f>""</f>
        <v/>
      </c>
      <c r="Q117" s="45" t="str">
        <f>""</f>
        <v/>
      </c>
      <c r="R117" s="146" t="s">
        <v>19</v>
      </c>
      <c r="S117" s="46" t="s">
        <v>1461</v>
      </c>
    </row>
    <row r="118" spans="1:20" hidden="1">
      <c r="A118" s="47">
        <f t="shared" si="1"/>
        <v>1702</v>
      </c>
      <c r="B118" s="51">
        <v>702</v>
      </c>
      <c r="C118" s="51">
        <v>9162184</v>
      </c>
      <c r="D118" s="51">
        <v>2184</v>
      </c>
      <c r="E118" s="51">
        <v>133395</v>
      </c>
      <c r="F118" s="51" t="s">
        <v>1535</v>
      </c>
      <c r="G118" s="51" t="s">
        <v>87</v>
      </c>
      <c r="H118" s="49" t="s">
        <v>19</v>
      </c>
      <c r="I118" s="52" t="str">
        <f>""</f>
        <v/>
      </c>
      <c r="J118" s="52" t="str">
        <f>""</f>
        <v/>
      </c>
      <c r="K118" s="52" t="str">
        <f>""</f>
        <v/>
      </c>
      <c r="L118" s="52" t="str">
        <f>""</f>
        <v/>
      </c>
      <c r="M118" s="53" t="str">
        <f>""</f>
        <v/>
      </c>
      <c r="N118" s="53" t="str">
        <f>""</f>
        <v/>
      </c>
      <c r="O118" s="53" t="str">
        <f>""</f>
        <v/>
      </c>
      <c r="P118" s="53" t="str">
        <f>""</f>
        <v/>
      </c>
      <c r="Q118" s="45" t="str">
        <f>""</f>
        <v/>
      </c>
      <c r="R118" s="146" t="s">
        <v>19</v>
      </c>
      <c r="S118" s="46" t="s">
        <v>1461</v>
      </c>
    </row>
    <row r="119" spans="1:20" hidden="1">
      <c r="A119" s="47">
        <f t="shared" si="1"/>
        <v>2702</v>
      </c>
      <c r="B119" s="51">
        <v>702</v>
      </c>
      <c r="C119" s="51">
        <v>9162184</v>
      </c>
      <c r="D119" s="51">
        <v>2184</v>
      </c>
      <c r="E119" s="51">
        <v>133395</v>
      </c>
      <c r="F119" s="51" t="s">
        <v>1535</v>
      </c>
      <c r="G119" s="51" t="s">
        <v>87</v>
      </c>
      <c r="H119" s="49" t="s">
        <v>19</v>
      </c>
      <c r="I119" s="52" t="str">
        <f>""</f>
        <v/>
      </c>
      <c r="J119" s="52" t="str">
        <f>""</f>
        <v/>
      </c>
      <c r="K119" s="52" t="str">
        <f>""</f>
        <v/>
      </c>
      <c r="L119" s="52" t="str">
        <f>""</f>
        <v/>
      </c>
      <c r="M119" s="53" t="str">
        <f>""</f>
        <v/>
      </c>
      <c r="N119" s="53" t="str">
        <f>""</f>
        <v/>
      </c>
      <c r="O119" s="53" t="str">
        <f>""</f>
        <v/>
      </c>
      <c r="P119" s="53" t="str">
        <f>""</f>
        <v/>
      </c>
      <c r="Q119" s="45" t="str">
        <f>""</f>
        <v/>
      </c>
      <c r="R119" s="146" t="s">
        <v>19</v>
      </c>
      <c r="S119" s="46" t="s">
        <v>1461</v>
      </c>
    </row>
    <row r="120" spans="1:20" hidden="1">
      <c r="A120" s="47">
        <f t="shared" si="1"/>
        <v>3702</v>
      </c>
      <c r="B120" s="51">
        <v>702</v>
      </c>
      <c r="C120" s="51">
        <v>9162184</v>
      </c>
      <c r="D120" s="51">
        <v>2184</v>
      </c>
      <c r="E120" s="51">
        <v>133395</v>
      </c>
      <c r="F120" s="51" t="s">
        <v>1535</v>
      </c>
      <c r="G120" s="51" t="s">
        <v>87</v>
      </c>
      <c r="H120" s="49" t="s">
        <v>19</v>
      </c>
      <c r="I120" s="52" t="str">
        <f>""</f>
        <v/>
      </c>
      <c r="J120" s="52" t="str">
        <f>""</f>
        <v/>
      </c>
      <c r="K120" s="52" t="str">
        <f>""</f>
        <v/>
      </c>
      <c r="L120" s="52" t="str">
        <f>""</f>
        <v/>
      </c>
      <c r="M120" s="53" t="str">
        <f>""</f>
        <v/>
      </c>
      <c r="N120" s="53" t="str">
        <f>""</f>
        <v/>
      </c>
      <c r="O120" s="53" t="str">
        <f>""</f>
        <v/>
      </c>
      <c r="P120" s="53" t="str">
        <f>""</f>
        <v/>
      </c>
      <c r="Q120" s="45" t="str">
        <f>""</f>
        <v/>
      </c>
      <c r="R120" s="146" t="s">
        <v>19</v>
      </c>
      <c r="S120" s="46" t="s">
        <v>1461</v>
      </c>
    </row>
    <row r="121" spans="1:20" hidden="1">
      <c r="A121" s="47">
        <f t="shared" si="1"/>
        <v>1709</v>
      </c>
      <c r="B121" s="50">
        <v>709</v>
      </c>
      <c r="C121" s="50">
        <v>9162077</v>
      </c>
      <c r="D121" s="50">
        <v>2077</v>
      </c>
      <c r="E121" s="50">
        <v>115531</v>
      </c>
      <c r="F121" s="50" t="s">
        <v>1536</v>
      </c>
      <c r="G121" s="50" t="s">
        <v>87</v>
      </c>
      <c r="H121" s="49" t="s">
        <v>19</v>
      </c>
      <c r="I121" s="45" t="str">
        <f>""</f>
        <v/>
      </c>
      <c r="J121" s="45" t="str">
        <f>""</f>
        <v/>
      </c>
      <c r="K121" s="45" t="str">
        <f>""</f>
        <v/>
      </c>
      <c r="L121" s="45" t="str">
        <f>""</f>
        <v/>
      </c>
      <c r="M121" s="45" t="str">
        <f>""</f>
        <v/>
      </c>
      <c r="N121" s="45" t="str">
        <f>""</f>
        <v/>
      </c>
      <c r="O121" s="45" t="str">
        <f>""</f>
        <v/>
      </c>
      <c r="P121" s="45" t="str">
        <f>""</f>
        <v/>
      </c>
      <c r="Q121" s="45" t="str">
        <f>""</f>
        <v/>
      </c>
      <c r="R121" s="146" t="s">
        <v>19</v>
      </c>
      <c r="S121" s="46" t="s">
        <v>1461</v>
      </c>
    </row>
    <row r="122" spans="1:20" ht="25.5" hidden="1">
      <c r="A122" s="47">
        <f t="shared" si="1"/>
        <v>1710</v>
      </c>
      <c r="B122" s="51">
        <v>710</v>
      </c>
      <c r="C122" s="51">
        <v>9163048</v>
      </c>
      <c r="D122" s="51">
        <v>3048</v>
      </c>
      <c r="E122" s="51">
        <v>115635</v>
      </c>
      <c r="F122" s="67" t="s">
        <v>1537</v>
      </c>
      <c r="G122" s="51" t="s">
        <v>87</v>
      </c>
      <c r="H122" s="49" t="s">
        <v>19</v>
      </c>
      <c r="I122" s="45" t="str">
        <f>""</f>
        <v/>
      </c>
      <c r="J122" s="45" t="str">
        <f>""</f>
        <v/>
      </c>
      <c r="K122" s="45" t="str">
        <f>""</f>
        <v/>
      </c>
      <c r="L122" s="45" t="str">
        <f>""</f>
        <v/>
      </c>
      <c r="M122" s="45" t="str">
        <f>""</f>
        <v/>
      </c>
      <c r="N122" s="45" t="str">
        <f>""</f>
        <v/>
      </c>
      <c r="O122" s="45" t="str">
        <f>""</f>
        <v/>
      </c>
      <c r="P122" s="45" t="str">
        <f>""</f>
        <v/>
      </c>
      <c r="Q122" s="45" t="str">
        <f>""</f>
        <v/>
      </c>
      <c r="R122" s="146" t="s">
        <v>19</v>
      </c>
      <c r="S122" s="46" t="s">
        <v>1461</v>
      </c>
      <c r="T122" s="26"/>
    </row>
    <row r="123" spans="1:20" ht="25.5" hidden="1">
      <c r="A123" s="47">
        <f t="shared" si="1"/>
        <v>2710</v>
      </c>
      <c r="B123" s="51">
        <v>710</v>
      </c>
      <c r="C123" s="51">
        <v>9163048</v>
      </c>
      <c r="D123" s="51">
        <v>3048</v>
      </c>
      <c r="E123" s="51">
        <v>115635</v>
      </c>
      <c r="F123" s="67" t="s">
        <v>1537</v>
      </c>
      <c r="G123" s="51" t="s">
        <v>87</v>
      </c>
      <c r="H123" s="49" t="s">
        <v>19</v>
      </c>
      <c r="I123" s="45" t="str">
        <f>""</f>
        <v/>
      </c>
      <c r="J123" s="45" t="str">
        <f>""</f>
        <v/>
      </c>
      <c r="K123" s="45" t="str">
        <f>""</f>
        <v/>
      </c>
      <c r="L123" s="45" t="str">
        <f>""</f>
        <v/>
      </c>
      <c r="M123" s="45" t="str">
        <f>""</f>
        <v/>
      </c>
      <c r="N123" s="45" t="str">
        <f>""</f>
        <v/>
      </c>
      <c r="O123" s="45" t="str">
        <f>""</f>
        <v/>
      </c>
      <c r="P123" s="45" t="str">
        <f>""</f>
        <v/>
      </c>
      <c r="Q123" s="45" t="str">
        <f>""</f>
        <v/>
      </c>
      <c r="R123" s="146" t="s">
        <v>19</v>
      </c>
      <c r="S123" s="46" t="s">
        <v>1461</v>
      </c>
      <c r="T123" s="26"/>
    </row>
    <row r="124" spans="1:20" hidden="1">
      <c r="A124" s="47">
        <f t="shared" si="1"/>
        <v>1714</v>
      </c>
      <c r="B124" s="50">
        <v>714</v>
      </c>
      <c r="C124" s="50">
        <v>9163050</v>
      </c>
      <c r="D124" s="50">
        <v>3050</v>
      </c>
      <c r="E124" s="50">
        <v>115636</v>
      </c>
      <c r="F124" s="50" t="s">
        <v>1538</v>
      </c>
      <c r="G124" s="50" t="s">
        <v>87</v>
      </c>
      <c r="H124" s="49" t="s">
        <v>19</v>
      </c>
      <c r="I124" s="45" t="str">
        <f>""</f>
        <v/>
      </c>
      <c r="J124" s="45" t="str">
        <f>""</f>
        <v/>
      </c>
      <c r="K124" s="45" t="str">
        <f>""</f>
        <v/>
      </c>
      <c r="L124" s="45" t="str">
        <f>""</f>
        <v/>
      </c>
      <c r="M124" s="45" t="str">
        <f>""</f>
        <v/>
      </c>
      <c r="N124" s="45" t="str">
        <f>""</f>
        <v/>
      </c>
      <c r="O124" s="45" t="str">
        <f>""</f>
        <v/>
      </c>
      <c r="P124" s="45" t="str">
        <f>""</f>
        <v/>
      </c>
      <c r="Q124" s="45" t="str">
        <f>""</f>
        <v/>
      </c>
      <c r="R124" s="146" t="s">
        <v>19</v>
      </c>
      <c r="S124" s="46" t="s">
        <v>1461</v>
      </c>
    </row>
    <row r="125" spans="1:20" hidden="1">
      <c r="A125" s="47">
        <f t="shared" si="1"/>
        <v>1717</v>
      </c>
      <c r="B125" s="50">
        <v>717</v>
      </c>
      <c r="C125" s="50">
        <v>9162081</v>
      </c>
      <c r="D125" s="50">
        <v>2081</v>
      </c>
      <c r="E125" s="50">
        <v>115533</v>
      </c>
      <c r="F125" s="50" t="s">
        <v>841</v>
      </c>
      <c r="G125" s="50" t="s">
        <v>87</v>
      </c>
      <c r="H125" s="49" t="s">
        <v>19</v>
      </c>
      <c r="I125" s="52" t="str">
        <f>""</f>
        <v/>
      </c>
      <c r="J125" s="52" t="str">
        <f>""</f>
        <v/>
      </c>
      <c r="K125" s="52" t="str">
        <f>""</f>
        <v/>
      </c>
      <c r="L125" s="52" t="str">
        <f>""</f>
        <v/>
      </c>
      <c r="M125" s="53" t="str">
        <f>""</f>
        <v/>
      </c>
      <c r="N125" s="53" t="str">
        <f>""</f>
        <v/>
      </c>
      <c r="O125" s="53" t="str">
        <f>""</f>
        <v/>
      </c>
      <c r="P125" s="53" t="str">
        <f>""</f>
        <v/>
      </c>
      <c r="Q125" s="45" t="str">
        <f>""</f>
        <v/>
      </c>
      <c r="R125" s="146" t="s">
        <v>19</v>
      </c>
      <c r="S125" s="46" t="s">
        <v>1461</v>
      </c>
    </row>
    <row r="126" spans="1:20" hidden="1">
      <c r="A126" s="47">
        <f t="shared" si="1"/>
        <v>1720</v>
      </c>
      <c r="B126" s="51">
        <v>720</v>
      </c>
      <c r="C126" s="51">
        <v>9163337</v>
      </c>
      <c r="D126" s="51">
        <v>3337</v>
      </c>
      <c r="E126" s="51">
        <v>115692</v>
      </c>
      <c r="F126" s="51" t="s">
        <v>1539</v>
      </c>
      <c r="G126" s="51" t="s">
        <v>87</v>
      </c>
      <c r="H126" s="49" t="s">
        <v>19</v>
      </c>
      <c r="I126" s="45" t="str">
        <f>""</f>
        <v/>
      </c>
      <c r="J126" s="45" t="str">
        <f>""</f>
        <v/>
      </c>
      <c r="K126" s="45" t="str">
        <f>""</f>
        <v/>
      </c>
      <c r="L126" s="45" t="str">
        <f>""</f>
        <v/>
      </c>
      <c r="M126" s="45" t="str">
        <f>""</f>
        <v/>
      </c>
      <c r="N126" s="45" t="str">
        <f>""</f>
        <v/>
      </c>
      <c r="O126" s="45" t="str">
        <f>""</f>
        <v/>
      </c>
      <c r="P126" s="45" t="str">
        <f>""</f>
        <v/>
      </c>
      <c r="Q126" s="45" t="str">
        <f>""</f>
        <v/>
      </c>
      <c r="R126" s="146" t="s">
        <v>19</v>
      </c>
      <c r="S126" s="46" t="s">
        <v>1461</v>
      </c>
    </row>
    <row r="127" spans="1:20" hidden="1">
      <c r="A127" s="47">
        <f t="shared" si="1"/>
        <v>2720</v>
      </c>
      <c r="B127" s="51">
        <v>720</v>
      </c>
      <c r="C127" s="51">
        <v>9163337</v>
      </c>
      <c r="D127" s="51">
        <v>3337</v>
      </c>
      <c r="E127" s="51">
        <v>115692</v>
      </c>
      <c r="F127" s="51" t="s">
        <v>1539</v>
      </c>
      <c r="G127" s="51" t="s">
        <v>87</v>
      </c>
      <c r="H127" s="49" t="s">
        <v>19</v>
      </c>
      <c r="I127" s="45" t="str">
        <f>""</f>
        <v/>
      </c>
      <c r="J127" s="45" t="str">
        <f>""</f>
        <v/>
      </c>
      <c r="K127" s="45" t="str">
        <f>""</f>
        <v/>
      </c>
      <c r="L127" s="45" t="str">
        <f>""</f>
        <v/>
      </c>
      <c r="M127" s="45" t="str">
        <f>""</f>
        <v/>
      </c>
      <c r="N127" s="45" t="str">
        <f>""</f>
        <v/>
      </c>
      <c r="O127" s="45" t="str">
        <f>""</f>
        <v/>
      </c>
      <c r="P127" s="45" t="str">
        <f>""</f>
        <v/>
      </c>
      <c r="Q127" s="45" t="str">
        <f>""</f>
        <v/>
      </c>
      <c r="R127" s="146" t="s">
        <v>19</v>
      </c>
      <c r="S127" s="46" t="s">
        <v>1461</v>
      </c>
    </row>
    <row r="128" spans="1:20" hidden="1">
      <c r="A128" s="47">
        <f t="shared" si="1"/>
        <v>1721</v>
      </c>
      <c r="B128" s="47">
        <v>721</v>
      </c>
      <c r="C128" s="47">
        <v>9163338</v>
      </c>
      <c r="D128" s="47">
        <v>3338</v>
      </c>
      <c r="E128" s="47">
        <v>115693</v>
      </c>
      <c r="F128" s="47" t="s">
        <v>1540</v>
      </c>
      <c r="G128" s="47" t="s">
        <v>87</v>
      </c>
      <c r="H128" s="49" t="s">
        <v>19</v>
      </c>
      <c r="I128" s="45" t="str">
        <f>""</f>
        <v/>
      </c>
      <c r="J128" s="45" t="str">
        <f>""</f>
        <v/>
      </c>
      <c r="K128" s="45" t="str">
        <f>""</f>
        <v/>
      </c>
      <c r="L128" s="45" t="str">
        <f>""</f>
        <v/>
      </c>
      <c r="M128" s="45" t="str">
        <f>""</f>
        <v/>
      </c>
      <c r="N128" s="45" t="str">
        <f>""</f>
        <v/>
      </c>
      <c r="O128" s="45" t="str">
        <f>""</f>
        <v/>
      </c>
      <c r="P128" s="45" t="str">
        <f>""</f>
        <v/>
      </c>
      <c r="Q128" s="45" t="str">
        <f>""</f>
        <v/>
      </c>
      <c r="R128" s="146" t="s">
        <v>19</v>
      </c>
      <c r="S128" s="46" t="s">
        <v>1461</v>
      </c>
    </row>
    <row r="129" spans="1:20" hidden="1">
      <c r="A129" s="47">
        <f t="shared" si="1"/>
        <v>1724</v>
      </c>
      <c r="B129" s="47">
        <v>724</v>
      </c>
      <c r="C129" s="47">
        <v>9163052</v>
      </c>
      <c r="D129" s="47">
        <v>3052</v>
      </c>
      <c r="E129" s="47">
        <v>115637</v>
      </c>
      <c r="F129" s="47" t="s">
        <v>1541</v>
      </c>
      <c r="G129" s="47" t="s">
        <v>87</v>
      </c>
      <c r="H129" s="49" t="s">
        <v>19</v>
      </c>
      <c r="I129" s="45" t="str">
        <f>""</f>
        <v/>
      </c>
      <c r="J129" s="45" t="str">
        <f>""</f>
        <v/>
      </c>
      <c r="K129" s="45" t="str">
        <f>""</f>
        <v/>
      </c>
      <c r="L129" s="45" t="str">
        <f>""</f>
        <v/>
      </c>
      <c r="M129" s="45" t="str">
        <f>""</f>
        <v/>
      </c>
      <c r="N129" s="45" t="str">
        <f>""</f>
        <v/>
      </c>
      <c r="O129" s="45" t="str">
        <f>""</f>
        <v/>
      </c>
      <c r="P129" s="45" t="str">
        <f>""</f>
        <v/>
      </c>
      <c r="Q129" s="45" t="str">
        <f>""</f>
        <v/>
      </c>
      <c r="R129" s="146" t="s">
        <v>19</v>
      </c>
      <c r="S129" s="46" t="s">
        <v>1461</v>
      </c>
    </row>
    <row r="130" spans="1:20" ht="25.5" hidden="1">
      <c r="A130" s="47">
        <f t="shared" si="1"/>
        <v>1726</v>
      </c>
      <c r="B130" s="47">
        <v>726</v>
      </c>
      <c r="C130" s="47">
        <v>9165203</v>
      </c>
      <c r="D130" s="47">
        <v>5203</v>
      </c>
      <c r="E130" s="47">
        <v>115733</v>
      </c>
      <c r="F130" s="68" t="s">
        <v>1542</v>
      </c>
      <c r="G130" s="47" t="s">
        <v>87</v>
      </c>
      <c r="H130" s="49" t="s">
        <v>19</v>
      </c>
      <c r="I130" s="45" t="str">
        <f>""</f>
        <v/>
      </c>
      <c r="J130" s="45" t="str">
        <f>""</f>
        <v/>
      </c>
      <c r="K130" s="45" t="str">
        <f>""</f>
        <v/>
      </c>
      <c r="L130" s="45" t="str">
        <f>""</f>
        <v/>
      </c>
      <c r="M130" s="45" t="str">
        <f>""</f>
        <v/>
      </c>
      <c r="N130" s="45" t="str">
        <f>""</f>
        <v/>
      </c>
      <c r="O130" s="45" t="str">
        <f>""</f>
        <v/>
      </c>
      <c r="P130" s="45" t="str">
        <f>""</f>
        <v/>
      </c>
      <c r="Q130" s="45" t="str">
        <f>""</f>
        <v/>
      </c>
      <c r="R130" s="146" t="s">
        <v>19</v>
      </c>
      <c r="S130" s="46" t="s">
        <v>1461</v>
      </c>
    </row>
    <row r="131" spans="1:20" ht="24" hidden="1">
      <c r="A131" s="47">
        <f t="shared" si="1"/>
        <v>1727</v>
      </c>
      <c r="B131" s="50">
        <v>727</v>
      </c>
      <c r="C131" s="50">
        <v>9165211</v>
      </c>
      <c r="D131" s="50">
        <v>5211</v>
      </c>
      <c r="E131" s="50">
        <v>115741</v>
      </c>
      <c r="F131" s="69" t="s">
        <v>1543</v>
      </c>
      <c r="G131" s="50"/>
      <c r="H131" s="49" t="s">
        <v>19</v>
      </c>
      <c r="I131" s="45" t="str">
        <f>""</f>
        <v/>
      </c>
      <c r="J131" s="45" t="str">
        <f>""</f>
        <v/>
      </c>
      <c r="K131" s="45" t="str">
        <f>""</f>
        <v/>
      </c>
      <c r="L131" s="45" t="str">
        <f>""</f>
        <v/>
      </c>
      <c r="M131" s="45" t="str">
        <f>""</f>
        <v/>
      </c>
      <c r="N131" s="45" t="str">
        <f>""</f>
        <v/>
      </c>
      <c r="O131" s="45" t="str">
        <f>""</f>
        <v/>
      </c>
      <c r="P131" s="45" t="str">
        <f>""</f>
        <v/>
      </c>
      <c r="Q131" s="45" t="str">
        <f>""</f>
        <v/>
      </c>
      <c r="R131" s="146" t="s">
        <v>19</v>
      </c>
      <c r="S131" s="46" t="s">
        <v>1461</v>
      </c>
    </row>
    <row r="132" spans="1:20" ht="12.75" hidden="1" customHeight="1">
      <c r="A132" s="47">
        <f t="shared" si="1"/>
        <v>1728</v>
      </c>
      <c r="B132" s="50">
        <v>728</v>
      </c>
      <c r="C132" s="50">
        <v>9163340</v>
      </c>
      <c r="D132" s="50">
        <v>3340</v>
      </c>
      <c r="E132" s="50">
        <v>115694</v>
      </c>
      <c r="F132" s="50" t="s">
        <v>1544</v>
      </c>
      <c r="G132" s="50" t="s">
        <v>87</v>
      </c>
      <c r="H132" s="49" t="s">
        <v>19</v>
      </c>
      <c r="I132" s="45" t="str">
        <f>""</f>
        <v/>
      </c>
      <c r="J132" s="45" t="str">
        <f>""</f>
        <v/>
      </c>
      <c r="K132" s="45" t="str">
        <f>""</f>
        <v/>
      </c>
      <c r="L132" s="45" t="str">
        <f>""</f>
        <v/>
      </c>
      <c r="M132" s="45" t="str">
        <f>""</f>
        <v/>
      </c>
      <c r="N132" s="45" t="str">
        <f>""</f>
        <v/>
      </c>
      <c r="O132" s="45" t="str">
        <f>""</f>
        <v/>
      </c>
      <c r="P132" s="45" t="str">
        <f>""</f>
        <v/>
      </c>
      <c r="Q132" s="45" t="str">
        <f>""</f>
        <v/>
      </c>
      <c r="R132" s="146" t="s">
        <v>19</v>
      </c>
      <c r="S132" s="46" t="s">
        <v>1461</v>
      </c>
    </row>
    <row r="133" spans="1:20" hidden="1">
      <c r="A133" s="47">
        <f t="shared" si="1"/>
        <v>1730</v>
      </c>
      <c r="B133" s="47">
        <v>730</v>
      </c>
      <c r="C133" s="47">
        <v>9163056</v>
      </c>
      <c r="D133" s="47">
        <v>3056</v>
      </c>
      <c r="E133" s="47">
        <v>115641</v>
      </c>
      <c r="F133" s="47" t="s">
        <v>1545</v>
      </c>
      <c r="G133" s="47" t="s">
        <v>87</v>
      </c>
      <c r="H133" s="49" t="s">
        <v>19</v>
      </c>
      <c r="I133" s="52" t="str">
        <f>""</f>
        <v/>
      </c>
      <c r="J133" s="52" t="str">
        <f>""</f>
        <v/>
      </c>
      <c r="K133" s="52" t="str">
        <f>""</f>
        <v/>
      </c>
      <c r="L133" s="52" t="str">
        <f>""</f>
        <v/>
      </c>
      <c r="M133" s="53" t="str">
        <f>""</f>
        <v/>
      </c>
      <c r="N133" s="53" t="str">
        <f>""</f>
        <v/>
      </c>
      <c r="O133" s="53" t="str">
        <f>""</f>
        <v/>
      </c>
      <c r="P133" s="53" t="str">
        <f>""</f>
        <v/>
      </c>
      <c r="Q133" s="45" t="str">
        <f>""</f>
        <v/>
      </c>
      <c r="R133" s="146" t="s">
        <v>19</v>
      </c>
      <c r="S133" s="46" t="s">
        <v>1461</v>
      </c>
      <c r="T133" s="26"/>
    </row>
    <row r="134" spans="1:20" hidden="1">
      <c r="A134" s="47">
        <f t="shared" ref="A134:A197" si="2">IF(B134=B133,A133+1000,1000+B134)</f>
        <v>1731</v>
      </c>
      <c r="B134" s="47">
        <v>731</v>
      </c>
      <c r="C134" s="47">
        <v>9163341</v>
      </c>
      <c r="D134" s="47">
        <v>3341</v>
      </c>
      <c r="E134" s="47">
        <v>115695</v>
      </c>
      <c r="F134" s="47" t="s">
        <v>1546</v>
      </c>
      <c r="G134" s="47" t="s">
        <v>87</v>
      </c>
      <c r="H134" s="49" t="s">
        <v>19</v>
      </c>
      <c r="I134" s="45" t="str">
        <f>""</f>
        <v/>
      </c>
      <c r="J134" s="45" t="str">
        <f>""</f>
        <v/>
      </c>
      <c r="K134" s="45" t="str">
        <f>""</f>
        <v/>
      </c>
      <c r="L134" s="45" t="str">
        <f>""</f>
        <v/>
      </c>
      <c r="M134" s="45" t="str">
        <f>""</f>
        <v/>
      </c>
      <c r="N134" s="45" t="str">
        <f>""</f>
        <v/>
      </c>
      <c r="O134" s="45" t="str">
        <f>""</f>
        <v/>
      </c>
      <c r="P134" s="45" t="str">
        <f>""</f>
        <v/>
      </c>
      <c r="Q134" s="45" t="str">
        <f>""</f>
        <v/>
      </c>
      <c r="R134" s="146" t="s">
        <v>19</v>
      </c>
      <c r="S134" s="46" t="s">
        <v>1461</v>
      </c>
    </row>
    <row r="135" spans="1:20" hidden="1">
      <c r="A135" s="47">
        <f t="shared" si="2"/>
        <v>1732</v>
      </c>
      <c r="B135" s="47">
        <v>732</v>
      </c>
      <c r="C135" s="47">
        <v>9162119</v>
      </c>
      <c r="D135" s="47">
        <v>2119</v>
      </c>
      <c r="E135" s="47">
        <v>115563</v>
      </c>
      <c r="F135" s="47" t="s">
        <v>899</v>
      </c>
      <c r="G135" s="47" t="s">
        <v>87</v>
      </c>
      <c r="H135" s="49" t="s">
        <v>19</v>
      </c>
      <c r="I135" s="45" t="str">
        <f>""</f>
        <v/>
      </c>
      <c r="J135" s="45" t="str">
        <f>""</f>
        <v/>
      </c>
      <c r="K135" s="45" t="str">
        <f>""</f>
        <v/>
      </c>
      <c r="L135" s="45" t="str">
        <f>""</f>
        <v/>
      </c>
      <c r="M135" s="45" t="str">
        <f>""</f>
        <v/>
      </c>
      <c r="N135" s="45" t="str">
        <f>""</f>
        <v/>
      </c>
      <c r="O135" s="45" t="str">
        <f>""</f>
        <v/>
      </c>
      <c r="P135" s="45" t="str">
        <f>""</f>
        <v/>
      </c>
      <c r="Q135" s="45" t="str">
        <f>""</f>
        <v/>
      </c>
      <c r="R135" s="146" t="s">
        <v>19</v>
      </c>
      <c r="S135" s="46" t="s">
        <v>1461</v>
      </c>
    </row>
    <row r="136" spans="1:20" hidden="1">
      <c r="A136" s="47">
        <f t="shared" si="2"/>
        <v>1733</v>
      </c>
      <c r="B136" s="51">
        <v>733</v>
      </c>
      <c r="C136" s="51">
        <v>9163057</v>
      </c>
      <c r="D136" s="51">
        <v>3057</v>
      </c>
      <c r="E136" s="51">
        <v>115642</v>
      </c>
      <c r="F136" s="51" t="s">
        <v>1547</v>
      </c>
      <c r="G136" s="51" t="s">
        <v>87</v>
      </c>
      <c r="H136" s="49" t="s">
        <v>19</v>
      </c>
      <c r="I136" s="45" t="str">
        <f>""</f>
        <v/>
      </c>
      <c r="J136" s="45" t="str">
        <f>""</f>
        <v/>
      </c>
      <c r="K136" s="45" t="str">
        <f>""</f>
        <v/>
      </c>
      <c r="L136" s="45" t="str">
        <f>""</f>
        <v/>
      </c>
      <c r="M136" s="45" t="str">
        <f>""</f>
        <v/>
      </c>
      <c r="N136" s="45" t="str">
        <f>""</f>
        <v/>
      </c>
      <c r="O136" s="45" t="str">
        <f>""</f>
        <v/>
      </c>
      <c r="P136" s="45" t="str">
        <f>""</f>
        <v/>
      </c>
      <c r="Q136" s="45" t="str">
        <f>""</f>
        <v/>
      </c>
      <c r="R136" s="146" t="s">
        <v>19</v>
      </c>
      <c r="S136" s="46" t="s">
        <v>1461</v>
      </c>
      <c r="T136" s="26"/>
    </row>
    <row r="137" spans="1:20" hidden="1">
      <c r="A137" s="47">
        <f t="shared" si="2"/>
        <v>2733</v>
      </c>
      <c r="B137" s="51">
        <v>733</v>
      </c>
      <c r="C137" s="51">
        <v>9163057</v>
      </c>
      <c r="D137" s="51">
        <v>3057</v>
      </c>
      <c r="E137" s="51">
        <v>115642</v>
      </c>
      <c r="F137" s="51" t="s">
        <v>1547</v>
      </c>
      <c r="G137" s="51" t="s">
        <v>87</v>
      </c>
      <c r="H137" s="49" t="s">
        <v>19</v>
      </c>
      <c r="I137" s="45" t="str">
        <f>""</f>
        <v/>
      </c>
      <c r="J137" s="45" t="str">
        <f>""</f>
        <v/>
      </c>
      <c r="K137" s="45" t="str">
        <f>""</f>
        <v/>
      </c>
      <c r="L137" s="45" t="str">
        <f>""</f>
        <v/>
      </c>
      <c r="M137" s="45" t="str">
        <f>""</f>
        <v/>
      </c>
      <c r="N137" s="45" t="str">
        <f>""</f>
        <v/>
      </c>
      <c r="O137" s="45" t="str">
        <f>""</f>
        <v/>
      </c>
      <c r="P137" s="45" t="str">
        <f>""</f>
        <v/>
      </c>
      <c r="Q137" s="45" t="str">
        <f>""</f>
        <v/>
      </c>
      <c r="R137" s="146" t="s">
        <v>19</v>
      </c>
      <c r="S137" s="46" t="s">
        <v>1461</v>
      </c>
    </row>
    <row r="138" spans="1:20" hidden="1">
      <c r="A138" s="47">
        <f t="shared" si="2"/>
        <v>1734</v>
      </c>
      <c r="B138" s="48">
        <v>734</v>
      </c>
      <c r="C138" s="48">
        <v>9163356</v>
      </c>
      <c r="D138" s="48">
        <v>3356</v>
      </c>
      <c r="E138" s="48">
        <v>115707</v>
      </c>
      <c r="F138" s="48" t="s">
        <v>1548</v>
      </c>
      <c r="G138" s="48" t="s">
        <v>87</v>
      </c>
      <c r="H138" s="49" t="s">
        <v>19</v>
      </c>
      <c r="I138" s="45" t="str">
        <f>""</f>
        <v/>
      </c>
      <c r="J138" s="45" t="str">
        <f>""</f>
        <v/>
      </c>
      <c r="K138" s="45" t="str">
        <f>""</f>
        <v/>
      </c>
      <c r="L138" s="45" t="str">
        <f>""</f>
        <v/>
      </c>
      <c r="M138" s="45" t="str">
        <f>""</f>
        <v/>
      </c>
      <c r="N138" s="45" t="str">
        <f>""</f>
        <v/>
      </c>
      <c r="O138" s="45" t="str">
        <f>""</f>
        <v/>
      </c>
      <c r="P138" s="45" t="str">
        <f>""</f>
        <v/>
      </c>
      <c r="Q138" s="45" t="str">
        <f>""</f>
        <v/>
      </c>
      <c r="R138" s="146" t="s">
        <v>19</v>
      </c>
      <c r="S138" s="46" t="s">
        <v>1461</v>
      </c>
      <c r="T138" s="26"/>
    </row>
    <row r="139" spans="1:20" hidden="1">
      <c r="A139" s="47">
        <f t="shared" si="2"/>
        <v>2734</v>
      </c>
      <c r="B139" s="48">
        <v>734</v>
      </c>
      <c r="C139" s="48">
        <v>9163356</v>
      </c>
      <c r="D139" s="48">
        <v>3356</v>
      </c>
      <c r="E139" s="48">
        <v>115707</v>
      </c>
      <c r="F139" s="48" t="s">
        <v>1548</v>
      </c>
      <c r="G139" s="48" t="s">
        <v>87</v>
      </c>
      <c r="H139" s="49" t="s">
        <v>19</v>
      </c>
      <c r="I139" s="45" t="str">
        <f>""</f>
        <v/>
      </c>
      <c r="J139" s="45" t="str">
        <f>""</f>
        <v/>
      </c>
      <c r="K139" s="45" t="str">
        <f>""</f>
        <v/>
      </c>
      <c r="L139" s="45" t="str">
        <f>""</f>
        <v/>
      </c>
      <c r="M139" s="45" t="str">
        <f>""</f>
        <v/>
      </c>
      <c r="N139" s="45" t="str">
        <f>""</f>
        <v/>
      </c>
      <c r="O139" s="45" t="str">
        <f>""</f>
        <v/>
      </c>
      <c r="P139" s="45" t="str">
        <f>""</f>
        <v/>
      </c>
      <c r="Q139" s="45" t="str">
        <f>""</f>
        <v/>
      </c>
      <c r="R139" s="146" t="s">
        <v>19</v>
      </c>
      <c r="S139" s="46" t="s">
        <v>1461</v>
      </c>
      <c r="T139" s="26"/>
    </row>
    <row r="140" spans="1:20" hidden="1">
      <c r="A140" s="47">
        <f t="shared" si="2"/>
        <v>1735</v>
      </c>
      <c r="B140" s="47">
        <v>735</v>
      </c>
      <c r="C140" s="47">
        <v>9163310</v>
      </c>
      <c r="D140" s="47">
        <v>3310</v>
      </c>
      <c r="E140" s="47">
        <v>115674</v>
      </c>
      <c r="F140" s="47" t="s">
        <v>907</v>
      </c>
      <c r="G140" s="47" t="s">
        <v>87</v>
      </c>
      <c r="H140" s="49" t="s">
        <v>19</v>
      </c>
      <c r="I140" s="52" t="str">
        <f>""</f>
        <v/>
      </c>
      <c r="J140" s="52" t="str">
        <f>""</f>
        <v/>
      </c>
      <c r="K140" s="52" t="str">
        <f>""</f>
        <v/>
      </c>
      <c r="L140" s="52" t="str">
        <f>""</f>
        <v/>
      </c>
      <c r="M140" s="53" t="str">
        <f>""</f>
        <v/>
      </c>
      <c r="N140" s="53" t="str">
        <f>""</f>
        <v/>
      </c>
      <c r="O140" s="53" t="str">
        <f>""</f>
        <v/>
      </c>
      <c r="P140" s="53" t="str">
        <f>""</f>
        <v/>
      </c>
      <c r="Q140" s="45" t="str">
        <f>""</f>
        <v/>
      </c>
      <c r="R140" s="146" t="s">
        <v>19</v>
      </c>
      <c r="S140" s="46" t="s">
        <v>1461</v>
      </c>
    </row>
    <row r="141" spans="1:20" hidden="1">
      <c r="A141" s="47">
        <f t="shared" si="2"/>
        <v>1736</v>
      </c>
      <c r="B141" s="47">
        <v>736</v>
      </c>
      <c r="C141" s="47">
        <v>9165220</v>
      </c>
      <c r="D141" s="47">
        <v>5220</v>
      </c>
      <c r="E141" s="47">
        <v>115750</v>
      </c>
      <c r="F141" s="47" t="s">
        <v>310</v>
      </c>
      <c r="G141" s="47" t="s">
        <v>87</v>
      </c>
      <c r="H141" s="49" t="s">
        <v>19</v>
      </c>
      <c r="I141" s="52" t="str">
        <f>""</f>
        <v/>
      </c>
      <c r="J141" s="52" t="str">
        <f>""</f>
        <v/>
      </c>
      <c r="K141" s="52" t="str">
        <f>""</f>
        <v/>
      </c>
      <c r="L141" s="52" t="str">
        <f>""</f>
        <v/>
      </c>
      <c r="M141" s="53" t="str">
        <f>""</f>
        <v/>
      </c>
      <c r="N141" s="53" t="str">
        <f>""</f>
        <v/>
      </c>
      <c r="O141" s="53" t="str">
        <f>""</f>
        <v/>
      </c>
      <c r="P141" s="53" t="str">
        <f>""</f>
        <v/>
      </c>
      <c r="Q141" s="45" t="str">
        <f>""</f>
        <v/>
      </c>
      <c r="R141" s="146" t="s">
        <v>19</v>
      </c>
      <c r="S141" s="46" t="s">
        <v>1461</v>
      </c>
    </row>
    <row r="142" spans="1:20" hidden="1">
      <c r="A142" s="47">
        <f t="shared" si="2"/>
        <v>1742</v>
      </c>
      <c r="B142" s="47">
        <v>742</v>
      </c>
      <c r="C142" s="47">
        <v>9162130</v>
      </c>
      <c r="D142" s="47">
        <v>2130</v>
      </c>
      <c r="E142" s="47">
        <v>115568</v>
      </c>
      <c r="F142" s="47" t="s">
        <v>1549</v>
      </c>
      <c r="G142" s="47" t="s">
        <v>87</v>
      </c>
      <c r="H142" s="49" t="s">
        <v>19</v>
      </c>
      <c r="I142" s="45" t="str">
        <f>""</f>
        <v/>
      </c>
      <c r="J142" s="45" t="str">
        <f>""</f>
        <v/>
      </c>
      <c r="K142" s="45" t="str">
        <f>""</f>
        <v/>
      </c>
      <c r="L142" s="45" t="str">
        <f>""</f>
        <v/>
      </c>
      <c r="M142" s="45" t="str">
        <f>""</f>
        <v/>
      </c>
      <c r="N142" s="45" t="str">
        <f>""</f>
        <v/>
      </c>
      <c r="O142" s="45" t="str">
        <f>""</f>
        <v/>
      </c>
      <c r="P142" s="45" t="str">
        <f>""</f>
        <v/>
      </c>
      <c r="Q142" s="45" t="str">
        <f>""</f>
        <v/>
      </c>
      <c r="R142" s="146" t="s">
        <v>19</v>
      </c>
      <c r="S142" s="46" t="s">
        <v>1461</v>
      </c>
    </row>
    <row r="143" spans="1:20" hidden="1">
      <c r="A143" s="47">
        <f t="shared" si="2"/>
        <v>1743</v>
      </c>
      <c r="B143" s="50">
        <v>743</v>
      </c>
      <c r="C143" s="50">
        <v>9162108</v>
      </c>
      <c r="D143" s="50">
        <v>2108</v>
      </c>
      <c r="E143" s="50">
        <v>115553</v>
      </c>
      <c r="F143" s="50" t="s">
        <v>924</v>
      </c>
      <c r="G143" s="50" t="s">
        <v>87</v>
      </c>
      <c r="H143" s="49" t="s">
        <v>19</v>
      </c>
      <c r="I143" s="45" t="str">
        <f>""</f>
        <v/>
      </c>
      <c r="J143" s="45" t="str">
        <f>""</f>
        <v/>
      </c>
      <c r="K143" s="45" t="str">
        <f>""</f>
        <v/>
      </c>
      <c r="L143" s="45" t="str">
        <f>""</f>
        <v/>
      </c>
      <c r="M143" s="45" t="str">
        <f>""</f>
        <v/>
      </c>
      <c r="N143" s="45" t="str">
        <f>""</f>
        <v/>
      </c>
      <c r="O143" s="45" t="str">
        <f>""</f>
        <v/>
      </c>
      <c r="P143" s="45" t="str">
        <f>""</f>
        <v/>
      </c>
      <c r="Q143" s="45" t="str">
        <f>""</f>
        <v/>
      </c>
      <c r="R143" s="146" t="s">
        <v>19</v>
      </c>
      <c r="S143" s="46" t="s">
        <v>1461</v>
      </c>
    </row>
    <row r="144" spans="1:20" hidden="1">
      <c r="A144" s="47">
        <f t="shared" si="2"/>
        <v>1749</v>
      </c>
      <c r="B144" s="47">
        <v>749</v>
      </c>
      <c r="C144" s="47">
        <v>9163060</v>
      </c>
      <c r="D144" s="47">
        <v>3060</v>
      </c>
      <c r="E144" s="47">
        <v>115643</v>
      </c>
      <c r="F144" s="47" t="s">
        <v>1550</v>
      </c>
      <c r="G144" s="47" t="s">
        <v>87</v>
      </c>
      <c r="H144" s="49" t="s">
        <v>19</v>
      </c>
      <c r="I144" s="52" t="str">
        <f>""</f>
        <v/>
      </c>
      <c r="J144" s="52" t="str">
        <f>""</f>
        <v/>
      </c>
      <c r="K144" s="52" t="str">
        <f>""</f>
        <v/>
      </c>
      <c r="L144" s="52" t="str">
        <f>""</f>
        <v/>
      </c>
      <c r="M144" s="53" t="str">
        <f>""</f>
        <v/>
      </c>
      <c r="N144" s="53" t="str">
        <f>""</f>
        <v/>
      </c>
      <c r="O144" s="53" t="str">
        <f>""</f>
        <v/>
      </c>
      <c r="P144" s="53" t="str">
        <f>""</f>
        <v/>
      </c>
      <c r="Q144" s="45" t="str">
        <f>""</f>
        <v/>
      </c>
      <c r="R144" s="146" t="s">
        <v>19</v>
      </c>
      <c r="S144" s="46" t="s">
        <v>1461</v>
      </c>
    </row>
    <row r="145" spans="1:20" ht="25.5" hidden="1">
      <c r="A145" s="47">
        <f t="shared" si="2"/>
        <v>1750</v>
      </c>
      <c r="B145" s="47">
        <v>750</v>
      </c>
      <c r="C145" s="47">
        <v>9162109</v>
      </c>
      <c r="D145" s="47">
        <v>2109</v>
      </c>
      <c r="E145" s="47">
        <v>115554</v>
      </c>
      <c r="F145" s="47" t="s">
        <v>1551</v>
      </c>
      <c r="G145" s="47"/>
      <c r="H145" s="49" t="s">
        <v>19</v>
      </c>
      <c r="I145" s="45" t="str">
        <f>""</f>
        <v/>
      </c>
      <c r="J145" s="45" t="str">
        <f>""</f>
        <v/>
      </c>
      <c r="K145" s="45" t="str">
        <f>""</f>
        <v/>
      </c>
      <c r="L145" s="45" t="str">
        <f>""</f>
        <v/>
      </c>
      <c r="M145" s="45" t="str">
        <f>""</f>
        <v/>
      </c>
      <c r="N145" s="45" t="str">
        <f>""</f>
        <v/>
      </c>
      <c r="O145" s="45" t="str">
        <f>""</f>
        <v/>
      </c>
      <c r="P145" s="45" t="str">
        <f>""</f>
        <v/>
      </c>
      <c r="Q145" s="45" t="str">
        <f>""</f>
        <v/>
      </c>
      <c r="R145" s="146" t="s">
        <v>19</v>
      </c>
      <c r="S145" s="46" t="s">
        <v>1461</v>
      </c>
    </row>
    <row r="146" spans="1:20" hidden="1">
      <c r="A146" s="47">
        <f t="shared" si="2"/>
        <v>1754</v>
      </c>
      <c r="B146" s="50">
        <v>754</v>
      </c>
      <c r="C146" s="50">
        <v>9163343</v>
      </c>
      <c r="D146" s="50">
        <v>3343</v>
      </c>
      <c r="E146" s="50">
        <v>115696</v>
      </c>
      <c r="F146" s="50" t="s">
        <v>1552</v>
      </c>
      <c r="G146" s="50" t="s">
        <v>87</v>
      </c>
      <c r="H146" s="49" t="s">
        <v>19</v>
      </c>
      <c r="I146" s="45" t="str">
        <f>""</f>
        <v/>
      </c>
      <c r="J146" s="45" t="str">
        <f>""</f>
        <v/>
      </c>
      <c r="K146" s="45" t="str">
        <f>""</f>
        <v/>
      </c>
      <c r="L146" s="45" t="str">
        <f>""</f>
        <v/>
      </c>
      <c r="M146" s="45" t="str">
        <f>""</f>
        <v/>
      </c>
      <c r="N146" s="45" t="str">
        <f>""</f>
        <v/>
      </c>
      <c r="O146" s="45" t="str">
        <f>""</f>
        <v/>
      </c>
      <c r="P146" s="45" t="str">
        <f>""</f>
        <v/>
      </c>
      <c r="Q146" s="45" t="str">
        <f>""</f>
        <v/>
      </c>
      <c r="R146" s="146" t="s">
        <v>19</v>
      </c>
      <c r="S146" s="46" t="s">
        <v>1461</v>
      </c>
    </row>
    <row r="147" spans="1:20" hidden="1">
      <c r="A147" s="47">
        <f t="shared" si="2"/>
        <v>1759</v>
      </c>
      <c r="B147" s="50">
        <v>759</v>
      </c>
      <c r="C147" s="50">
        <v>9163063</v>
      </c>
      <c r="D147" s="50">
        <v>3063</v>
      </c>
      <c r="E147" s="50">
        <v>115645</v>
      </c>
      <c r="F147" s="50" t="s">
        <v>1553</v>
      </c>
      <c r="G147" s="50" t="s">
        <v>87</v>
      </c>
      <c r="H147" s="49" t="s">
        <v>19</v>
      </c>
      <c r="I147" s="45" t="str">
        <f>""</f>
        <v/>
      </c>
      <c r="J147" s="45" t="str">
        <f>""</f>
        <v/>
      </c>
      <c r="K147" s="45" t="str">
        <f>""</f>
        <v/>
      </c>
      <c r="L147" s="45" t="str">
        <f>""</f>
        <v/>
      </c>
      <c r="M147" s="45" t="str">
        <f>""</f>
        <v/>
      </c>
      <c r="N147" s="45" t="str">
        <f>""</f>
        <v/>
      </c>
      <c r="O147" s="45" t="str">
        <f>""</f>
        <v/>
      </c>
      <c r="P147" s="45" t="str">
        <f>""</f>
        <v/>
      </c>
      <c r="Q147" s="45" t="str">
        <f>""</f>
        <v/>
      </c>
      <c r="R147" s="146" t="s">
        <v>19</v>
      </c>
      <c r="S147" s="46" t="s">
        <v>1461</v>
      </c>
    </row>
    <row r="148" spans="1:20" hidden="1">
      <c r="A148" s="47">
        <f t="shared" si="2"/>
        <v>1763</v>
      </c>
      <c r="B148" s="51">
        <v>763</v>
      </c>
      <c r="C148" s="51">
        <v>9162123</v>
      </c>
      <c r="D148" s="51">
        <v>2123</v>
      </c>
      <c r="E148" s="51">
        <v>115565</v>
      </c>
      <c r="F148" s="51" t="s">
        <v>1554</v>
      </c>
      <c r="G148" s="51" t="s">
        <v>87</v>
      </c>
      <c r="H148" s="49" t="s">
        <v>19</v>
      </c>
      <c r="I148" s="45" t="str">
        <f>""</f>
        <v/>
      </c>
      <c r="J148" s="45" t="str">
        <f>""</f>
        <v/>
      </c>
      <c r="K148" s="45" t="str">
        <f>""</f>
        <v/>
      </c>
      <c r="L148" s="45" t="str">
        <f>""</f>
        <v/>
      </c>
      <c r="M148" s="45" t="str">
        <f>""</f>
        <v/>
      </c>
      <c r="N148" s="45" t="str">
        <f>""</f>
        <v/>
      </c>
      <c r="O148" s="45" t="str">
        <f>""</f>
        <v/>
      </c>
      <c r="P148" s="45" t="str">
        <f>""</f>
        <v/>
      </c>
      <c r="Q148" s="45" t="str">
        <f>""</f>
        <v/>
      </c>
      <c r="R148" s="146" t="s">
        <v>19</v>
      </c>
      <c r="S148" s="46" t="s">
        <v>1461</v>
      </c>
    </row>
    <row r="149" spans="1:20" hidden="1">
      <c r="A149" s="47">
        <f t="shared" si="2"/>
        <v>2763</v>
      </c>
      <c r="B149" s="51">
        <v>763</v>
      </c>
      <c r="C149" s="51">
        <v>9162123</v>
      </c>
      <c r="D149" s="51">
        <v>2123</v>
      </c>
      <c r="E149" s="51">
        <v>115565</v>
      </c>
      <c r="F149" s="51" t="s">
        <v>1554</v>
      </c>
      <c r="G149" s="51" t="s">
        <v>87</v>
      </c>
      <c r="H149" s="49" t="s">
        <v>19</v>
      </c>
      <c r="I149" s="45" t="str">
        <f>""</f>
        <v/>
      </c>
      <c r="J149" s="45" t="str">
        <f>""</f>
        <v/>
      </c>
      <c r="K149" s="45" t="str">
        <f>""</f>
        <v/>
      </c>
      <c r="L149" s="45" t="str">
        <f>""</f>
        <v/>
      </c>
      <c r="M149" s="45" t="str">
        <f>""</f>
        <v/>
      </c>
      <c r="N149" s="45" t="str">
        <f>""</f>
        <v/>
      </c>
      <c r="O149" s="45" t="str">
        <f>""</f>
        <v/>
      </c>
      <c r="P149" s="45" t="str">
        <f>""</f>
        <v/>
      </c>
      <c r="Q149" s="45" t="str">
        <f>""</f>
        <v/>
      </c>
      <c r="R149" s="146" t="s">
        <v>19</v>
      </c>
      <c r="S149" s="46" t="s">
        <v>1461</v>
      </c>
    </row>
    <row r="150" spans="1:20" hidden="1">
      <c r="A150" s="47">
        <f t="shared" si="2"/>
        <v>3763</v>
      </c>
      <c r="B150" s="51">
        <v>763</v>
      </c>
      <c r="C150" s="51">
        <v>9162123</v>
      </c>
      <c r="D150" s="51">
        <v>2123</v>
      </c>
      <c r="E150" s="51">
        <v>115565</v>
      </c>
      <c r="F150" s="51" t="s">
        <v>1554</v>
      </c>
      <c r="G150" s="51" t="s">
        <v>87</v>
      </c>
      <c r="H150" s="49" t="s">
        <v>19</v>
      </c>
      <c r="I150" s="45" t="str">
        <f>""</f>
        <v/>
      </c>
      <c r="J150" s="45" t="str">
        <f>""</f>
        <v/>
      </c>
      <c r="K150" s="45" t="str">
        <f>""</f>
        <v/>
      </c>
      <c r="L150" s="45" t="str">
        <f>""</f>
        <v/>
      </c>
      <c r="M150" s="45" t="str">
        <f>""</f>
        <v/>
      </c>
      <c r="N150" s="45" t="str">
        <f>""</f>
        <v/>
      </c>
      <c r="O150" s="45" t="str">
        <f>""</f>
        <v/>
      </c>
      <c r="P150" s="45" t="str">
        <f>""</f>
        <v/>
      </c>
      <c r="Q150" s="45" t="str">
        <f>""</f>
        <v/>
      </c>
      <c r="R150" s="146" t="s">
        <v>19</v>
      </c>
      <c r="S150" s="46" t="s">
        <v>1461</v>
      </c>
    </row>
    <row r="151" spans="1:20" hidden="1">
      <c r="A151" s="47">
        <f t="shared" si="2"/>
        <v>4763</v>
      </c>
      <c r="B151" s="48">
        <v>763</v>
      </c>
      <c r="C151" s="48">
        <v>9162123</v>
      </c>
      <c r="D151" s="48">
        <v>2123</v>
      </c>
      <c r="E151" s="48">
        <v>115565</v>
      </c>
      <c r="F151" s="48" t="s">
        <v>1554</v>
      </c>
      <c r="G151" s="48" t="s">
        <v>87</v>
      </c>
      <c r="H151" s="49" t="s">
        <v>19</v>
      </c>
      <c r="I151" s="45" t="str">
        <f>""</f>
        <v/>
      </c>
      <c r="J151" s="45" t="str">
        <f>""</f>
        <v/>
      </c>
      <c r="K151" s="45" t="str">
        <f>""</f>
        <v/>
      </c>
      <c r="L151" s="45" t="str">
        <f>""</f>
        <v/>
      </c>
      <c r="M151" s="45" t="str">
        <f>""</f>
        <v/>
      </c>
      <c r="N151" s="45" t="str">
        <f>""</f>
        <v/>
      </c>
      <c r="O151" s="45" t="str">
        <f>""</f>
        <v/>
      </c>
      <c r="P151" s="45" t="str">
        <f>""</f>
        <v/>
      </c>
      <c r="Q151" s="45" t="str">
        <f>""</f>
        <v/>
      </c>
      <c r="R151" s="146" t="s">
        <v>19</v>
      </c>
      <c r="S151" s="46" t="s">
        <v>1461</v>
      </c>
    </row>
    <row r="152" spans="1:20" hidden="1">
      <c r="A152" s="47">
        <f t="shared" si="2"/>
        <v>1764</v>
      </c>
      <c r="B152" s="48">
        <v>764</v>
      </c>
      <c r="C152" s="48">
        <v>9162085</v>
      </c>
      <c r="D152" s="48">
        <v>2085</v>
      </c>
      <c r="E152" s="48">
        <v>115535</v>
      </c>
      <c r="F152" s="48" t="s">
        <v>1010</v>
      </c>
      <c r="G152" s="48" t="s">
        <v>87</v>
      </c>
      <c r="H152" s="49" t="s">
        <v>19</v>
      </c>
      <c r="I152" s="45" t="str">
        <f>""</f>
        <v/>
      </c>
      <c r="J152" s="45" t="str">
        <f>""</f>
        <v/>
      </c>
      <c r="K152" s="45" t="str">
        <f>""</f>
        <v/>
      </c>
      <c r="L152" s="45" t="str">
        <f>""</f>
        <v/>
      </c>
      <c r="M152" s="45" t="str">
        <f>""</f>
        <v/>
      </c>
      <c r="N152" s="45" t="str">
        <f>""</f>
        <v/>
      </c>
      <c r="O152" s="45" t="str">
        <f>""</f>
        <v/>
      </c>
      <c r="P152" s="45" t="str">
        <f>""</f>
        <v/>
      </c>
      <c r="Q152" s="45" t="str">
        <f>""</f>
        <v/>
      </c>
      <c r="R152" s="146" t="s">
        <v>19</v>
      </c>
      <c r="S152" s="46" t="s">
        <v>1461</v>
      </c>
      <c r="T152" s="26"/>
    </row>
    <row r="153" spans="1:20" hidden="1">
      <c r="A153" s="47">
        <f t="shared" si="2"/>
        <v>2764</v>
      </c>
      <c r="B153" s="51">
        <v>764</v>
      </c>
      <c r="C153" s="51">
        <v>9162085</v>
      </c>
      <c r="D153" s="51">
        <v>2085</v>
      </c>
      <c r="E153" s="51">
        <v>115535</v>
      </c>
      <c r="F153" s="51" t="s">
        <v>1010</v>
      </c>
      <c r="G153" s="51" t="s">
        <v>87</v>
      </c>
      <c r="H153" s="49" t="s">
        <v>19</v>
      </c>
      <c r="I153" s="45" t="str">
        <f>""</f>
        <v/>
      </c>
      <c r="J153" s="45" t="str">
        <f>""</f>
        <v/>
      </c>
      <c r="K153" s="45" t="str">
        <f>""</f>
        <v/>
      </c>
      <c r="L153" s="45" t="str">
        <f>""</f>
        <v/>
      </c>
      <c r="M153" s="45" t="str">
        <f>""</f>
        <v/>
      </c>
      <c r="N153" s="45" t="str">
        <f>""</f>
        <v/>
      </c>
      <c r="O153" s="45" t="str">
        <f>""</f>
        <v/>
      </c>
      <c r="P153" s="45" t="str">
        <f>""</f>
        <v/>
      </c>
      <c r="Q153" s="45" t="str">
        <f>""</f>
        <v/>
      </c>
      <c r="R153" s="146" t="s">
        <v>19</v>
      </c>
      <c r="S153" s="46" t="s">
        <v>1461</v>
      </c>
      <c r="T153" s="26"/>
    </row>
    <row r="154" spans="1:20" hidden="1">
      <c r="A154" s="47">
        <f t="shared" si="2"/>
        <v>3764</v>
      </c>
      <c r="B154" s="51">
        <v>764</v>
      </c>
      <c r="C154" s="51">
        <v>9162085</v>
      </c>
      <c r="D154" s="51">
        <v>2085</v>
      </c>
      <c r="E154" s="51">
        <v>115535</v>
      </c>
      <c r="F154" s="51" t="s">
        <v>1010</v>
      </c>
      <c r="G154" s="51" t="s">
        <v>87</v>
      </c>
      <c r="H154" s="49" t="s">
        <v>19</v>
      </c>
      <c r="I154" s="45" t="str">
        <f>""</f>
        <v/>
      </c>
      <c r="J154" s="45" t="str">
        <f>""</f>
        <v/>
      </c>
      <c r="K154" s="45" t="str">
        <f>""</f>
        <v/>
      </c>
      <c r="L154" s="45" t="str">
        <f>""</f>
        <v/>
      </c>
      <c r="M154" s="45" t="str">
        <f>""</f>
        <v/>
      </c>
      <c r="N154" s="45" t="str">
        <f>""</f>
        <v/>
      </c>
      <c r="O154" s="45" t="str">
        <f>""</f>
        <v/>
      </c>
      <c r="P154" s="45" t="str">
        <f>""</f>
        <v/>
      </c>
      <c r="Q154" s="45" t="str">
        <f>""</f>
        <v/>
      </c>
      <c r="R154" s="146" t="s">
        <v>19</v>
      </c>
      <c r="S154" s="46" t="s">
        <v>1461</v>
      </c>
      <c r="T154" s="26"/>
    </row>
    <row r="155" spans="1:20" hidden="1">
      <c r="A155" s="47">
        <f t="shared" si="2"/>
        <v>1765</v>
      </c>
      <c r="B155" s="50">
        <v>765</v>
      </c>
      <c r="C155" s="50">
        <v>9163065</v>
      </c>
      <c r="D155" s="50">
        <v>3065</v>
      </c>
      <c r="E155" s="50">
        <v>115647</v>
      </c>
      <c r="F155" s="50" t="s">
        <v>1562</v>
      </c>
      <c r="G155" s="50" t="s">
        <v>87</v>
      </c>
      <c r="H155" s="49" t="s">
        <v>19</v>
      </c>
      <c r="I155" s="45" t="str">
        <f>""</f>
        <v/>
      </c>
      <c r="J155" s="45" t="str">
        <f>""</f>
        <v/>
      </c>
      <c r="K155" s="45" t="str">
        <f>""</f>
        <v/>
      </c>
      <c r="L155" s="45" t="str">
        <f>""</f>
        <v/>
      </c>
      <c r="M155" s="45" t="str">
        <f>""</f>
        <v/>
      </c>
      <c r="N155" s="45" t="str">
        <f>""</f>
        <v/>
      </c>
      <c r="O155" s="45" t="str">
        <f>""</f>
        <v/>
      </c>
      <c r="P155" s="45" t="str">
        <f>""</f>
        <v/>
      </c>
      <c r="Q155" s="45" t="str">
        <f>""</f>
        <v/>
      </c>
      <c r="R155" s="146" t="s">
        <v>19</v>
      </c>
      <c r="S155" s="46" t="s">
        <v>1461</v>
      </c>
    </row>
    <row r="156" spans="1:20" hidden="1">
      <c r="A156" s="47">
        <f t="shared" si="2"/>
        <v>1766</v>
      </c>
      <c r="B156" s="50">
        <v>766</v>
      </c>
      <c r="C156" s="50">
        <v>9162064</v>
      </c>
      <c r="D156" s="50">
        <v>2064</v>
      </c>
      <c r="E156" s="50">
        <v>115519</v>
      </c>
      <c r="F156" s="50" t="s">
        <v>1423</v>
      </c>
      <c r="G156" s="50" t="s">
        <v>87</v>
      </c>
      <c r="H156" s="49" t="s">
        <v>19</v>
      </c>
      <c r="I156" s="45" t="str">
        <f>""</f>
        <v/>
      </c>
      <c r="J156" s="45" t="str">
        <f>""</f>
        <v/>
      </c>
      <c r="K156" s="45" t="str">
        <f>""</f>
        <v/>
      </c>
      <c r="L156" s="45" t="str">
        <f>""</f>
        <v/>
      </c>
      <c r="M156" s="45" t="str">
        <f>""</f>
        <v/>
      </c>
      <c r="N156" s="45" t="str">
        <f>""</f>
        <v/>
      </c>
      <c r="O156" s="45" t="str">
        <f>""</f>
        <v/>
      </c>
      <c r="P156" s="45" t="str">
        <f>""</f>
        <v/>
      </c>
      <c r="Q156" s="45" t="str">
        <f>""</f>
        <v/>
      </c>
      <c r="R156" s="146" t="s">
        <v>19</v>
      </c>
      <c r="S156" s="46" t="s">
        <v>1461</v>
      </c>
    </row>
    <row r="157" spans="1:20" hidden="1">
      <c r="A157" s="47">
        <f t="shared" si="2"/>
        <v>1767</v>
      </c>
      <c r="B157" s="50">
        <v>767</v>
      </c>
      <c r="C157" s="50">
        <v>9162065</v>
      </c>
      <c r="D157" s="50">
        <v>2065</v>
      </c>
      <c r="E157" s="50">
        <v>115520</v>
      </c>
      <c r="F157" s="50" t="s">
        <v>1563</v>
      </c>
      <c r="G157" s="50" t="s">
        <v>87</v>
      </c>
      <c r="H157" s="49" t="s">
        <v>19</v>
      </c>
      <c r="I157" s="45" t="str">
        <f>""</f>
        <v/>
      </c>
      <c r="J157" s="45" t="str">
        <f>""</f>
        <v/>
      </c>
      <c r="K157" s="45" t="str">
        <f>""</f>
        <v/>
      </c>
      <c r="L157" s="45" t="str">
        <f>""</f>
        <v/>
      </c>
      <c r="M157" s="45" t="str">
        <f>""</f>
        <v/>
      </c>
      <c r="N157" s="45" t="str">
        <f>""</f>
        <v/>
      </c>
      <c r="O157" s="45" t="str">
        <f>""</f>
        <v/>
      </c>
      <c r="P157" s="45" t="str">
        <f>""</f>
        <v/>
      </c>
      <c r="Q157" s="45" t="str">
        <f>""</f>
        <v/>
      </c>
      <c r="R157" s="146" t="s">
        <v>19</v>
      </c>
      <c r="S157" s="46" t="s">
        <v>1461</v>
      </c>
      <c r="T157" s="26"/>
    </row>
    <row r="158" spans="1:20" hidden="1">
      <c r="A158" s="47">
        <f t="shared" si="2"/>
        <v>1768</v>
      </c>
      <c r="B158" s="50">
        <v>768</v>
      </c>
      <c r="C158" s="50">
        <v>9163360</v>
      </c>
      <c r="D158" s="50">
        <v>3360</v>
      </c>
      <c r="E158" s="50">
        <v>115711</v>
      </c>
      <c r="F158" s="50" t="s">
        <v>1564</v>
      </c>
      <c r="G158" s="50" t="s">
        <v>87</v>
      </c>
      <c r="H158" s="49" t="s">
        <v>19</v>
      </c>
      <c r="I158" s="45" t="str">
        <f>""</f>
        <v/>
      </c>
      <c r="J158" s="45" t="str">
        <f>""</f>
        <v/>
      </c>
      <c r="K158" s="45" t="str">
        <f>""</f>
        <v/>
      </c>
      <c r="L158" s="45" t="str">
        <f>""</f>
        <v/>
      </c>
      <c r="M158" s="45" t="str">
        <f>""</f>
        <v/>
      </c>
      <c r="N158" s="45" t="str">
        <f>""</f>
        <v/>
      </c>
      <c r="O158" s="45" t="str">
        <f>""</f>
        <v/>
      </c>
      <c r="P158" s="45" t="str">
        <f>""</f>
        <v/>
      </c>
      <c r="Q158" s="45" t="str">
        <f>""</f>
        <v/>
      </c>
      <c r="R158" s="146" t="s">
        <v>19</v>
      </c>
      <c r="S158" s="46" t="s">
        <v>1461</v>
      </c>
    </row>
    <row r="159" spans="1:20" ht="25.5" hidden="1">
      <c r="A159" s="47">
        <f t="shared" si="2"/>
        <v>1769</v>
      </c>
      <c r="B159" s="51">
        <v>769</v>
      </c>
      <c r="C159" s="51">
        <v>9163344</v>
      </c>
      <c r="D159" s="51">
        <v>3344</v>
      </c>
      <c r="E159" s="51">
        <v>115697</v>
      </c>
      <c r="F159" s="51" t="s">
        <v>1565</v>
      </c>
      <c r="G159" s="51" t="s">
        <v>87</v>
      </c>
      <c r="H159" s="49" t="s">
        <v>19</v>
      </c>
      <c r="I159" s="71" t="str">
        <f>""</f>
        <v/>
      </c>
      <c r="J159" s="71" t="str">
        <f>""</f>
        <v/>
      </c>
      <c r="K159" s="71" t="str">
        <f>""</f>
        <v/>
      </c>
      <c r="L159" s="71" t="str">
        <f>""</f>
        <v/>
      </c>
      <c r="M159" s="72" t="str">
        <f>""</f>
        <v/>
      </c>
      <c r="N159" s="72" t="str">
        <f>""</f>
        <v/>
      </c>
      <c r="O159" s="72" t="str">
        <f>""</f>
        <v/>
      </c>
      <c r="P159" s="72" t="str">
        <f>""</f>
        <v/>
      </c>
      <c r="Q159" s="45" t="str">
        <f>""</f>
        <v/>
      </c>
      <c r="R159" s="146" t="s">
        <v>19</v>
      </c>
      <c r="S159" s="46" t="s">
        <v>1461</v>
      </c>
    </row>
    <row r="160" spans="1:20" ht="25.5" hidden="1">
      <c r="A160" s="47">
        <f t="shared" si="2"/>
        <v>2769</v>
      </c>
      <c r="B160" s="48">
        <v>769</v>
      </c>
      <c r="C160" s="48">
        <v>9163344</v>
      </c>
      <c r="D160" s="48">
        <v>3344</v>
      </c>
      <c r="E160" s="48">
        <v>115697</v>
      </c>
      <c r="F160" s="48" t="s">
        <v>1565</v>
      </c>
      <c r="G160" s="48" t="s">
        <v>87</v>
      </c>
      <c r="H160" s="49" t="s">
        <v>19</v>
      </c>
      <c r="I160" s="71" t="str">
        <f>""</f>
        <v/>
      </c>
      <c r="J160" s="71" t="str">
        <f>""</f>
        <v/>
      </c>
      <c r="K160" s="71" t="str">
        <f>""</f>
        <v/>
      </c>
      <c r="L160" s="71" t="str">
        <f>""</f>
        <v/>
      </c>
      <c r="M160" s="72" t="str">
        <f>""</f>
        <v/>
      </c>
      <c r="N160" s="72" t="str">
        <f>""</f>
        <v/>
      </c>
      <c r="O160" s="72" t="str">
        <f>""</f>
        <v/>
      </c>
      <c r="P160" s="72" t="str">
        <f>""</f>
        <v/>
      </c>
      <c r="Q160" s="45" t="str">
        <f>""</f>
        <v/>
      </c>
      <c r="R160" s="146" t="s">
        <v>19</v>
      </c>
      <c r="S160" s="46" t="s">
        <v>1461</v>
      </c>
    </row>
    <row r="161" spans="1:20" ht="25.5" hidden="1">
      <c r="A161" s="47">
        <f t="shared" si="2"/>
        <v>3769</v>
      </c>
      <c r="B161" s="48">
        <v>769</v>
      </c>
      <c r="C161" s="48">
        <v>9163344</v>
      </c>
      <c r="D161" s="48">
        <v>3344</v>
      </c>
      <c r="E161" s="48">
        <v>115697</v>
      </c>
      <c r="F161" s="48" t="s">
        <v>1565</v>
      </c>
      <c r="G161" s="48" t="s">
        <v>87</v>
      </c>
      <c r="H161" s="49" t="s">
        <v>19</v>
      </c>
      <c r="I161" s="71" t="str">
        <f>""</f>
        <v/>
      </c>
      <c r="J161" s="71" t="str">
        <f>""</f>
        <v/>
      </c>
      <c r="K161" s="71" t="str">
        <f>""</f>
        <v/>
      </c>
      <c r="L161" s="71" t="str">
        <f>""</f>
        <v/>
      </c>
      <c r="M161" s="72" t="str">
        <f>""</f>
        <v/>
      </c>
      <c r="N161" s="72" t="str">
        <f>""</f>
        <v/>
      </c>
      <c r="O161" s="72" t="str">
        <f>""</f>
        <v/>
      </c>
      <c r="P161" s="72" t="str">
        <f>""</f>
        <v/>
      </c>
      <c r="Q161" s="45" t="str">
        <f>""</f>
        <v/>
      </c>
      <c r="R161" s="146" t="s">
        <v>19</v>
      </c>
      <c r="S161" s="46" t="s">
        <v>1461</v>
      </c>
    </row>
    <row r="162" spans="1:20" ht="25.5" hidden="1">
      <c r="A162" s="47">
        <f t="shared" si="2"/>
        <v>4769</v>
      </c>
      <c r="B162" s="48">
        <v>769</v>
      </c>
      <c r="C162" s="48">
        <v>9163344</v>
      </c>
      <c r="D162" s="48">
        <v>3344</v>
      </c>
      <c r="E162" s="48">
        <v>115697</v>
      </c>
      <c r="F162" s="48" t="s">
        <v>1565</v>
      </c>
      <c r="G162" s="48" t="s">
        <v>87</v>
      </c>
      <c r="H162" s="49" t="s">
        <v>19</v>
      </c>
      <c r="I162" s="71" t="str">
        <f>""</f>
        <v/>
      </c>
      <c r="J162" s="71" t="str">
        <f>""</f>
        <v/>
      </c>
      <c r="K162" s="71" t="str">
        <f>""</f>
        <v/>
      </c>
      <c r="L162" s="71" t="str">
        <f>""</f>
        <v/>
      </c>
      <c r="M162" s="72" t="str">
        <f>""</f>
        <v/>
      </c>
      <c r="N162" s="72" t="str">
        <f>""</f>
        <v/>
      </c>
      <c r="O162" s="72" t="str">
        <f>""</f>
        <v/>
      </c>
      <c r="P162" s="72" t="str">
        <f>""</f>
        <v/>
      </c>
      <c r="Q162" s="45" t="str">
        <f>""</f>
        <v/>
      </c>
      <c r="R162" s="146" t="s">
        <v>19</v>
      </c>
      <c r="S162" s="46" t="s">
        <v>1461</v>
      </c>
    </row>
    <row r="163" spans="1:20" hidden="1">
      <c r="A163" s="47">
        <f t="shared" si="2"/>
        <v>1771</v>
      </c>
      <c r="B163" s="50">
        <v>771</v>
      </c>
      <c r="C163" s="50">
        <v>9163345</v>
      </c>
      <c r="D163" s="50">
        <v>3345</v>
      </c>
      <c r="E163" s="50">
        <v>115698</v>
      </c>
      <c r="F163" s="50" t="s">
        <v>1566</v>
      </c>
      <c r="G163" s="50" t="s">
        <v>87</v>
      </c>
      <c r="H163" s="49" t="s">
        <v>19</v>
      </c>
      <c r="I163" s="45" t="str">
        <f>""</f>
        <v/>
      </c>
      <c r="J163" s="45" t="str">
        <f>""</f>
        <v/>
      </c>
      <c r="K163" s="45" t="str">
        <f>""</f>
        <v/>
      </c>
      <c r="L163" s="45" t="str">
        <f>""</f>
        <v/>
      </c>
      <c r="M163" s="45" t="str">
        <f>""</f>
        <v/>
      </c>
      <c r="N163" s="45" t="str">
        <f>""</f>
        <v/>
      </c>
      <c r="O163" s="45" t="str">
        <f>""</f>
        <v/>
      </c>
      <c r="P163" s="45" t="str">
        <f>""</f>
        <v/>
      </c>
      <c r="Q163" s="45" t="str">
        <f>""</f>
        <v/>
      </c>
      <c r="R163" s="146" t="s">
        <v>19</v>
      </c>
      <c r="S163" s="46" t="s">
        <v>1461</v>
      </c>
    </row>
    <row r="164" spans="1:20" hidden="1">
      <c r="A164" s="47">
        <f t="shared" si="2"/>
        <v>1775</v>
      </c>
      <c r="B164" s="47">
        <v>775</v>
      </c>
      <c r="C164" s="47">
        <v>9162072</v>
      </c>
      <c r="D164" s="47">
        <v>2072</v>
      </c>
      <c r="E164" s="47">
        <v>115526</v>
      </c>
      <c r="F164" s="47" t="s">
        <v>1055</v>
      </c>
      <c r="G164" s="47" t="s">
        <v>87</v>
      </c>
      <c r="H164" s="49" t="s">
        <v>19</v>
      </c>
      <c r="I164" s="45" t="str">
        <f>""</f>
        <v/>
      </c>
      <c r="J164" s="45" t="str">
        <f>""</f>
        <v/>
      </c>
      <c r="K164" s="45" t="str">
        <f>""</f>
        <v/>
      </c>
      <c r="L164" s="45" t="str">
        <f>""</f>
        <v/>
      </c>
      <c r="M164" s="45" t="str">
        <f>""</f>
        <v/>
      </c>
      <c r="N164" s="45" t="str">
        <f>""</f>
        <v/>
      </c>
      <c r="O164" s="45" t="str">
        <f>""</f>
        <v/>
      </c>
      <c r="P164" s="45" t="str">
        <f>""</f>
        <v/>
      </c>
      <c r="Q164" s="45" t="str">
        <f>""</f>
        <v/>
      </c>
      <c r="R164" s="146" t="s">
        <v>19</v>
      </c>
      <c r="S164" s="46" t="s">
        <v>1461</v>
      </c>
    </row>
    <row r="165" spans="1:20" hidden="1">
      <c r="A165" s="47">
        <f t="shared" si="2"/>
        <v>1776</v>
      </c>
      <c r="B165" s="47">
        <v>776</v>
      </c>
      <c r="C165" s="47">
        <v>9162084</v>
      </c>
      <c r="D165" s="47">
        <v>2084</v>
      </c>
      <c r="E165" s="47">
        <v>115534</v>
      </c>
      <c r="F165" s="47" t="s">
        <v>1567</v>
      </c>
      <c r="G165" s="47" t="s">
        <v>87</v>
      </c>
      <c r="H165" s="49" t="s">
        <v>19</v>
      </c>
      <c r="I165" s="52" t="str">
        <f>""</f>
        <v/>
      </c>
      <c r="J165" s="52" t="str">
        <f>""</f>
        <v/>
      </c>
      <c r="K165" s="52" t="str">
        <f>""</f>
        <v/>
      </c>
      <c r="L165" s="52" t="str">
        <f>""</f>
        <v/>
      </c>
      <c r="M165" s="53" t="str">
        <f>""</f>
        <v/>
      </c>
      <c r="N165" s="53" t="str">
        <f>""</f>
        <v/>
      </c>
      <c r="O165" s="53" t="str">
        <f>""</f>
        <v/>
      </c>
      <c r="P165" s="53" t="str">
        <f>""</f>
        <v/>
      </c>
      <c r="Q165" s="45" t="str">
        <f>""</f>
        <v/>
      </c>
      <c r="R165" s="146" t="s">
        <v>19</v>
      </c>
      <c r="S165" s="46" t="s">
        <v>1461</v>
      </c>
    </row>
    <row r="166" spans="1:20" hidden="1">
      <c r="A166" s="47">
        <f t="shared" si="2"/>
        <v>1777</v>
      </c>
      <c r="B166" s="50">
        <v>777</v>
      </c>
      <c r="C166" s="50">
        <v>9163067</v>
      </c>
      <c r="D166" s="50">
        <v>3067</v>
      </c>
      <c r="E166" s="50">
        <v>115648</v>
      </c>
      <c r="F166" s="50" t="s">
        <v>1568</v>
      </c>
      <c r="G166" s="50" t="s">
        <v>87</v>
      </c>
      <c r="H166" s="49" t="s">
        <v>19</v>
      </c>
      <c r="I166" s="45" t="str">
        <f>""</f>
        <v/>
      </c>
      <c r="J166" s="45" t="str">
        <f>""</f>
        <v/>
      </c>
      <c r="K166" s="45" t="str">
        <f>""</f>
        <v/>
      </c>
      <c r="L166" s="45" t="str">
        <f>""</f>
        <v/>
      </c>
      <c r="M166" s="45" t="str">
        <f>""</f>
        <v/>
      </c>
      <c r="N166" s="45" t="str">
        <f>""</f>
        <v/>
      </c>
      <c r="O166" s="45" t="str">
        <f>""</f>
        <v/>
      </c>
      <c r="P166" s="45" t="str">
        <f>""</f>
        <v/>
      </c>
      <c r="Q166" s="45" t="str">
        <f>""</f>
        <v/>
      </c>
      <c r="R166" s="146" t="s">
        <v>19</v>
      </c>
      <c r="S166" s="46" t="s">
        <v>1461</v>
      </c>
    </row>
    <row r="167" spans="1:20" hidden="1">
      <c r="A167" s="47">
        <f t="shared" si="2"/>
        <v>1779</v>
      </c>
      <c r="B167" s="50">
        <v>779</v>
      </c>
      <c r="C167" s="50">
        <v>9163068</v>
      </c>
      <c r="D167" s="50">
        <v>3068</v>
      </c>
      <c r="E167" s="50">
        <v>115649</v>
      </c>
      <c r="F167" s="50" t="s">
        <v>1569</v>
      </c>
      <c r="G167" s="50" t="s">
        <v>87</v>
      </c>
      <c r="H167" s="49" t="s">
        <v>19</v>
      </c>
      <c r="I167" s="45" t="str">
        <f>""</f>
        <v/>
      </c>
      <c r="J167" s="45" t="str">
        <f>""</f>
        <v/>
      </c>
      <c r="K167" s="45" t="str">
        <f>""</f>
        <v/>
      </c>
      <c r="L167" s="45" t="str">
        <f>""</f>
        <v/>
      </c>
      <c r="M167" s="45" t="str">
        <f>""</f>
        <v/>
      </c>
      <c r="N167" s="45" t="str">
        <f>""</f>
        <v/>
      </c>
      <c r="O167" s="45" t="str">
        <f>""</f>
        <v/>
      </c>
      <c r="P167" s="45" t="str">
        <f>""</f>
        <v/>
      </c>
      <c r="Q167" s="45" t="str">
        <f>""</f>
        <v/>
      </c>
      <c r="R167" s="146" t="s">
        <v>19</v>
      </c>
      <c r="S167" s="46" t="s">
        <v>1461</v>
      </c>
    </row>
    <row r="168" spans="1:20" hidden="1">
      <c r="A168" s="47">
        <f t="shared" si="2"/>
        <v>1781</v>
      </c>
      <c r="B168" s="50">
        <v>781</v>
      </c>
      <c r="C168" s="50">
        <v>9162137</v>
      </c>
      <c r="D168" s="50">
        <v>2137</v>
      </c>
      <c r="E168" s="50">
        <v>115573</v>
      </c>
      <c r="F168" s="50" t="s">
        <v>1570</v>
      </c>
      <c r="G168" s="50" t="s">
        <v>87</v>
      </c>
      <c r="H168" s="49" t="s">
        <v>19</v>
      </c>
      <c r="I168" s="45" t="str">
        <f>""</f>
        <v/>
      </c>
      <c r="J168" s="45" t="str">
        <f>""</f>
        <v/>
      </c>
      <c r="K168" s="45" t="str">
        <f>""</f>
        <v/>
      </c>
      <c r="L168" s="45" t="str">
        <f>""</f>
        <v/>
      </c>
      <c r="M168" s="45" t="str">
        <f>""</f>
        <v/>
      </c>
      <c r="N168" s="45" t="str">
        <f>""</f>
        <v/>
      </c>
      <c r="O168" s="45" t="str">
        <f>""</f>
        <v/>
      </c>
      <c r="P168" s="45" t="str">
        <f>""</f>
        <v/>
      </c>
      <c r="Q168" s="45" t="str">
        <f>""</f>
        <v/>
      </c>
      <c r="R168" s="146" t="s">
        <v>19</v>
      </c>
      <c r="S168" s="46" t="s">
        <v>1461</v>
      </c>
    </row>
    <row r="169" spans="1:20" hidden="1">
      <c r="A169" s="47">
        <f t="shared" si="2"/>
        <v>1782</v>
      </c>
      <c r="B169" s="50">
        <v>782</v>
      </c>
      <c r="C169" s="50">
        <v>9162086</v>
      </c>
      <c r="D169" s="50">
        <v>2086</v>
      </c>
      <c r="E169" s="50">
        <v>115536</v>
      </c>
      <c r="F169" s="50" t="s">
        <v>1090</v>
      </c>
      <c r="G169" s="50" t="s">
        <v>87</v>
      </c>
      <c r="H169" s="49" t="s">
        <v>19</v>
      </c>
      <c r="I169" s="52" t="str">
        <f>""</f>
        <v/>
      </c>
      <c r="J169" s="52" t="str">
        <f>""</f>
        <v/>
      </c>
      <c r="K169" s="52" t="str">
        <f>""</f>
        <v/>
      </c>
      <c r="L169" s="52" t="str">
        <f>""</f>
        <v/>
      </c>
      <c r="M169" s="53" t="str">
        <f>""</f>
        <v/>
      </c>
      <c r="N169" s="53" t="str">
        <f>""</f>
        <v/>
      </c>
      <c r="O169" s="53" t="str">
        <f>""</f>
        <v/>
      </c>
      <c r="P169" s="53" t="str">
        <f>""</f>
        <v/>
      </c>
      <c r="Q169" s="45" t="str">
        <f>""</f>
        <v/>
      </c>
      <c r="R169" s="146" t="s">
        <v>19</v>
      </c>
      <c r="S169" s="46" t="s">
        <v>1461</v>
      </c>
    </row>
    <row r="170" spans="1:20" hidden="1">
      <c r="A170" s="47">
        <f t="shared" si="2"/>
        <v>1784</v>
      </c>
      <c r="B170" s="47">
        <v>784</v>
      </c>
      <c r="C170" s="47">
        <v>9162066</v>
      </c>
      <c r="D170" s="47">
        <v>2066</v>
      </c>
      <c r="E170" s="47">
        <v>115521</v>
      </c>
      <c r="F170" s="47" t="s">
        <v>1094</v>
      </c>
      <c r="G170" s="47" t="s">
        <v>87</v>
      </c>
      <c r="H170" s="49" t="s">
        <v>19</v>
      </c>
      <c r="I170" s="45" t="str">
        <f>""</f>
        <v/>
      </c>
      <c r="J170" s="45" t="str">
        <f>""</f>
        <v/>
      </c>
      <c r="K170" s="45" t="str">
        <f>""</f>
        <v/>
      </c>
      <c r="L170" s="45" t="str">
        <f>""</f>
        <v/>
      </c>
      <c r="M170" s="45" t="str">
        <f>""</f>
        <v/>
      </c>
      <c r="N170" s="45" t="str">
        <f>""</f>
        <v/>
      </c>
      <c r="O170" s="45" t="str">
        <f>""</f>
        <v/>
      </c>
      <c r="P170" s="45" t="str">
        <f>""</f>
        <v/>
      </c>
      <c r="Q170" s="45" t="str">
        <f>""</f>
        <v/>
      </c>
      <c r="R170" s="146" t="s">
        <v>19</v>
      </c>
      <c r="S170" s="46" t="s">
        <v>1461</v>
      </c>
    </row>
    <row r="171" spans="1:20" hidden="1">
      <c r="A171" s="47">
        <f t="shared" si="2"/>
        <v>1786</v>
      </c>
      <c r="B171" s="48">
        <v>786</v>
      </c>
      <c r="C171" s="48">
        <v>9163069</v>
      </c>
      <c r="D171" s="48">
        <v>3069</v>
      </c>
      <c r="E171" s="48">
        <v>115650</v>
      </c>
      <c r="F171" s="73" t="s">
        <v>1571</v>
      </c>
      <c r="G171" s="48" t="s">
        <v>87</v>
      </c>
      <c r="H171" s="49" t="s">
        <v>19</v>
      </c>
      <c r="I171" s="45" t="str">
        <f>""</f>
        <v/>
      </c>
      <c r="J171" s="45" t="str">
        <f>""</f>
        <v/>
      </c>
      <c r="K171" s="45" t="str">
        <f>""</f>
        <v/>
      </c>
      <c r="L171" s="45" t="str">
        <f>""</f>
        <v/>
      </c>
      <c r="M171" s="45" t="str">
        <f>""</f>
        <v/>
      </c>
      <c r="N171" s="45" t="str">
        <f>""</f>
        <v/>
      </c>
      <c r="O171" s="45" t="str">
        <f>""</f>
        <v/>
      </c>
      <c r="P171" s="45" t="str">
        <f>""</f>
        <v/>
      </c>
      <c r="Q171" s="45" t="str">
        <f>""</f>
        <v/>
      </c>
      <c r="R171" s="146" t="s">
        <v>19</v>
      </c>
      <c r="S171" s="46" t="s">
        <v>1461</v>
      </c>
      <c r="T171" s="26"/>
    </row>
    <row r="172" spans="1:20" hidden="1">
      <c r="A172" s="47">
        <f t="shared" si="2"/>
        <v>2786</v>
      </c>
      <c r="B172" s="51">
        <v>786</v>
      </c>
      <c r="C172" s="51">
        <v>9163069</v>
      </c>
      <c r="D172" s="51">
        <v>3069</v>
      </c>
      <c r="E172" s="51">
        <v>115650</v>
      </c>
      <c r="F172" s="74" t="s">
        <v>1571</v>
      </c>
      <c r="G172" s="51" t="s">
        <v>87</v>
      </c>
      <c r="H172" s="49" t="s">
        <v>19</v>
      </c>
      <c r="I172" s="45" t="str">
        <f>""</f>
        <v/>
      </c>
      <c r="J172" s="45" t="str">
        <f>""</f>
        <v/>
      </c>
      <c r="K172" s="45" t="str">
        <f>""</f>
        <v/>
      </c>
      <c r="L172" s="45" t="str">
        <f>""</f>
        <v/>
      </c>
      <c r="M172" s="45" t="str">
        <f>""</f>
        <v/>
      </c>
      <c r="N172" s="45" t="str">
        <f>""</f>
        <v/>
      </c>
      <c r="O172" s="45" t="str">
        <f>""</f>
        <v/>
      </c>
      <c r="P172" s="45" t="str">
        <f>""</f>
        <v/>
      </c>
      <c r="Q172" s="45" t="str">
        <f>""</f>
        <v/>
      </c>
      <c r="R172" s="146" t="s">
        <v>19</v>
      </c>
      <c r="S172" s="46" t="s">
        <v>1461</v>
      </c>
      <c r="T172" s="26"/>
    </row>
    <row r="173" spans="1:20" hidden="1">
      <c r="A173" s="47">
        <f t="shared" si="2"/>
        <v>1787</v>
      </c>
      <c r="B173" s="50">
        <v>787</v>
      </c>
      <c r="C173" s="50">
        <v>9163070</v>
      </c>
      <c r="D173" s="50">
        <v>3070</v>
      </c>
      <c r="E173" s="50">
        <v>115651</v>
      </c>
      <c r="F173" s="50" t="s">
        <v>1572</v>
      </c>
      <c r="G173" s="50" t="s">
        <v>87</v>
      </c>
      <c r="H173" s="49" t="s">
        <v>19</v>
      </c>
      <c r="I173" s="45" t="str">
        <f>""</f>
        <v/>
      </c>
      <c r="J173" s="45" t="str">
        <f>""</f>
        <v/>
      </c>
      <c r="K173" s="45" t="str">
        <f>""</f>
        <v/>
      </c>
      <c r="L173" s="45" t="str">
        <f>""</f>
        <v/>
      </c>
      <c r="M173" s="45" t="str">
        <f>""</f>
        <v/>
      </c>
      <c r="N173" s="45" t="str">
        <f>""</f>
        <v/>
      </c>
      <c r="O173" s="45" t="str">
        <f>""</f>
        <v/>
      </c>
      <c r="P173" s="45" t="str">
        <f>""</f>
        <v/>
      </c>
      <c r="Q173" s="45" t="str">
        <f>""</f>
        <v/>
      </c>
      <c r="R173" s="146" t="s">
        <v>19</v>
      </c>
      <c r="S173" s="46" t="s">
        <v>1461</v>
      </c>
      <c r="T173" s="26"/>
    </row>
    <row r="174" spans="1:20" hidden="1">
      <c r="A174" s="47">
        <f t="shared" si="2"/>
        <v>1789</v>
      </c>
      <c r="B174" s="50">
        <v>789</v>
      </c>
      <c r="C174" s="50">
        <v>9163374</v>
      </c>
      <c r="D174" s="50">
        <v>3374</v>
      </c>
      <c r="E174" s="50">
        <v>135437</v>
      </c>
      <c r="F174" s="50" t="s">
        <v>1573</v>
      </c>
      <c r="G174" s="50" t="s">
        <v>87</v>
      </c>
      <c r="H174" s="49" t="s">
        <v>19</v>
      </c>
      <c r="I174" s="45" t="str">
        <f>""</f>
        <v/>
      </c>
      <c r="J174" s="45" t="str">
        <f>""</f>
        <v/>
      </c>
      <c r="K174" s="45" t="str">
        <f>""</f>
        <v/>
      </c>
      <c r="L174" s="45" t="str">
        <f>""</f>
        <v/>
      </c>
      <c r="M174" s="45" t="str">
        <f>""</f>
        <v/>
      </c>
      <c r="N174" s="45" t="str">
        <f>""</f>
        <v/>
      </c>
      <c r="O174" s="45" t="str">
        <f>""</f>
        <v/>
      </c>
      <c r="P174" s="45" t="str">
        <f>""</f>
        <v/>
      </c>
      <c r="Q174" s="45" t="str">
        <f>""</f>
        <v/>
      </c>
      <c r="R174" s="146" t="s">
        <v>19</v>
      </c>
      <c r="S174" s="46" t="s">
        <v>1461</v>
      </c>
    </row>
    <row r="175" spans="1:20" hidden="1">
      <c r="A175" s="47">
        <f t="shared" si="2"/>
        <v>1791</v>
      </c>
      <c r="B175" s="50">
        <v>791</v>
      </c>
      <c r="C175" s="50">
        <v>9162146</v>
      </c>
      <c r="D175" s="50">
        <v>2146</v>
      </c>
      <c r="E175" s="50">
        <v>115581</v>
      </c>
      <c r="F175" s="50" t="s">
        <v>1574</v>
      </c>
      <c r="G175" s="50" t="s">
        <v>87</v>
      </c>
      <c r="H175" s="49" t="s">
        <v>19</v>
      </c>
      <c r="I175" s="45" t="str">
        <f>""</f>
        <v/>
      </c>
      <c r="J175" s="45" t="str">
        <f>""</f>
        <v/>
      </c>
      <c r="K175" s="45" t="str">
        <f>""</f>
        <v/>
      </c>
      <c r="L175" s="45" t="str">
        <f>""</f>
        <v/>
      </c>
      <c r="M175" s="45" t="str">
        <f>""</f>
        <v/>
      </c>
      <c r="N175" s="45" t="str">
        <f>""</f>
        <v/>
      </c>
      <c r="O175" s="45" t="str">
        <f>""</f>
        <v/>
      </c>
      <c r="P175" s="45" t="str">
        <f>""</f>
        <v/>
      </c>
      <c r="Q175" s="45" t="str">
        <f>""</f>
        <v/>
      </c>
      <c r="R175" s="146" t="s">
        <v>19</v>
      </c>
      <c r="S175" s="46" t="s">
        <v>1461</v>
      </c>
    </row>
    <row r="176" spans="1:20" hidden="1">
      <c r="A176" s="47">
        <f t="shared" si="2"/>
        <v>1793</v>
      </c>
      <c r="B176" s="50">
        <v>793</v>
      </c>
      <c r="C176" s="50">
        <v>9162067</v>
      </c>
      <c r="D176" s="50">
        <v>2067</v>
      </c>
      <c r="E176" s="50">
        <v>115522</v>
      </c>
      <c r="F176" s="50" t="s">
        <v>1192</v>
      </c>
      <c r="G176" s="50" t="s">
        <v>87</v>
      </c>
      <c r="H176" s="49" t="s">
        <v>19</v>
      </c>
      <c r="I176" s="52" t="str">
        <f>""</f>
        <v/>
      </c>
      <c r="J176" s="52" t="str">
        <f>""</f>
        <v/>
      </c>
      <c r="K176" s="52" t="str">
        <f>""</f>
        <v/>
      </c>
      <c r="L176" s="52" t="str">
        <f>""</f>
        <v/>
      </c>
      <c r="M176" s="53" t="str">
        <f>""</f>
        <v/>
      </c>
      <c r="N176" s="53" t="str">
        <f>""</f>
        <v/>
      </c>
      <c r="O176" s="53" t="str">
        <f>""</f>
        <v/>
      </c>
      <c r="P176" s="53" t="str">
        <f>""</f>
        <v/>
      </c>
      <c r="Q176" s="45" t="str">
        <f>""</f>
        <v/>
      </c>
      <c r="R176" s="146" t="s">
        <v>19</v>
      </c>
      <c r="S176" s="46" t="s">
        <v>1461</v>
      </c>
      <c r="T176" s="26"/>
    </row>
    <row r="177" spans="1:20" hidden="1">
      <c r="A177" s="47">
        <f t="shared" si="2"/>
        <v>1795</v>
      </c>
      <c r="B177" s="50">
        <v>795</v>
      </c>
      <c r="C177" s="50">
        <v>9162089</v>
      </c>
      <c r="D177" s="50">
        <v>2089</v>
      </c>
      <c r="E177" s="50">
        <v>115538</v>
      </c>
      <c r="F177" s="50" t="s">
        <v>1575</v>
      </c>
      <c r="G177" s="50" t="s">
        <v>87</v>
      </c>
      <c r="H177" s="49" t="s">
        <v>19</v>
      </c>
      <c r="I177" s="45" t="str">
        <f>""</f>
        <v/>
      </c>
      <c r="J177" s="45" t="str">
        <f>""</f>
        <v/>
      </c>
      <c r="K177" s="45" t="str">
        <f>""</f>
        <v/>
      </c>
      <c r="L177" s="45" t="str">
        <f>""</f>
        <v/>
      </c>
      <c r="M177" s="45" t="str">
        <f>""</f>
        <v/>
      </c>
      <c r="N177" s="45" t="str">
        <f>""</f>
        <v/>
      </c>
      <c r="O177" s="45" t="str">
        <f>""</f>
        <v/>
      </c>
      <c r="P177" s="45" t="str">
        <f>""</f>
        <v/>
      </c>
      <c r="Q177" s="45" t="str">
        <f>""</f>
        <v/>
      </c>
      <c r="R177" s="146" t="s">
        <v>19</v>
      </c>
      <c r="S177" s="46" t="s">
        <v>1461</v>
      </c>
    </row>
    <row r="178" spans="1:20" hidden="1">
      <c r="A178" s="47">
        <f t="shared" si="2"/>
        <v>1797</v>
      </c>
      <c r="B178" s="48">
        <v>797</v>
      </c>
      <c r="C178" s="48">
        <v>9162090</v>
      </c>
      <c r="D178" s="48">
        <v>2090</v>
      </c>
      <c r="E178" s="48">
        <v>115539</v>
      </c>
      <c r="F178" s="48" t="s">
        <v>920</v>
      </c>
      <c r="G178" s="48" t="s">
        <v>87</v>
      </c>
      <c r="H178" s="49" t="s">
        <v>19</v>
      </c>
      <c r="I178" s="52" t="str">
        <f>""</f>
        <v/>
      </c>
      <c r="J178" s="52" t="str">
        <f>""</f>
        <v/>
      </c>
      <c r="K178" s="52" t="str">
        <f>""</f>
        <v/>
      </c>
      <c r="L178" s="52" t="str">
        <f>""</f>
        <v/>
      </c>
      <c r="M178" s="53" t="str">
        <f>""</f>
        <v/>
      </c>
      <c r="N178" s="53" t="str">
        <f>""</f>
        <v/>
      </c>
      <c r="O178" s="53" t="str">
        <f>""</f>
        <v/>
      </c>
      <c r="P178" s="53" t="str">
        <f>""</f>
        <v/>
      </c>
      <c r="Q178" s="45" t="str">
        <f>""</f>
        <v/>
      </c>
      <c r="R178" s="146" t="s">
        <v>19</v>
      </c>
      <c r="S178" s="46" t="s">
        <v>1461</v>
      </c>
      <c r="T178" s="26"/>
    </row>
    <row r="179" spans="1:20" hidden="1">
      <c r="A179" s="47">
        <f t="shared" si="2"/>
        <v>2797</v>
      </c>
      <c r="B179" s="48">
        <v>797</v>
      </c>
      <c r="C179" s="48">
        <v>9162090</v>
      </c>
      <c r="D179" s="48">
        <v>2090</v>
      </c>
      <c r="E179" s="48">
        <v>115539</v>
      </c>
      <c r="F179" s="48" t="s">
        <v>920</v>
      </c>
      <c r="G179" s="48" t="s">
        <v>87</v>
      </c>
      <c r="H179" s="49" t="s">
        <v>19</v>
      </c>
      <c r="I179" s="45" t="str">
        <f>""</f>
        <v/>
      </c>
      <c r="J179" s="45" t="str">
        <f>""</f>
        <v/>
      </c>
      <c r="K179" s="45" t="str">
        <f>""</f>
        <v/>
      </c>
      <c r="L179" s="45" t="str">
        <f>""</f>
        <v/>
      </c>
      <c r="M179" s="45" t="str">
        <f>""</f>
        <v/>
      </c>
      <c r="N179" s="45" t="str">
        <f>""</f>
        <v/>
      </c>
      <c r="O179" s="45" t="str">
        <f>""</f>
        <v/>
      </c>
      <c r="P179" s="45" t="str">
        <f>""</f>
        <v/>
      </c>
      <c r="Q179" s="45" t="str">
        <f>""</f>
        <v/>
      </c>
      <c r="R179" s="146" t="s">
        <v>19</v>
      </c>
      <c r="S179" s="46" t="s">
        <v>1461</v>
      </c>
    </row>
    <row r="180" spans="1:20" hidden="1">
      <c r="A180" s="47">
        <f t="shared" si="2"/>
        <v>1798</v>
      </c>
      <c r="B180" s="47">
        <v>798</v>
      </c>
      <c r="C180" s="47">
        <v>9162091</v>
      </c>
      <c r="D180" s="47">
        <v>2091</v>
      </c>
      <c r="E180" s="47">
        <v>115540</v>
      </c>
      <c r="F180" s="47" t="s">
        <v>1576</v>
      </c>
      <c r="G180" s="47" t="s">
        <v>87</v>
      </c>
      <c r="H180" s="49" t="s">
        <v>19</v>
      </c>
      <c r="I180" s="52" t="str">
        <f>""</f>
        <v/>
      </c>
      <c r="J180" s="52" t="str">
        <f>""</f>
        <v/>
      </c>
      <c r="K180" s="52" t="str">
        <f>""</f>
        <v/>
      </c>
      <c r="L180" s="52" t="str">
        <f>""</f>
        <v/>
      </c>
      <c r="M180" s="53" t="str">
        <f>""</f>
        <v/>
      </c>
      <c r="N180" s="53" t="str">
        <f>""</f>
        <v/>
      </c>
      <c r="O180" s="53" t="str">
        <f>""</f>
        <v/>
      </c>
      <c r="P180" s="53" t="str">
        <f>""</f>
        <v/>
      </c>
      <c r="Q180" s="45" t="str">
        <f>""</f>
        <v/>
      </c>
      <c r="R180" s="146" t="s">
        <v>19</v>
      </c>
      <c r="S180" s="46" t="s">
        <v>1461</v>
      </c>
    </row>
    <row r="181" spans="1:20" hidden="1">
      <c r="A181" s="47">
        <f t="shared" si="2"/>
        <v>1800</v>
      </c>
      <c r="B181" s="47">
        <v>800</v>
      </c>
      <c r="C181" s="47">
        <v>9163025</v>
      </c>
      <c r="D181" s="47">
        <v>3025</v>
      </c>
      <c r="E181" s="47">
        <v>115615</v>
      </c>
      <c r="F181" s="47" t="s">
        <v>1577</v>
      </c>
      <c r="G181" s="47" t="s">
        <v>87</v>
      </c>
      <c r="H181" s="49" t="s">
        <v>19</v>
      </c>
      <c r="I181" s="45" t="str">
        <f>""</f>
        <v/>
      </c>
      <c r="J181" s="45" t="str">
        <f>""</f>
        <v/>
      </c>
      <c r="K181" s="45" t="str">
        <f>""</f>
        <v/>
      </c>
      <c r="L181" s="45" t="str">
        <f>""</f>
        <v/>
      </c>
      <c r="M181" s="45" t="str">
        <f>""</f>
        <v/>
      </c>
      <c r="N181" s="45" t="str">
        <f>""</f>
        <v/>
      </c>
      <c r="O181" s="45" t="str">
        <f>""</f>
        <v/>
      </c>
      <c r="P181" s="45" t="str">
        <f>""</f>
        <v/>
      </c>
      <c r="Q181" s="45" t="str">
        <f>""</f>
        <v/>
      </c>
      <c r="R181" s="146" t="s">
        <v>19</v>
      </c>
      <c r="S181" s="46" t="s">
        <v>1461</v>
      </c>
    </row>
    <row r="182" spans="1:20" hidden="1">
      <c r="A182" s="47">
        <f t="shared" si="2"/>
        <v>1801</v>
      </c>
      <c r="B182" s="50">
        <v>801</v>
      </c>
      <c r="C182" s="50">
        <v>9162134</v>
      </c>
      <c r="D182" s="50">
        <v>2134</v>
      </c>
      <c r="E182" s="50">
        <v>115570</v>
      </c>
      <c r="F182" s="50" t="s">
        <v>286</v>
      </c>
      <c r="G182" s="50" t="s">
        <v>87</v>
      </c>
      <c r="H182" s="49" t="s">
        <v>19</v>
      </c>
      <c r="I182" s="45" t="str">
        <f>""</f>
        <v/>
      </c>
      <c r="J182" s="45" t="str">
        <f>""</f>
        <v/>
      </c>
      <c r="K182" s="45" t="str">
        <f>""</f>
        <v/>
      </c>
      <c r="L182" s="45" t="str">
        <f>""</f>
        <v/>
      </c>
      <c r="M182" s="45" t="str">
        <f>""</f>
        <v/>
      </c>
      <c r="N182" s="45" t="str">
        <f>""</f>
        <v/>
      </c>
      <c r="O182" s="45" t="str">
        <f>""</f>
        <v/>
      </c>
      <c r="P182" s="45" t="str">
        <f>""</f>
        <v/>
      </c>
      <c r="Q182" s="45" t="str">
        <f>""</f>
        <v/>
      </c>
      <c r="R182" s="146" t="s">
        <v>19</v>
      </c>
      <c r="S182" s="46" t="s">
        <v>1461</v>
      </c>
      <c r="T182" s="26"/>
    </row>
    <row r="183" spans="1:20" hidden="1">
      <c r="A183" s="47">
        <f t="shared" si="2"/>
        <v>1803</v>
      </c>
      <c r="B183" s="48">
        <v>803</v>
      </c>
      <c r="C183" s="48">
        <v>9162094</v>
      </c>
      <c r="D183" s="48">
        <v>2094</v>
      </c>
      <c r="E183" s="48">
        <v>115541</v>
      </c>
      <c r="F183" s="48" t="s">
        <v>1578</v>
      </c>
      <c r="G183" s="48" t="s">
        <v>87</v>
      </c>
      <c r="H183" s="49" t="s">
        <v>19</v>
      </c>
      <c r="I183" s="45" t="str">
        <f>""</f>
        <v/>
      </c>
      <c r="J183" s="45" t="str">
        <f>""</f>
        <v/>
      </c>
      <c r="K183" s="45" t="str">
        <f>""</f>
        <v/>
      </c>
      <c r="L183" s="45" t="str">
        <f>""</f>
        <v/>
      </c>
      <c r="M183" s="45" t="str">
        <f>""</f>
        <v/>
      </c>
      <c r="N183" s="45" t="str">
        <f>""</f>
        <v/>
      </c>
      <c r="O183" s="45" t="str">
        <f>""</f>
        <v/>
      </c>
      <c r="P183" s="45" t="str">
        <f>""</f>
        <v/>
      </c>
      <c r="Q183" s="45" t="str">
        <f>""</f>
        <v/>
      </c>
      <c r="R183" s="146" t="s">
        <v>19</v>
      </c>
      <c r="S183" s="46" t="s">
        <v>1461</v>
      </c>
    </row>
    <row r="184" spans="1:20" hidden="1">
      <c r="A184" s="47">
        <f t="shared" si="2"/>
        <v>2803</v>
      </c>
      <c r="B184" s="48">
        <v>803</v>
      </c>
      <c r="C184" s="48">
        <v>9162094</v>
      </c>
      <c r="D184" s="48">
        <v>2094</v>
      </c>
      <c r="E184" s="48">
        <v>115541</v>
      </c>
      <c r="F184" s="48" t="s">
        <v>1578</v>
      </c>
      <c r="G184" s="48" t="s">
        <v>87</v>
      </c>
      <c r="H184" s="49" t="s">
        <v>19</v>
      </c>
      <c r="I184" s="45" t="str">
        <f>""</f>
        <v/>
      </c>
      <c r="J184" s="45" t="str">
        <f>""</f>
        <v/>
      </c>
      <c r="K184" s="45" t="str">
        <f>""</f>
        <v/>
      </c>
      <c r="L184" s="45" t="str">
        <f>""</f>
        <v/>
      </c>
      <c r="M184" s="45" t="str">
        <f>""</f>
        <v/>
      </c>
      <c r="N184" s="45" t="str">
        <f>""</f>
        <v/>
      </c>
      <c r="O184" s="45" t="str">
        <f>""</f>
        <v/>
      </c>
      <c r="P184" s="45" t="str">
        <f>""</f>
        <v/>
      </c>
      <c r="Q184" s="45" t="str">
        <f>""</f>
        <v/>
      </c>
      <c r="R184" s="146" t="s">
        <v>19</v>
      </c>
      <c r="S184" s="46" t="s">
        <v>1461</v>
      </c>
    </row>
    <row r="185" spans="1:20" hidden="1">
      <c r="A185" s="47">
        <f t="shared" si="2"/>
        <v>3803</v>
      </c>
      <c r="B185" s="48">
        <v>803</v>
      </c>
      <c r="C185" s="48">
        <v>9162094</v>
      </c>
      <c r="D185" s="48">
        <v>2094</v>
      </c>
      <c r="E185" s="48">
        <v>115541</v>
      </c>
      <c r="F185" s="48" t="s">
        <v>1578</v>
      </c>
      <c r="G185" s="48" t="s">
        <v>87</v>
      </c>
      <c r="H185" s="49" t="s">
        <v>19</v>
      </c>
      <c r="I185" s="45" t="str">
        <f>""</f>
        <v/>
      </c>
      <c r="J185" s="45" t="str">
        <f>""</f>
        <v/>
      </c>
      <c r="K185" s="45" t="str">
        <f>""</f>
        <v/>
      </c>
      <c r="L185" s="45" t="str">
        <f>""</f>
        <v/>
      </c>
      <c r="M185" s="45" t="str">
        <f>""</f>
        <v/>
      </c>
      <c r="N185" s="45" t="str">
        <f>""</f>
        <v/>
      </c>
      <c r="O185" s="45" t="str">
        <f>""</f>
        <v/>
      </c>
      <c r="P185" s="45" t="str">
        <f>""</f>
        <v/>
      </c>
      <c r="Q185" s="45" t="str">
        <f>""</f>
        <v/>
      </c>
      <c r="R185" s="146" t="s">
        <v>19</v>
      </c>
      <c r="S185" s="46" t="s">
        <v>1461</v>
      </c>
    </row>
    <row r="186" spans="1:20" hidden="1">
      <c r="A186" s="47">
        <f t="shared" si="2"/>
        <v>1805</v>
      </c>
      <c r="B186" s="48">
        <v>805</v>
      </c>
      <c r="C186" s="48">
        <v>9162097</v>
      </c>
      <c r="D186" s="48">
        <v>2097</v>
      </c>
      <c r="E186" s="48">
        <v>115543</v>
      </c>
      <c r="F186" s="48" t="s">
        <v>1579</v>
      </c>
      <c r="G186" s="48" t="s">
        <v>87</v>
      </c>
      <c r="H186" s="49" t="s">
        <v>19</v>
      </c>
      <c r="I186" s="45" t="str">
        <f>""</f>
        <v/>
      </c>
      <c r="J186" s="45" t="str">
        <f>""</f>
        <v/>
      </c>
      <c r="K186" s="45" t="str">
        <f>""</f>
        <v/>
      </c>
      <c r="L186" s="45" t="str">
        <f>""</f>
        <v/>
      </c>
      <c r="M186" s="45" t="str">
        <f>""</f>
        <v/>
      </c>
      <c r="N186" s="45" t="str">
        <f>""</f>
        <v/>
      </c>
      <c r="O186" s="45" t="str">
        <f>""</f>
        <v/>
      </c>
      <c r="P186" s="45" t="str">
        <f>""</f>
        <v/>
      </c>
      <c r="Q186" s="45" t="str">
        <f>""</f>
        <v/>
      </c>
      <c r="R186" s="146" t="s">
        <v>19</v>
      </c>
      <c r="S186" s="46" t="s">
        <v>1461</v>
      </c>
    </row>
    <row r="187" spans="1:20" hidden="1">
      <c r="A187" s="47">
        <f t="shared" si="2"/>
        <v>2805</v>
      </c>
      <c r="B187" s="51">
        <v>805</v>
      </c>
      <c r="C187" s="51">
        <v>9162097</v>
      </c>
      <c r="D187" s="51">
        <v>2097</v>
      </c>
      <c r="E187" s="51">
        <v>115543</v>
      </c>
      <c r="F187" s="51" t="s">
        <v>1579</v>
      </c>
      <c r="G187" s="51" t="s">
        <v>87</v>
      </c>
      <c r="H187" s="49" t="s">
        <v>19</v>
      </c>
      <c r="I187" s="45" t="str">
        <f>""</f>
        <v/>
      </c>
      <c r="J187" s="45" t="str">
        <f>""</f>
        <v/>
      </c>
      <c r="K187" s="45" t="str">
        <f>""</f>
        <v/>
      </c>
      <c r="L187" s="45" t="str">
        <f>""</f>
        <v/>
      </c>
      <c r="M187" s="45" t="str">
        <f>""</f>
        <v/>
      </c>
      <c r="N187" s="45" t="str">
        <f>""</f>
        <v/>
      </c>
      <c r="O187" s="45" t="str">
        <f>""</f>
        <v/>
      </c>
      <c r="P187" s="45" t="str">
        <f>""</f>
        <v/>
      </c>
      <c r="Q187" s="45" t="str">
        <f>""</f>
        <v/>
      </c>
      <c r="R187" s="146" t="s">
        <v>19</v>
      </c>
      <c r="S187" s="46" t="s">
        <v>1461</v>
      </c>
    </row>
    <row r="188" spans="1:20" hidden="1">
      <c r="A188" s="47">
        <f t="shared" si="2"/>
        <v>1806</v>
      </c>
      <c r="B188" s="50">
        <v>806</v>
      </c>
      <c r="C188" s="50">
        <v>9163071</v>
      </c>
      <c r="D188" s="50">
        <v>3071</v>
      </c>
      <c r="E188" s="50">
        <v>115652</v>
      </c>
      <c r="F188" s="50" t="s">
        <v>1580</v>
      </c>
      <c r="G188" s="50" t="s">
        <v>87</v>
      </c>
      <c r="H188" s="49" t="s">
        <v>19</v>
      </c>
      <c r="I188" s="45" t="str">
        <f>""</f>
        <v/>
      </c>
      <c r="J188" s="45" t="str">
        <f>""</f>
        <v/>
      </c>
      <c r="K188" s="45" t="str">
        <f>""</f>
        <v/>
      </c>
      <c r="L188" s="45" t="str">
        <f>""</f>
        <v/>
      </c>
      <c r="M188" s="45" t="str">
        <f>""</f>
        <v/>
      </c>
      <c r="N188" s="45" t="str">
        <f>""</f>
        <v/>
      </c>
      <c r="O188" s="45" t="str">
        <f>""</f>
        <v/>
      </c>
      <c r="P188" s="45" t="str">
        <f>""</f>
        <v/>
      </c>
      <c r="Q188" s="45" t="str">
        <f>""</f>
        <v/>
      </c>
      <c r="R188" s="146" t="s">
        <v>19</v>
      </c>
      <c r="S188" s="46" t="s">
        <v>1461</v>
      </c>
    </row>
    <row r="189" spans="1:20" hidden="1">
      <c r="A189" s="47">
        <f t="shared" si="2"/>
        <v>1807</v>
      </c>
      <c r="B189" s="50">
        <v>807</v>
      </c>
      <c r="C189" s="50">
        <v>9165214</v>
      </c>
      <c r="D189" s="50">
        <v>5214</v>
      </c>
      <c r="E189" s="50">
        <v>115744</v>
      </c>
      <c r="F189" s="50" t="s">
        <v>1228</v>
      </c>
      <c r="G189" s="50" t="s">
        <v>87</v>
      </c>
      <c r="H189" s="49" t="s">
        <v>19</v>
      </c>
      <c r="I189" s="45" t="str">
        <f>""</f>
        <v/>
      </c>
      <c r="J189" s="45" t="str">
        <f>""</f>
        <v/>
      </c>
      <c r="K189" s="45" t="str">
        <f>""</f>
        <v/>
      </c>
      <c r="L189" s="45" t="str">
        <f>""</f>
        <v/>
      </c>
      <c r="M189" s="45" t="str">
        <f>""</f>
        <v/>
      </c>
      <c r="N189" s="45" t="str">
        <f>""</f>
        <v/>
      </c>
      <c r="O189" s="45" t="str">
        <f>""</f>
        <v/>
      </c>
      <c r="P189" s="45" t="str">
        <f>""</f>
        <v/>
      </c>
      <c r="Q189" s="45" t="str">
        <f>""</f>
        <v/>
      </c>
      <c r="R189" s="146" t="s">
        <v>19</v>
      </c>
      <c r="S189" s="46" t="s">
        <v>1461</v>
      </c>
    </row>
    <row r="190" spans="1:20" hidden="1">
      <c r="A190" s="47">
        <f t="shared" si="2"/>
        <v>1808</v>
      </c>
      <c r="B190" s="50">
        <v>808</v>
      </c>
      <c r="C190" s="50">
        <v>9163072</v>
      </c>
      <c r="D190" s="50">
        <v>3072</v>
      </c>
      <c r="E190" s="50">
        <v>115653</v>
      </c>
      <c r="F190" s="50" t="s">
        <v>1581</v>
      </c>
      <c r="G190" s="50" t="s">
        <v>87</v>
      </c>
      <c r="H190" s="49" t="s">
        <v>19</v>
      </c>
      <c r="I190" s="45" t="str">
        <f>""</f>
        <v/>
      </c>
      <c r="J190" s="45" t="str">
        <f>""</f>
        <v/>
      </c>
      <c r="K190" s="45" t="str">
        <f>""</f>
        <v/>
      </c>
      <c r="L190" s="45" t="str">
        <f>""</f>
        <v/>
      </c>
      <c r="M190" s="45" t="str">
        <f>""</f>
        <v/>
      </c>
      <c r="N190" s="45" t="str">
        <f>""</f>
        <v/>
      </c>
      <c r="O190" s="45" t="str">
        <f>""</f>
        <v/>
      </c>
      <c r="P190" s="45" t="str">
        <f>""</f>
        <v/>
      </c>
      <c r="Q190" s="45" t="str">
        <f>""</f>
        <v/>
      </c>
      <c r="R190" s="146" t="s">
        <v>19</v>
      </c>
      <c r="S190" s="46" t="s">
        <v>1461</v>
      </c>
    </row>
    <row r="191" spans="1:20" hidden="1">
      <c r="A191" s="47">
        <f t="shared" si="2"/>
        <v>1810</v>
      </c>
      <c r="B191" s="51">
        <v>810</v>
      </c>
      <c r="C191" s="51">
        <v>9163348</v>
      </c>
      <c r="D191" s="51">
        <v>3348</v>
      </c>
      <c r="E191" s="51">
        <v>115700</v>
      </c>
      <c r="F191" s="51" t="s">
        <v>1582</v>
      </c>
      <c r="G191" s="51" t="s">
        <v>87</v>
      </c>
      <c r="H191" s="49" t="s">
        <v>19</v>
      </c>
      <c r="I191" s="52" t="str">
        <f>""</f>
        <v/>
      </c>
      <c r="J191" s="52" t="str">
        <f>""</f>
        <v/>
      </c>
      <c r="K191" s="52" t="str">
        <f>""</f>
        <v/>
      </c>
      <c r="L191" s="52" t="str">
        <f>""</f>
        <v/>
      </c>
      <c r="M191" s="53" t="str">
        <f>""</f>
        <v/>
      </c>
      <c r="N191" s="53" t="str">
        <f>""</f>
        <v/>
      </c>
      <c r="O191" s="53" t="str">
        <f>""</f>
        <v/>
      </c>
      <c r="P191" s="53" t="str">
        <f>""</f>
        <v/>
      </c>
      <c r="Q191" s="45" t="str">
        <f>""</f>
        <v/>
      </c>
      <c r="R191" s="146" t="s">
        <v>19</v>
      </c>
      <c r="S191" s="46" t="s">
        <v>1461</v>
      </c>
    </row>
    <row r="192" spans="1:20" hidden="1">
      <c r="A192" s="47">
        <f t="shared" si="2"/>
        <v>2810</v>
      </c>
      <c r="B192" s="48">
        <v>810</v>
      </c>
      <c r="C192" s="48">
        <v>9163348</v>
      </c>
      <c r="D192" s="48">
        <v>3348</v>
      </c>
      <c r="E192" s="48">
        <v>115700</v>
      </c>
      <c r="F192" s="48" t="s">
        <v>1582</v>
      </c>
      <c r="G192" s="48" t="s">
        <v>87</v>
      </c>
      <c r="H192" s="49" t="s">
        <v>19</v>
      </c>
      <c r="I192" s="52" t="str">
        <f>""</f>
        <v/>
      </c>
      <c r="J192" s="52" t="str">
        <f>""</f>
        <v/>
      </c>
      <c r="K192" s="52" t="str">
        <f>""</f>
        <v/>
      </c>
      <c r="L192" s="52" t="str">
        <f>""</f>
        <v/>
      </c>
      <c r="M192" s="53" t="str">
        <f>""</f>
        <v/>
      </c>
      <c r="N192" s="53" t="str">
        <f>""</f>
        <v/>
      </c>
      <c r="O192" s="53" t="str">
        <f>""</f>
        <v/>
      </c>
      <c r="P192" s="53" t="str">
        <f>""</f>
        <v/>
      </c>
      <c r="Q192" s="45" t="str">
        <f>""</f>
        <v/>
      </c>
      <c r="R192" s="146" t="s">
        <v>19</v>
      </c>
      <c r="S192" s="46" t="s">
        <v>1461</v>
      </c>
    </row>
    <row r="193" spans="1:20" hidden="1">
      <c r="A193" s="47">
        <f t="shared" si="2"/>
        <v>1811</v>
      </c>
      <c r="B193" s="48">
        <v>811</v>
      </c>
      <c r="C193" s="48">
        <v>9163073</v>
      </c>
      <c r="D193" s="48">
        <v>3073</v>
      </c>
      <c r="E193" s="48">
        <v>115654</v>
      </c>
      <c r="F193" s="48" t="s">
        <v>1583</v>
      </c>
      <c r="G193" s="48" t="s">
        <v>87</v>
      </c>
      <c r="H193" s="49" t="s">
        <v>19</v>
      </c>
      <c r="I193" s="45" t="str">
        <f>""</f>
        <v/>
      </c>
      <c r="J193" s="45" t="str">
        <f>""</f>
        <v/>
      </c>
      <c r="K193" s="45" t="str">
        <f>""</f>
        <v/>
      </c>
      <c r="L193" s="45" t="str">
        <f>""</f>
        <v/>
      </c>
      <c r="M193" s="45" t="str">
        <f>""</f>
        <v/>
      </c>
      <c r="N193" s="45" t="str">
        <f>""</f>
        <v/>
      </c>
      <c r="O193" s="45" t="str">
        <f>""</f>
        <v/>
      </c>
      <c r="P193" s="45" t="str">
        <f>""</f>
        <v/>
      </c>
      <c r="Q193" s="45" t="str">
        <f>""</f>
        <v/>
      </c>
      <c r="R193" s="146" t="s">
        <v>19</v>
      </c>
      <c r="S193" s="46" t="s">
        <v>1461</v>
      </c>
    </row>
    <row r="194" spans="1:20" hidden="1">
      <c r="A194" s="47">
        <f t="shared" si="2"/>
        <v>2811</v>
      </c>
      <c r="B194" s="51">
        <v>811</v>
      </c>
      <c r="C194" s="51">
        <v>9163073</v>
      </c>
      <c r="D194" s="51">
        <v>3073</v>
      </c>
      <c r="E194" s="51">
        <v>115654</v>
      </c>
      <c r="F194" s="51" t="s">
        <v>1583</v>
      </c>
      <c r="G194" s="51" t="s">
        <v>87</v>
      </c>
      <c r="H194" s="49" t="s">
        <v>19</v>
      </c>
      <c r="I194" s="45" t="str">
        <f>""</f>
        <v/>
      </c>
      <c r="J194" s="45" t="str">
        <f>""</f>
        <v/>
      </c>
      <c r="K194" s="45" t="str">
        <f>""</f>
        <v/>
      </c>
      <c r="L194" s="45" t="str">
        <f>""</f>
        <v/>
      </c>
      <c r="M194" s="45" t="str">
        <f>""</f>
        <v/>
      </c>
      <c r="N194" s="45" t="str">
        <f>""</f>
        <v/>
      </c>
      <c r="O194" s="45" t="str">
        <f>""</f>
        <v/>
      </c>
      <c r="P194" s="45" t="str">
        <f>""</f>
        <v/>
      </c>
      <c r="Q194" s="45" t="str">
        <f>""</f>
        <v/>
      </c>
      <c r="R194" s="146" t="s">
        <v>19</v>
      </c>
      <c r="S194" s="46" t="s">
        <v>1461</v>
      </c>
    </row>
    <row r="195" spans="1:20" hidden="1">
      <c r="A195" s="47">
        <f t="shared" si="2"/>
        <v>1812</v>
      </c>
      <c r="B195" s="50">
        <v>812</v>
      </c>
      <c r="C195" s="50">
        <v>9162180</v>
      </c>
      <c r="D195" s="50">
        <v>2180</v>
      </c>
      <c r="E195" s="50">
        <v>131783</v>
      </c>
      <c r="F195" s="50" t="s">
        <v>1280</v>
      </c>
      <c r="G195" s="50" t="s">
        <v>87</v>
      </c>
      <c r="H195" s="49" t="s">
        <v>19</v>
      </c>
      <c r="I195" s="52" t="str">
        <f>""</f>
        <v/>
      </c>
      <c r="J195" s="52" t="str">
        <f>""</f>
        <v/>
      </c>
      <c r="K195" s="52" t="str">
        <f>""</f>
        <v/>
      </c>
      <c r="L195" s="52" t="str">
        <f>""</f>
        <v/>
      </c>
      <c r="M195" s="53" t="str">
        <f>""</f>
        <v/>
      </c>
      <c r="N195" s="53" t="str">
        <f>""</f>
        <v/>
      </c>
      <c r="O195" s="53" t="str">
        <f>""</f>
        <v/>
      </c>
      <c r="P195" s="53" t="str">
        <f>""</f>
        <v/>
      </c>
      <c r="Q195" s="45" t="str">
        <f>""</f>
        <v/>
      </c>
      <c r="R195" s="146" t="s">
        <v>19</v>
      </c>
      <c r="S195" s="46" t="s">
        <v>1461</v>
      </c>
    </row>
    <row r="196" spans="1:20" hidden="1">
      <c r="A196" s="47">
        <f t="shared" si="2"/>
        <v>1815</v>
      </c>
      <c r="B196" s="47">
        <v>815</v>
      </c>
      <c r="C196" s="47">
        <v>9162116</v>
      </c>
      <c r="D196" s="47">
        <v>2116</v>
      </c>
      <c r="E196" s="47">
        <v>115560</v>
      </c>
      <c r="F196" s="47" t="s">
        <v>976</v>
      </c>
      <c r="G196" s="47" t="s">
        <v>87</v>
      </c>
      <c r="H196" s="49" t="s">
        <v>19</v>
      </c>
      <c r="I196" s="45" t="str">
        <f>""</f>
        <v/>
      </c>
      <c r="J196" s="45" t="str">
        <f>""</f>
        <v/>
      </c>
      <c r="K196" s="45" t="str">
        <f>""</f>
        <v/>
      </c>
      <c r="L196" s="45" t="str">
        <f>""</f>
        <v/>
      </c>
      <c r="M196" s="45" t="str">
        <f>""</f>
        <v/>
      </c>
      <c r="N196" s="45" t="str">
        <f>""</f>
        <v/>
      </c>
      <c r="O196" s="45" t="str">
        <f>""</f>
        <v/>
      </c>
      <c r="P196" s="45" t="str">
        <f>""</f>
        <v/>
      </c>
      <c r="Q196" s="45" t="str">
        <f>""</f>
        <v/>
      </c>
      <c r="R196" s="146" t="s">
        <v>19</v>
      </c>
      <c r="S196" s="46" t="s">
        <v>1461</v>
      </c>
      <c r="T196" s="26"/>
    </row>
    <row r="197" spans="1:20" hidden="1">
      <c r="A197" s="47">
        <f t="shared" si="2"/>
        <v>1816</v>
      </c>
      <c r="B197" s="47">
        <v>816</v>
      </c>
      <c r="C197" s="47">
        <v>9162179</v>
      </c>
      <c r="D197" s="47">
        <v>2179</v>
      </c>
      <c r="E197" s="47">
        <v>131782</v>
      </c>
      <c r="F197" s="47" t="s">
        <v>1584</v>
      </c>
      <c r="G197" s="47" t="s">
        <v>87</v>
      </c>
      <c r="H197" s="49" t="s">
        <v>19</v>
      </c>
      <c r="I197" s="52" t="str">
        <f>""</f>
        <v/>
      </c>
      <c r="J197" s="52" t="str">
        <f>""</f>
        <v/>
      </c>
      <c r="K197" s="52" t="str">
        <f>""</f>
        <v/>
      </c>
      <c r="L197" s="52" t="str">
        <f>""</f>
        <v/>
      </c>
      <c r="M197" s="53" t="str">
        <f>""</f>
        <v/>
      </c>
      <c r="N197" s="53" t="str">
        <f>""</f>
        <v/>
      </c>
      <c r="O197" s="53" t="str">
        <f>""</f>
        <v/>
      </c>
      <c r="P197" s="53" t="str">
        <f>""</f>
        <v/>
      </c>
      <c r="Q197" s="45" t="str">
        <f>""</f>
        <v/>
      </c>
      <c r="R197" s="146" t="s">
        <v>19</v>
      </c>
      <c r="S197" s="46" t="s">
        <v>1461</v>
      </c>
    </row>
    <row r="198" spans="1:20" hidden="1">
      <c r="A198" s="47">
        <f t="shared" ref="A198:A261" si="3">IF(B198=B197,A197+1000,1000+B198)</f>
        <v>1817</v>
      </c>
      <c r="B198" s="47">
        <v>817</v>
      </c>
      <c r="C198" s="47">
        <v>9163373</v>
      </c>
      <c r="D198" s="47">
        <v>3373</v>
      </c>
      <c r="E198" s="47">
        <v>135353</v>
      </c>
      <c r="F198" s="47" t="s">
        <v>754</v>
      </c>
      <c r="G198" s="47" t="s">
        <v>87</v>
      </c>
      <c r="H198" s="49" t="s">
        <v>19</v>
      </c>
      <c r="I198" s="52" t="str">
        <f>""</f>
        <v/>
      </c>
      <c r="J198" s="52" t="str">
        <f>""</f>
        <v/>
      </c>
      <c r="K198" s="52" t="str">
        <f>""</f>
        <v/>
      </c>
      <c r="L198" s="52" t="str">
        <f>""</f>
        <v/>
      </c>
      <c r="M198" s="53" t="str">
        <f>""</f>
        <v/>
      </c>
      <c r="N198" s="53" t="str">
        <f>""</f>
        <v/>
      </c>
      <c r="O198" s="53" t="str">
        <f>""</f>
        <v/>
      </c>
      <c r="P198" s="53" t="str">
        <f>""</f>
        <v/>
      </c>
      <c r="Q198" s="45" t="str">
        <f>""</f>
        <v/>
      </c>
      <c r="R198" s="146" t="s">
        <v>19</v>
      </c>
      <c r="S198" s="46" t="s">
        <v>1461</v>
      </c>
    </row>
    <row r="199" spans="1:20" hidden="1">
      <c r="A199" s="47">
        <f t="shared" si="3"/>
        <v>1818</v>
      </c>
      <c r="B199" s="48">
        <v>818</v>
      </c>
      <c r="C199" s="48">
        <v>9162098</v>
      </c>
      <c r="D199" s="48">
        <v>2098</v>
      </c>
      <c r="E199" s="48">
        <v>115544</v>
      </c>
      <c r="F199" s="48" t="s">
        <v>1585</v>
      </c>
      <c r="G199" s="48" t="s">
        <v>87</v>
      </c>
      <c r="H199" s="49" t="s">
        <v>19</v>
      </c>
      <c r="I199" s="45" t="str">
        <f>""</f>
        <v/>
      </c>
      <c r="J199" s="45" t="str">
        <f>""</f>
        <v/>
      </c>
      <c r="K199" s="45" t="str">
        <f>""</f>
        <v/>
      </c>
      <c r="L199" s="45" t="str">
        <f>""</f>
        <v/>
      </c>
      <c r="M199" s="45" t="str">
        <f>""</f>
        <v/>
      </c>
      <c r="N199" s="45" t="str">
        <f>""</f>
        <v/>
      </c>
      <c r="O199" s="45" t="str">
        <f>""</f>
        <v/>
      </c>
      <c r="P199" s="45" t="str">
        <f>""</f>
        <v/>
      </c>
      <c r="Q199" s="45" t="str">
        <f>""</f>
        <v/>
      </c>
      <c r="R199" s="146" t="s">
        <v>19</v>
      </c>
      <c r="S199" s="46" t="s">
        <v>1461</v>
      </c>
    </row>
    <row r="200" spans="1:20" hidden="1">
      <c r="A200" s="47">
        <f t="shared" si="3"/>
        <v>2818</v>
      </c>
      <c r="B200" s="48">
        <v>818</v>
      </c>
      <c r="C200" s="48">
        <v>9162098</v>
      </c>
      <c r="D200" s="48">
        <v>2098</v>
      </c>
      <c r="E200" s="48">
        <v>115544</v>
      </c>
      <c r="F200" s="48" t="s">
        <v>1585</v>
      </c>
      <c r="G200" s="48" t="s">
        <v>87</v>
      </c>
      <c r="H200" s="49" t="s">
        <v>19</v>
      </c>
      <c r="I200" s="45" t="str">
        <f>""</f>
        <v/>
      </c>
      <c r="J200" s="45" t="str">
        <f>""</f>
        <v/>
      </c>
      <c r="K200" s="45" t="str">
        <f>""</f>
        <v/>
      </c>
      <c r="L200" s="45" t="str">
        <f>""</f>
        <v/>
      </c>
      <c r="M200" s="45" t="str">
        <f>""</f>
        <v/>
      </c>
      <c r="N200" s="45" t="str">
        <f>""</f>
        <v/>
      </c>
      <c r="O200" s="45" t="str">
        <f>""</f>
        <v/>
      </c>
      <c r="P200" s="45" t="str">
        <f>""</f>
        <v/>
      </c>
      <c r="Q200" s="45" t="str">
        <f>""</f>
        <v/>
      </c>
      <c r="R200" s="146" t="s">
        <v>19</v>
      </c>
      <c r="S200" s="46" t="s">
        <v>1461</v>
      </c>
    </row>
    <row r="201" spans="1:20" hidden="1">
      <c r="A201" s="47">
        <f t="shared" si="3"/>
        <v>1819</v>
      </c>
      <c r="B201" s="47">
        <v>819</v>
      </c>
      <c r="C201" s="47">
        <v>9162099</v>
      </c>
      <c r="D201" s="47">
        <v>2099</v>
      </c>
      <c r="E201" s="47">
        <v>115545</v>
      </c>
      <c r="F201" s="47" t="s">
        <v>1586</v>
      </c>
      <c r="G201" s="47" t="s">
        <v>87</v>
      </c>
      <c r="H201" s="49" t="s">
        <v>19</v>
      </c>
      <c r="I201" s="45" t="str">
        <f>""</f>
        <v/>
      </c>
      <c r="J201" s="45" t="str">
        <f>""</f>
        <v/>
      </c>
      <c r="K201" s="45" t="str">
        <f>""</f>
        <v/>
      </c>
      <c r="L201" s="45" t="str">
        <f>""</f>
        <v/>
      </c>
      <c r="M201" s="45" t="str">
        <f>""</f>
        <v/>
      </c>
      <c r="N201" s="45" t="str">
        <f>""</f>
        <v/>
      </c>
      <c r="O201" s="45" t="str">
        <f>""</f>
        <v/>
      </c>
      <c r="P201" s="45" t="str">
        <f>""</f>
        <v/>
      </c>
      <c r="Q201" s="45" t="str">
        <f>""</f>
        <v/>
      </c>
      <c r="R201" s="146" t="s">
        <v>19</v>
      </c>
      <c r="S201" s="46" t="s">
        <v>1461</v>
      </c>
      <c r="T201" s="26"/>
    </row>
    <row r="202" spans="1:20" hidden="1">
      <c r="A202" s="47">
        <f t="shared" si="3"/>
        <v>1825</v>
      </c>
      <c r="B202" s="47">
        <v>825</v>
      </c>
      <c r="C202" s="47">
        <v>9163074</v>
      </c>
      <c r="D202" s="47">
        <v>3074</v>
      </c>
      <c r="E202" s="47">
        <v>115655</v>
      </c>
      <c r="F202" s="47" t="s">
        <v>1587</v>
      </c>
      <c r="G202" s="47" t="s">
        <v>87</v>
      </c>
      <c r="H202" s="49" t="s">
        <v>19</v>
      </c>
      <c r="I202" s="45" t="str">
        <f>""</f>
        <v/>
      </c>
      <c r="J202" s="45" t="str">
        <f>""</f>
        <v/>
      </c>
      <c r="K202" s="45" t="str">
        <f>""</f>
        <v/>
      </c>
      <c r="L202" s="45" t="str">
        <f>""</f>
        <v/>
      </c>
      <c r="M202" s="45" t="str">
        <f>""</f>
        <v/>
      </c>
      <c r="N202" s="45" t="str">
        <f>""</f>
        <v/>
      </c>
      <c r="O202" s="45" t="str">
        <f>""</f>
        <v/>
      </c>
      <c r="P202" s="45" t="str">
        <f>""</f>
        <v/>
      </c>
      <c r="Q202" s="45" t="str">
        <f>""</f>
        <v/>
      </c>
      <c r="R202" s="146" t="s">
        <v>19</v>
      </c>
      <c r="S202" s="46" t="s">
        <v>1461</v>
      </c>
      <c r="T202" s="26"/>
    </row>
    <row r="203" spans="1:20" hidden="1">
      <c r="A203" s="47">
        <f t="shared" si="3"/>
        <v>1827</v>
      </c>
      <c r="B203" s="50">
        <v>827</v>
      </c>
      <c r="C203" s="50">
        <v>9162101</v>
      </c>
      <c r="D203" s="50">
        <v>2101</v>
      </c>
      <c r="E203" s="50">
        <v>115547</v>
      </c>
      <c r="F203" s="50" t="s">
        <v>1588</v>
      </c>
      <c r="G203" s="50" t="s">
        <v>87</v>
      </c>
      <c r="H203" s="49" t="s">
        <v>19</v>
      </c>
      <c r="I203" s="45" t="str">
        <f>""</f>
        <v/>
      </c>
      <c r="J203" s="45" t="str">
        <f>""</f>
        <v/>
      </c>
      <c r="K203" s="45" t="str">
        <f>""</f>
        <v/>
      </c>
      <c r="L203" s="45" t="str">
        <f>""</f>
        <v/>
      </c>
      <c r="M203" s="45" t="str">
        <f>""</f>
        <v/>
      </c>
      <c r="N203" s="45" t="str">
        <f>""</f>
        <v/>
      </c>
      <c r="O203" s="45" t="str">
        <f>""</f>
        <v/>
      </c>
      <c r="P203" s="45" t="str">
        <f>""</f>
        <v/>
      </c>
      <c r="Q203" s="45" t="str">
        <f>""</f>
        <v/>
      </c>
      <c r="R203" s="146" t="s">
        <v>19</v>
      </c>
      <c r="S203" s="46" t="s">
        <v>1461</v>
      </c>
    </row>
    <row r="204" spans="1:20" hidden="1">
      <c r="A204" s="47">
        <f t="shared" si="3"/>
        <v>1829</v>
      </c>
      <c r="B204" s="50">
        <v>829</v>
      </c>
      <c r="C204" s="50">
        <v>9163076</v>
      </c>
      <c r="D204" s="50">
        <v>3076</v>
      </c>
      <c r="E204" s="50">
        <v>115657</v>
      </c>
      <c r="F204" s="50" t="s">
        <v>1589</v>
      </c>
      <c r="G204" s="50" t="s">
        <v>87</v>
      </c>
      <c r="H204" s="49" t="s">
        <v>19</v>
      </c>
      <c r="I204" s="45" t="str">
        <f>""</f>
        <v/>
      </c>
      <c r="J204" s="45" t="str">
        <f>""</f>
        <v/>
      </c>
      <c r="K204" s="45" t="str">
        <f>""</f>
        <v/>
      </c>
      <c r="L204" s="45" t="str">
        <f>""</f>
        <v/>
      </c>
      <c r="M204" s="45" t="str">
        <f>""</f>
        <v/>
      </c>
      <c r="N204" s="45" t="str">
        <f>""</f>
        <v/>
      </c>
      <c r="O204" s="45" t="str">
        <f>""</f>
        <v/>
      </c>
      <c r="P204" s="45" t="str">
        <f>""</f>
        <v/>
      </c>
      <c r="Q204" s="45" t="str">
        <f>""</f>
        <v/>
      </c>
      <c r="R204" s="146" t="s">
        <v>19</v>
      </c>
      <c r="S204" s="46" t="s">
        <v>1461</v>
      </c>
    </row>
    <row r="205" spans="1:20" hidden="1">
      <c r="A205" s="47">
        <f t="shared" si="3"/>
        <v>1830</v>
      </c>
      <c r="B205" s="50">
        <v>830</v>
      </c>
      <c r="C205" s="50">
        <v>9165208</v>
      </c>
      <c r="D205" s="50">
        <v>5208</v>
      </c>
      <c r="E205" s="50">
        <v>115738</v>
      </c>
      <c r="F205" s="50" t="s">
        <v>1316</v>
      </c>
      <c r="G205" s="50" t="s">
        <v>87</v>
      </c>
      <c r="H205" s="49" t="s">
        <v>19</v>
      </c>
      <c r="I205" s="45" t="str">
        <f>""</f>
        <v/>
      </c>
      <c r="J205" s="45" t="str">
        <f>""</f>
        <v/>
      </c>
      <c r="K205" s="45" t="str">
        <f>""</f>
        <v/>
      </c>
      <c r="L205" s="45" t="str">
        <f>""</f>
        <v/>
      </c>
      <c r="M205" s="45" t="str">
        <f>""</f>
        <v/>
      </c>
      <c r="N205" s="45" t="str">
        <f>""</f>
        <v/>
      </c>
      <c r="O205" s="45" t="str">
        <f>""</f>
        <v/>
      </c>
      <c r="P205" s="45" t="str">
        <f>""</f>
        <v/>
      </c>
      <c r="Q205" s="45" t="str">
        <f>""</f>
        <v/>
      </c>
      <c r="R205" s="146" t="s">
        <v>19</v>
      </c>
      <c r="S205" s="46" t="s">
        <v>1461</v>
      </c>
    </row>
    <row r="206" spans="1:20" hidden="1">
      <c r="A206" s="47">
        <f t="shared" si="3"/>
        <v>1833</v>
      </c>
      <c r="B206" s="50">
        <v>833</v>
      </c>
      <c r="C206" s="50">
        <v>9163077</v>
      </c>
      <c r="D206" s="50">
        <v>3077</v>
      </c>
      <c r="E206" s="50">
        <v>115658</v>
      </c>
      <c r="F206" s="50" t="s">
        <v>1590</v>
      </c>
      <c r="G206" s="50" t="s">
        <v>87</v>
      </c>
      <c r="H206" s="49" t="s">
        <v>19</v>
      </c>
      <c r="I206" s="45" t="str">
        <f>""</f>
        <v/>
      </c>
      <c r="J206" s="45" t="str">
        <f>""</f>
        <v/>
      </c>
      <c r="K206" s="45" t="str">
        <f>""</f>
        <v/>
      </c>
      <c r="L206" s="45" t="str">
        <f>""</f>
        <v/>
      </c>
      <c r="M206" s="45" t="str">
        <f>""</f>
        <v/>
      </c>
      <c r="N206" s="45" t="str">
        <f>""</f>
        <v/>
      </c>
      <c r="O206" s="45" t="str">
        <f>""</f>
        <v/>
      </c>
      <c r="P206" s="45" t="str">
        <f>""</f>
        <v/>
      </c>
      <c r="Q206" s="45" t="str">
        <f>""</f>
        <v/>
      </c>
      <c r="R206" s="146" t="s">
        <v>19</v>
      </c>
      <c r="S206" s="46" t="s">
        <v>1461</v>
      </c>
    </row>
    <row r="207" spans="1:20" hidden="1">
      <c r="A207" s="47">
        <f t="shared" si="3"/>
        <v>1835</v>
      </c>
      <c r="B207" s="51">
        <v>835</v>
      </c>
      <c r="C207" s="51">
        <v>9163024</v>
      </c>
      <c r="D207" s="51">
        <v>3024</v>
      </c>
      <c r="E207" s="51">
        <v>115614</v>
      </c>
      <c r="F207" s="51" t="s">
        <v>1591</v>
      </c>
      <c r="G207" s="51" t="s">
        <v>87</v>
      </c>
      <c r="H207" s="49" t="s">
        <v>19</v>
      </c>
      <c r="I207" s="45" t="str">
        <f>""</f>
        <v/>
      </c>
      <c r="J207" s="45" t="str">
        <f>""</f>
        <v/>
      </c>
      <c r="K207" s="45" t="str">
        <f>""</f>
        <v/>
      </c>
      <c r="L207" s="45" t="str">
        <f>""</f>
        <v/>
      </c>
      <c r="M207" s="45" t="str">
        <f>""</f>
        <v/>
      </c>
      <c r="N207" s="45" t="str">
        <f>""</f>
        <v/>
      </c>
      <c r="O207" s="45" t="str">
        <f>""</f>
        <v/>
      </c>
      <c r="P207" s="45" t="str">
        <f>""</f>
        <v/>
      </c>
      <c r="Q207" s="45" t="str">
        <f>""</f>
        <v/>
      </c>
      <c r="R207" s="146" t="s">
        <v>19</v>
      </c>
      <c r="S207" s="46" t="s">
        <v>1461</v>
      </c>
      <c r="T207" s="26"/>
    </row>
    <row r="208" spans="1:20" hidden="1">
      <c r="A208" s="47">
        <f t="shared" si="3"/>
        <v>2835</v>
      </c>
      <c r="B208" s="51">
        <v>835</v>
      </c>
      <c r="C208" s="51">
        <v>9163024</v>
      </c>
      <c r="D208" s="51">
        <v>3024</v>
      </c>
      <c r="E208" s="51">
        <v>115614</v>
      </c>
      <c r="F208" s="51" t="s">
        <v>1591</v>
      </c>
      <c r="G208" s="51" t="s">
        <v>87</v>
      </c>
      <c r="H208" s="49" t="s">
        <v>19</v>
      </c>
      <c r="I208" s="45" t="str">
        <f>""</f>
        <v/>
      </c>
      <c r="J208" s="45" t="str">
        <f>""</f>
        <v/>
      </c>
      <c r="K208" s="45" t="str">
        <f>""</f>
        <v/>
      </c>
      <c r="L208" s="45" t="str">
        <f>""</f>
        <v/>
      </c>
      <c r="M208" s="45" t="str">
        <f>""</f>
        <v/>
      </c>
      <c r="N208" s="45" t="str">
        <f>""</f>
        <v/>
      </c>
      <c r="O208" s="45" t="str">
        <f>""</f>
        <v/>
      </c>
      <c r="P208" s="45" t="str">
        <f>""</f>
        <v/>
      </c>
      <c r="Q208" s="45" t="str">
        <f>""</f>
        <v/>
      </c>
      <c r="R208" s="146" t="s">
        <v>19</v>
      </c>
      <c r="S208" s="46" t="s">
        <v>1461</v>
      </c>
      <c r="T208" s="26"/>
    </row>
    <row r="209" spans="1:20" hidden="1">
      <c r="A209" s="47">
        <f t="shared" si="3"/>
        <v>3835</v>
      </c>
      <c r="B209" s="51">
        <v>835</v>
      </c>
      <c r="C209" s="51">
        <v>9163024</v>
      </c>
      <c r="D209" s="51">
        <v>3024</v>
      </c>
      <c r="E209" s="51">
        <v>115614</v>
      </c>
      <c r="F209" s="51" t="s">
        <v>1591</v>
      </c>
      <c r="G209" s="51" t="s">
        <v>87</v>
      </c>
      <c r="H209" s="49" t="s">
        <v>19</v>
      </c>
      <c r="I209" s="45" t="str">
        <f>""</f>
        <v/>
      </c>
      <c r="J209" s="45" t="str">
        <f>""</f>
        <v/>
      </c>
      <c r="K209" s="45" t="str">
        <f>""</f>
        <v/>
      </c>
      <c r="L209" s="45" t="str">
        <f>""</f>
        <v/>
      </c>
      <c r="M209" s="45" t="str">
        <f>""</f>
        <v/>
      </c>
      <c r="N209" s="45" t="str">
        <f>""</f>
        <v/>
      </c>
      <c r="O209" s="45" t="str">
        <f>""</f>
        <v/>
      </c>
      <c r="P209" s="45" t="str">
        <f>""</f>
        <v/>
      </c>
      <c r="Q209" s="45" t="str">
        <f>""</f>
        <v/>
      </c>
      <c r="R209" s="146" t="s">
        <v>19</v>
      </c>
      <c r="S209" s="46" t="s">
        <v>1461</v>
      </c>
      <c r="T209" s="26"/>
    </row>
    <row r="210" spans="1:20" hidden="1">
      <c r="A210" s="47">
        <f t="shared" si="3"/>
        <v>4835</v>
      </c>
      <c r="B210" s="51">
        <v>835</v>
      </c>
      <c r="C210" s="51">
        <v>9163024</v>
      </c>
      <c r="D210" s="51">
        <v>3024</v>
      </c>
      <c r="E210" s="51">
        <v>115614</v>
      </c>
      <c r="F210" s="51" t="s">
        <v>1591</v>
      </c>
      <c r="G210" s="51" t="s">
        <v>87</v>
      </c>
      <c r="H210" s="49" t="s">
        <v>19</v>
      </c>
      <c r="I210" s="45" t="str">
        <f>""</f>
        <v/>
      </c>
      <c r="J210" s="45" t="str">
        <f>""</f>
        <v/>
      </c>
      <c r="K210" s="45" t="str">
        <f>""</f>
        <v/>
      </c>
      <c r="L210" s="45" t="str">
        <f>""</f>
        <v/>
      </c>
      <c r="M210" s="45" t="str">
        <f>""</f>
        <v/>
      </c>
      <c r="N210" s="45" t="str">
        <f>""</f>
        <v/>
      </c>
      <c r="O210" s="45" t="str">
        <f>""</f>
        <v/>
      </c>
      <c r="P210" s="45" t="str">
        <f>""</f>
        <v/>
      </c>
      <c r="Q210" s="45" t="str">
        <f>""</f>
        <v/>
      </c>
      <c r="R210" s="146" t="s">
        <v>19</v>
      </c>
      <c r="S210" s="46" t="s">
        <v>1461</v>
      </c>
      <c r="T210" s="26"/>
    </row>
    <row r="211" spans="1:20" hidden="1">
      <c r="A211" s="47">
        <f t="shared" si="3"/>
        <v>1837</v>
      </c>
      <c r="B211" s="50">
        <v>837</v>
      </c>
      <c r="C211" s="50">
        <v>9162102</v>
      </c>
      <c r="D211" s="50">
        <v>2102</v>
      </c>
      <c r="E211" s="50">
        <v>115548</v>
      </c>
      <c r="F211" s="50" t="s">
        <v>1357</v>
      </c>
      <c r="G211" s="50" t="s">
        <v>87</v>
      </c>
      <c r="H211" s="49" t="s">
        <v>19</v>
      </c>
      <c r="I211" s="45" t="str">
        <f>""</f>
        <v/>
      </c>
      <c r="J211" s="45" t="str">
        <f>""</f>
        <v/>
      </c>
      <c r="K211" s="45" t="str">
        <f>""</f>
        <v/>
      </c>
      <c r="L211" s="45" t="str">
        <f>""</f>
        <v/>
      </c>
      <c r="M211" s="45" t="str">
        <f>""</f>
        <v/>
      </c>
      <c r="N211" s="45" t="str">
        <f>""</f>
        <v/>
      </c>
      <c r="O211" s="45" t="str">
        <f>""</f>
        <v/>
      </c>
      <c r="P211" s="45" t="str">
        <f>""</f>
        <v/>
      </c>
      <c r="Q211" s="45" t="str">
        <f>""</f>
        <v/>
      </c>
      <c r="R211" s="146" t="s">
        <v>19</v>
      </c>
      <c r="S211" s="46" t="s">
        <v>1461</v>
      </c>
    </row>
    <row r="212" spans="1:20" hidden="1">
      <c r="A212" s="47">
        <f t="shared" si="3"/>
        <v>1838</v>
      </c>
      <c r="B212" s="50">
        <v>838</v>
      </c>
      <c r="C212" s="50">
        <v>9163350</v>
      </c>
      <c r="D212" s="50">
        <v>3350</v>
      </c>
      <c r="E212" s="50">
        <v>115701</v>
      </c>
      <c r="F212" s="50" t="s">
        <v>1592</v>
      </c>
      <c r="G212" s="50" t="s">
        <v>87</v>
      </c>
      <c r="H212" s="49" t="s">
        <v>19</v>
      </c>
      <c r="I212" s="52" t="str">
        <f>""</f>
        <v/>
      </c>
      <c r="J212" s="52" t="str">
        <f>""</f>
        <v/>
      </c>
      <c r="K212" s="52" t="str">
        <f>""</f>
        <v/>
      </c>
      <c r="L212" s="52" t="str">
        <f>""</f>
        <v/>
      </c>
      <c r="M212" s="53" t="str">
        <f>""</f>
        <v/>
      </c>
      <c r="N212" s="53" t="str">
        <f>""</f>
        <v/>
      </c>
      <c r="O212" s="53" t="str">
        <f>""</f>
        <v/>
      </c>
      <c r="P212" s="53" t="str">
        <f>""</f>
        <v/>
      </c>
      <c r="Q212" s="45" t="str">
        <f>""</f>
        <v/>
      </c>
      <c r="R212" s="146" t="s">
        <v>19</v>
      </c>
      <c r="S212" s="46" t="s">
        <v>1461</v>
      </c>
      <c r="T212" s="26"/>
    </row>
    <row r="213" spans="1:20" hidden="1">
      <c r="A213" s="47">
        <f t="shared" si="3"/>
        <v>1842</v>
      </c>
      <c r="B213" s="50">
        <v>842</v>
      </c>
      <c r="C213" s="50">
        <v>9163080</v>
      </c>
      <c r="D213" s="50">
        <v>3080</v>
      </c>
      <c r="E213" s="50">
        <v>115660</v>
      </c>
      <c r="F213" s="50" t="s">
        <v>1596</v>
      </c>
      <c r="G213" s="50" t="s">
        <v>87</v>
      </c>
      <c r="H213" s="49" t="s">
        <v>19</v>
      </c>
      <c r="I213" s="45" t="str">
        <f>""</f>
        <v/>
      </c>
      <c r="J213" s="45" t="str">
        <f>""</f>
        <v/>
      </c>
      <c r="K213" s="45" t="str">
        <f>""</f>
        <v/>
      </c>
      <c r="L213" s="45" t="str">
        <f>""</f>
        <v/>
      </c>
      <c r="M213" s="45" t="str">
        <f>""</f>
        <v/>
      </c>
      <c r="N213" s="45" t="str">
        <f>""</f>
        <v/>
      </c>
      <c r="O213" s="45" t="str">
        <f>""</f>
        <v/>
      </c>
      <c r="P213" s="45" t="str">
        <f>""</f>
        <v/>
      </c>
      <c r="Q213" s="45" t="str">
        <f>""</f>
        <v/>
      </c>
      <c r="R213" s="146" t="s">
        <v>19</v>
      </c>
      <c r="S213" s="46" t="s">
        <v>1461</v>
      </c>
    </row>
    <row r="214" spans="1:20" hidden="1">
      <c r="A214" s="47">
        <f t="shared" si="3"/>
        <v>1845</v>
      </c>
      <c r="B214" s="50">
        <v>845</v>
      </c>
      <c r="C214" s="50">
        <v>9163081</v>
      </c>
      <c r="D214" s="50">
        <v>3081</v>
      </c>
      <c r="E214" s="50">
        <v>115661</v>
      </c>
      <c r="F214" s="50" t="s">
        <v>1597</v>
      </c>
      <c r="G214" s="50" t="s">
        <v>87</v>
      </c>
      <c r="H214" s="49" t="s">
        <v>19</v>
      </c>
      <c r="I214" s="45" t="str">
        <f>""</f>
        <v/>
      </c>
      <c r="J214" s="45" t="str">
        <f>""</f>
        <v/>
      </c>
      <c r="K214" s="45" t="str">
        <f>""</f>
        <v/>
      </c>
      <c r="L214" s="45" t="str">
        <f>""</f>
        <v/>
      </c>
      <c r="M214" s="45" t="str">
        <f>""</f>
        <v/>
      </c>
      <c r="N214" s="45" t="str">
        <f>""</f>
        <v/>
      </c>
      <c r="O214" s="45" t="str">
        <f>""</f>
        <v/>
      </c>
      <c r="P214" s="45" t="str">
        <f>""</f>
        <v/>
      </c>
      <c r="Q214" s="45" t="str">
        <f>""</f>
        <v/>
      </c>
      <c r="R214" s="146" t="s">
        <v>19</v>
      </c>
      <c r="S214" s="46" t="s">
        <v>1461</v>
      </c>
      <c r="T214" s="26"/>
    </row>
    <row r="215" spans="1:20" ht="25.5" hidden="1">
      <c r="A215" s="47">
        <f t="shared" si="3"/>
        <v>1851</v>
      </c>
      <c r="B215" s="47">
        <v>851</v>
      </c>
      <c r="C215" s="47">
        <v>9163352</v>
      </c>
      <c r="D215" s="47">
        <v>3352</v>
      </c>
      <c r="E215" s="47">
        <v>115703</v>
      </c>
      <c r="F215" s="47" t="s">
        <v>1598</v>
      </c>
      <c r="G215" s="47" t="s">
        <v>87</v>
      </c>
      <c r="H215" s="49" t="s">
        <v>19</v>
      </c>
      <c r="I215" s="52" t="str">
        <f>""</f>
        <v/>
      </c>
      <c r="J215" s="52" t="str">
        <f>""</f>
        <v/>
      </c>
      <c r="K215" s="52" t="str">
        <f>""</f>
        <v/>
      </c>
      <c r="L215" s="52" t="str">
        <f>""</f>
        <v/>
      </c>
      <c r="M215" s="53" t="str">
        <f>""</f>
        <v/>
      </c>
      <c r="N215" s="53" t="str">
        <f>""</f>
        <v/>
      </c>
      <c r="O215" s="53" t="str">
        <f>""</f>
        <v/>
      </c>
      <c r="P215" s="53" t="str">
        <f>""</f>
        <v/>
      </c>
      <c r="Q215" s="45" t="str">
        <f>""</f>
        <v/>
      </c>
      <c r="R215" s="146" t="s">
        <v>19</v>
      </c>
      <c r="S215" s="46" t="s">
        <v>1461</v>
      </c>
    </row>
    <row r="216" spans="1:20" hidden="1">
      <c r="A216" s="47">
        <f t="shared" si="3"/>
        <v>1852</v>
      </c>
      <c r="B216" s="47">
        <v>852</v>
      </c>
      <c r="C216" s="47">
        <v>9162114</v>
      </c>
      <c r="D216" s="47">
        <v>2114</v>
      </c>
      <c r="E216" s="47">
        <v>115559</v>
      </c>
      <c r="F216" s="47" t="s">
        <v>1427</v>
      </c>
      <c r="G216" s="47" t="s">
        <v>87</v>
      </c>
      <c r="H216" s="49" t="s">
        <v>19</v>
      </c>
      <c r="I216" s="45" t="str">
        <f>""</f>
        <v/>
      </c>
      <c r="J216" s="45" t="str">
        <f>""</f>
        <v/>
      </c>
      <c r="K216" s="45" t="str">
        <f>""</f>
        <v/>
      </c>
      <c r="L216" s="45" t="str">
        <f>""</f>
        <v/>
      </c>
      <c r="M216" s="45" t="str">
        <f>""</f>
        <v/>
      </c>
      <c r="N216" s="45" t="str">
        <f>""</f>
        <v/>
      </c>
      <c r="O216" s="45" t="str">
        <f>""</f>
        <v/>
      </c>
      <c r="P216" s="45" t="str">
        <f>""</f>
        <v/>
      </c>
      <c r="Q216" s="45" t="str">
        <f>""</f>
        <v/>
      </c>
      <c r="R216" s="146" t="s">
        <v>19</v>
      </c>
      <c r="S216" s="46" t="s">
        <v>1461</v>
      </c>
    </row>
    <row r="217" spans="1:20" hidden="1">
      <c r="A217" s="47">
        <f t="shared" si="3"/>
        <v>1853</v>
      </c>
      <c r="B217" s="47">
        <v>853</v>
      </c>
      <c r="C217" s="47">
        <v>9163353</v>
      </c>
      <c r="D217" s="47">
        <v>3353</v>
      </c>
      <c r="E217" s="47">
        <v>115704</v>
      </c>
      <c r="F217" s="47" t="s">
        <v>1599</v>
      </c>
      <c r="G217" s="47" t="s">
        <v>87</v>
      </c>
      <c r="H217" s="49" t="s">
        <v>19</v>
      </c>
      <c r="I217" s="45" t="str">
        <f>""</f>
        <v/>
      </c>
      <c r="J217" s="45" t="str">
        <f>""</f>
        <v/>
      </c>
      <c r="K217" s="45" t="str">
        <f>""</f>
        <v/>
      </c>
      <c r="L217" s="45" t="str">
        <f>""</f>
        <v/>
      </c>
      <c r="M217" s="45" t="str">
        <f>""</f>
        <v/>
      </c>
      <c r="N217" s="45" t="str">
        <f>""</f>
        <v/>
      </c>
      <c r="O217" s="45" t="str">
        <f>""</f>
        <v/>
      </c>
      <c r="P217" s="45" t="str">
        <f>""</f>
        <v/>
      </c>
      <c r="Q217" s="45" t="str">
        <f>""</f>
        <v/>
      </c>
      <c r="R217" s="146" t="s">
        <v>19</v>
      </c>
      <c r="S217" s="46" t="s">
        <v>1461</v>
      </c>
    </row>
    <row r="218" spans="1:20" hidden="1">
      <c r="A218" s="47">
        <f t="shared" si="3"/>
        <v>1855</v>
      </c>
      <c r="B218" s="47">
        <v>855</v>
      </c>
      <c r="C218" s="47">
        <v>9165204</v>
      </c>
      <c r="D218" s="47">
        <v>5204</v>
      </c>
      <c r="E218" s="47">
        <v>115734</v>
      </c>
      <c r="F218" s="47" t="s">
        <v>1600</v>
      </c>
      <c r="G218" s="47" t="s">
        <v>87</v>
      </c>
      <c r="H218" s="49" t="s">
        <v>19</v>
      </c>
      <c r="I218" s="77" t="str">
        <f>""</f>
        <v/>
      </c>
      <c r="J218" s="77" t="str">
        <f>""</f>
        <v/>
      </c>
      <c r="K218" s="77" t="str">
        <f>""</f>
        <v/>
      </c>
      <c r="L218" s="77" t="str">
        <f>""</f>
        <v/>
      </c>
      <c r="M218" s="77" t="str">
        <f>""</f>
        <v/>
      </c>
      <c r="N218" s="77" t="str">
        <f>""</f>
        <v/>
      </c>
      <c r="O218" s="77" t="str">
        <f>""</f>
        <v/>
      </c>
      <c r="P218" s="77" t="str">
        <f>""</f>
        <v/>
      </c>
      <c r="Q218" s="45" t="str">
        <f>""</f>
        <v/>
      </c>
      <c r="R218" s="146" t="s">
        <v>19</v>
      </c>
      <c r="S218" s="46" t="s">
        <v>1461</v>
      </c>
    </row>
    <row r="219" spans="1:20" hidden="1">
      <c r="A219" s="47">
        <f t="shared" si="3"/>
        <v>1856</v>
      </c>
      <c r="B219" s="50">
        <v>856</v>
      </c>
      <c r="C219" s="50">
        <v>9165209</v>
      </c>
      <c r="D219" s="50">
        <v>5209</v>
      </c>
      <c r="E219" s="50">
        <v>115739</v>
      </c>
      <c r="F219" s="50" t="s">
        <v>1249</v>
      </c>
      <c r="G219" s="50" t="s">
        <v>87</v>
      </c>
      <c r="H219" s="49" t="s">
        <v>19</v>
      </c>
      <c r="I219" s="45" t="str">
        <f>""</f>
        <v/>
      </c>
      <c r="J219" s="45" t="str">
        <f>""</f>
        <v/>
      </c>
      <c r="K219" s="45" t="str">
        <f>""</f>
        <v/>
      </c>
      <c r="L219" s="45" t="str">
        <f>""</f>
        <v/>
      </c>
      <c r="M219" s="45" t="str">
        <f>""</f>
        <v/>
      </c>
      <c r="N219" s="45" t="str">
        <f>""</f>
        <v/>
      </c>
      <c r="O219" s="45" t="str">
        <f>""</f>
        <v/>
      </c>
      <c r="P219" s="45" t="str">
        <f>""</f>
        <v/>
      </c>
      <c r="Q219" s="45" t="str">
        <f>""</f>
        <v/>
      </c>
      <c r="R219" s="146" t="s">
        <v>19</v>
      </c>
      <c r="S219" s="46" t="s">
        <v>1461</v>
      </c>
      <c r="T219" s="26"/>
    </row>
    <row r="220" spans="1:20" hidden="1">
      <c r="A220" s="47">
        <f t="shared" si="3"/>
        <v>1857</v>
      </c>
      <c r="B220" s="50">
        <v>857</v>
      </c>
      <c r="C220" s="50">
        <v>9162136</v>
      </c>
      <c r="D220" s="50">
        <v>2136</v>
      </c>
      <c r="E220" s="50">
        <v>115572</v>
      </c>
      <c r="F220" s="50" t="s">
        <v>559</v>
      </c>
      <c r="G220" s="50" t="s">
        <v>87</v>
      </c>
      <c r="H220" s="49" t="s">
        <v>19</v>
      </c>
      <c r="I220" s="52" t="str">
        <f>""</f>
        <v/>
      </c>
      <c r="J220" s="52" t="str">
        <f>""</f>
        <v/>
      </c>
      <c r="K220" s="52" t="str">
        <f>""</f>
        <v/>
      </c>
      <c r="L220" s="52" t="str">
        <f>""</f>
        <v/>
      </c>
      <c r="M220" s="53" t="str">
        <f>""</f>
        <v/>
      </c>
      <c r="N220" s="53" t="str">
        <f>""</f>
        <v/>
      </c>
      <c r="O220" s="53" t="str">
        <f>""</f>
        <v/>
      </c>
      <c r="P220" s="53" t="str">
        <f>""</f>
        <v/>
      </c>
      <c r="Q220" s="45" t="str">
        <f>""</f>
        <v/>
      </c>
      <c r="R220" s="146" t="s">
        <v>19</v>
      </c>
      <c r="S220" s="46" t="s">
        <v>1461</v>
      </c>
    </row>
    <row r="221" spans="1:20" hidden="1">
      <c r="A221" s="47">
        <f t="shared" si="3"/>
        <v>1862</v>
      </c>
      <c r="B221" s="51">
        <v>862</v>
      </c>
      <c r="C221" s="51">
        <v>9162110</v>
      </c>
      <c r="D221" s="51">
        <v>2110</v>
      </c>
      <c r="E221" s="51">
        <v>115555</v>
      </c>
      <c r="F221" s="51" t="s">
        <v>1601</v>
      </c>
      <c r="G221" s="51" t="s">
        <v>87</v>
      </c>
      <c r="H221" s="49" t="s">
        <v>19</v>
      </c>
      <c r="I221" s="45" t="str">
        <f>""</f>
        <v/>
      </c>
      <c r="J221" s="45" t="str">
        <f>""</f>
        <v/>
      </c>
      <c r="K221" s="52" t="str">
        <f>""</f>
        <v/>
      </c>
      <c r="L221" s="52" t="str">
        <f>""</f>
        <v/>
      </c>
      <c r="M221" s="52" t="str">
        <f>""</f>
        <v/>
      </c>
      <c r="N221" s="52" t="str">
        <f>""</f>
        <v/>
      </c>
      <c r="O221" s="53" t="str">
        <f>""</f>
        <v/>
      </c>
      <c r="P221" s="53" t="str">
        <f>""</f>
        <v/>
      </c>
      <c r="Q221" s="53" t="str">
        <f>""</f>
        <v/>
      </c>
      <c r="R221" s="146" t="s">
        <v>19</v>
      </c>
      <c r="S221" s="46" t="s">
        <v>1461</v>
      </c>
      <c r="T221" s="26"/>
    </row>
    <row r="222" spans="1:20" hidden="1">
      <c r="A222" s="47">
        <f t="shared" si="3"/>
        <v>2862</v>
      </c>
      <c r="B222" s="51">
        <v>862</v>
      </c>
      <c r="C222" s="51">
        <v>9162110</v>
      </c>
      <c r="D222" s="51">
        <v>2110</v>
      </c>
      <c r="E222" s="51">
        <v>115555</v>
      </c>
      <c r="F222" s="51" t="s">
        <v>1601</v>
      </c>
      <c r="G222" s="51" t="s">
        <v>87</v>
      </c>
      <c r="H222" s="49" t="s">
        <v>19</v>
      </c>
      <c r="I222" s="45" t="str">
        <f>""</f>
        <v/>
      </c>
      <c r="J222" s="45" t="str">
        <f>""</f>
        <v/>
      </c>
      <c r="K222" s="52" t="str">
        <f>""</f>
        <v/>
      </c>
      <c r="L222" s="52" t="str">
        <f>""</f>
        <v/>
      </c>
      <c r="M222" s="52" t="str">
        <f>""</f>
        <v/>
      </c>
      <c r="N222" s="52" t="str">
        <f>""</f>
        <v/>
      </c>
      <c r="O222" s="53" t="str">
        <f>""</f>
        <v/>
      </c>
      <c r="P222" s="53" t="str">
        <f>""</f>
        <v/>
      </c>
      <c r="Q222" s="53" t="str">
        <f>""</f>
        <v/>
      </c>
      <c r="R222" s="146" t="s">
        <v>19</v>
      </c>
      <c r="S222" s="46" t="s">
        <v>1461</v>
      </c>
    </row>
    <row r="223" spans="1:20" hidden="1">
      <c r="A223" s="47">
        <f t="shared" si="3"/>
        <v>1881</v>
      </c>
      <c r="B223" s="50">
        <v>881</v>
      </c>
      <c r="C223" s="50">
        <v>9162165</v>
      </c>
      <c r="D223" s="50">
        <v>2165</v>
      </c>
      <c r="E223" s="50">
        <v>115598</v>
      </c>
      <c r="F223" s="50" t="s">
        <v>199</v>
      </c>
      <c r="G223" s="50" t="s">
        <v>87</v>
      </c>
      <c r="H223" s="49" t="s">
        <v>19</v>
      </c>
      <c r="I223" s="52" t="str">
        <f>""</f>
        <v/>
      </c>
      <c r="J223" s="52" t="str">
        <f>""</f>
        <v/>
      </c>
      <c r="K223" s="52" t="str">
        <f>""</f>
        <v/>
      </c>
      <c r="L223" s="52" t="str">
        <f>""</f>
        <v/>
      </c>
      <c r="M223" s="53" t="str">
        <f>""</f>
        <v/>
      </c>
      <c r="N223" s="53" t="str">
        <f>""</f>
        <v/>
      </c>
      <c r="O223" s="53" t="str">
        <f>""</f>
        <v/>
      </c>
      <c r="P223" s="53" t="str">
        <f>""</f>
        <v/>
      </c>
      <c r="Q223" s="45" t="str">
        <f>""</f>
        <v/>
      </c>
      <c r="R223" s="146" t="s">
        <v>19</v>
      </c>
      <c r="S223" s="46" t="s">
        <v>1461</v>
      </c>
    </row>
    <row r="224" spans="1:20" hidden="1">
      <c r="A224" s="47">
        <f t="shared" si="3"/>
        <v>1884</v>
      </c>
      <c r="B224" s="50">
        <v>884</v>
      </c>
      <c r="C224" s="50">
        <v>9162147</v>
      </c>
      <c r="D224" s="50">
        <v>2147</v>
      </c>
      <c r="E224" s="50">
        <v>115582</v>
      </c>
      <c r="F224" s="50" t="s">
        <v>492</v>
      </c>
      <c r="G224" s="50" t="s">
        <v>87</v>
      </c>
      <c r="H224" s="49" t="s">
        <v>19</v>
      </c>
      <c r="I224" s="45" t="str">
        <f>""</f>
        <v/>
      </c>
      <c r="J224" s="45" t="str">
        <f>""</f>
        <v/>
      </c>
      <c r="K224" s="45" t="str">
        <f>""</f>
        <v/>
      </c>
      <c r="L224" s="45" t="str">
        <f>""</f>
        <v/>
      </c>
      <c r="M224" s="45" t="str">
        <f>""</f>
        <v/>
      </c>
      <c r="N224" s="45" t="str">
        <f>""</f>
        <v/>
      </c>
      <c r="O224" s="45" t="str">
        <f>""</f>
        <v/>
      </c>
      <c r="P224" s="45" t="str">
        <f>""</f>
        <v/>
      </c>
      <c r="Q224" s="45" t="str">
        <f>""</f>
        <v/>
      </c>
      <c r="R224" s="146" t="s">
        <v>19</v>
      </c>
      <c r="S224" s="46" t="s">
        <v>1461</v>
      </c>
    </row>
    <row r="225" spans="1:20" hidden="1">
      <c r="A225" s="47">
        <f t="shared" si="3"/>
        <v>1886</v>
      </c>
      <c r="B225" s="51">
        <v>886</v>
      </c>
      <c r="C225" s="51">
        <v>9162177</v>
      </c>
      <c r="D225" s="51">
        <v>2177</v>
      </c>
      <c r="E225" s="51">
        <v>131249</v>
      </c>
      <c r="F225" s="51" t="s">
        <v>564</v>
      </c>
      <c r="G225" s="51" t="s">
        <v>87</v>
      </c>
      <c r="H225" s="49" t="s">
        <v>19</v>
      </c>
      <c r="I225" s="52" t="str">
        <f>""</f>
        <v/>
      </c>
      <c r="J225" s="52" t="str">
        <f>""</f>
        <v/>
      </c>
      <c r="K225" s="52" t="str">
        <f>""</f>
        <v/>
      </c>
      <c r="L225" s="52" t="str">
        <f>""</f>
        <v/>
      </c>
      <c r="M225" s="53" t="str">
        <f>""</f>
        <v/>
      </c>
      <c r="N225" s="53" t="str">
        <f>""</f>
        <v/>
      </c>
      <c r="O225" s="53" t="str">
        <f>""</f>
        <v/>
      </c>
      <c r="P225" s="53" t="str">
        <f>""</f>
        <v/>
      </c>
      <c r="Q225" s="45" t="str">
        <f>""</f>
        <v/>
      </c>
      <c r="R225" s="146" t="s">
        <v>19</v>
      </c>
      <c r="S225" s="46" t="s">
        <v>1461</v>
      </c>
    </row>
    <row r="226" spans="1:20" hidden="1">
      <c r="A226" s="47">
        <f t="shared" si="3"/>
        <v>2886</v>
      </c>
      <c r="B226" s="51">
        <v>886</v>
      </c>
      <c r="C226" s="51">
        <v>9162177</v>
      </c>
      <c r="D226" s="51">
        <v>2177</v>
      </c>
      <c r="E226" s="51">
        <v>131249</v>
      </c>
      <c r="F226" s="51" t="s">
        <v>564</v>
      </c>
      <c r="G226" s="51" t="s">
        <v>87</v>
      </c>
      <c r="H226" s="49" t="s">
        <v>19</v>
      </c>
      <c r="I226" s="52" t="str">
        <f>""</f>
        <v/>
      </c>
      <c r="J226" s="52" t="str">
        <f>""</f>
        <v/>
      </c>
      <c r="K226" s="52" t="str">
        <f>""</f>
        <v/>
      </c>
      <c r="L226" s="52" t="str">
        <f>""</f>
        <v/>
      </c>
      <c r="M226" s="53" t="str">
        <f>""</f>
        <v/>
      </c>
      <c r="N226" s="53" t="str">
        <f>""</f>
        <v/>
      </c>
      <c r="O226" s="53" t="str">
        <f>""</f>
        <v/>
      </c>
      <c r="P226" s="53" t="str">
        <f>""</f>
        <v/>
      </c>
      <c r="Q226" s="45" t="str">
        <f>""</f>
        <v/>
      </c>
      <c r="R226" s="146" t="s">
        <v>19</v>
      </c>
      <c r="S226" s="46" t="s">
        <v>1461</v>
      </c>
    </row>
    <row r="227" spans="1:20" hidden="1">
      <c r="A227" s="47">
        <f t="shared" si="3"/>
        <v>3886</v>
      </c>
      <c r="B227" s="51">
        <v>886</v>
      </c>
      <c r="C227" s="51">
        <v>9162177</v>
      </c>
      <c r="D227" s="51">
        <v>2177</v>
      </c>
      <c r="E227" s="51">
        <v>131249</v>
      </c>
      <c r="F227" s="51" t="s">
        <v>564</v>
      </c>
      <c r="G227" s="51" t="s">
        <v>87</v>
      </c>
      <c r="H227" s="49" t="s">
        <v>19</v>
      </c>
      <c r="I227" s="52" t="str">
        <f>""</f>
        <v/>
      </c>
      <c r="J227" s="52" t="str">
        <f>""</f>
        <v/>
      </c>
      <c r="K227" s="52" t="str">
        <f>""</f>
        <v/>
      </c>
      <c r="L227" s="52" t="str">
        <f>""</f>
        <v/>
      </c>
      <c r="M227" s="53" t="str">
        <f>""</f>
        <v/>
      </c>
      <c r="N227" s="53" t="str">
        <f>""</f>
        <v/>
      </c>
      <c r="O227" s="53" t="str">
        <f>""</f>
        <v/>
      </c>
      <c r="P227" s="53" t="str">
        <f>""</f>
        <v/>
      </c>
      <c r="Q227" s="45" t="str">
        <f>""</f>
        <v/>
      </c>
      <c r="R227" s="146" t="s">
        <v>19</v>
      </c>
      <c r="S227" s="46" t="s">
        <v>1461</v>
      </c>
    </row>
    <row r="228" spans="1:20" hidden="1">
      <c r="A228" s="47">
        <f t="shared" si="3"/>
        <v>1887</v>
      </c>
      <c r="B228" s="50">
        <v>887</v>
      </c>
      <c r="C228" s="50">
        <v>9162150</v>
      </c>
      <c r="D228" s="50">
        <v>2150</v>
      </c>
      <c r="E228" s="50">
        <v>115585</v>
      </c>
      <c r="F228" s="50" t="s">
        <v>586</v>
      </c>
      <c r="G228" s="50" t="s">
        <v>87</v>
      </c>
      <c r="H228" s="49" t="s">
        <v>19</v>
      </c>
      <c r="I228" s="45" t="str">
        <f>""</f>
        <v/>
      </c>
      <c r="J228" s="45" t="str">
        <f>""</f>
        <v/>
      </c>
      <c r="K228" s="45" t="str">
        <f>""</f>
        <v/>
      </c>
      <c r="L228" s="45" t="str">
        <f>""</f>
        <v/>
      </c>
      <c r="M228" s="45" t="str">
        <f>""</f>
        <v/>
      </c>
      <c r="N228" s="45" t="str">
        <f>""</f>
        <v/>
      </c>
      <c r="O228" s="45" t="str">
        <f>""</f>
        <v/>
      </c>
      <c r="P228" s="45" t="str">
        <f>""</f>
        <v/>
      </c>
      <c r="Q228" s="45" t="str">
        <f>""</f>
        <v/>
      </c>
      <c r="R228" s="146" t="s">
        <v>19</v>
      </c>
      <c r="S228" s="46" t="s">
        <v>1461</v>
      </c>
    </row>
    <row r="229" spans="1:20" hidden="1">
      <c r="A229" s="47">
        <f t="shared" si="3"/>
        <v>1888</v>
      </c>
      <c r="B229" s="47">
        <v>888</v>
      </c>
      <c r="C229" s="47">
        <v>9162178</v>
      </c>
      <c r="D229" s="47">
        <v>2178</v>
      </c>
      <c r="E229" s="47">
        <v>131250</v>
      </c>
      <c r="F229" s="47" t="s">
        <v>1602</v>
      </c>
      <c r="G229" s="47" t="s">
        <v>87</v>
      </c>
      <c r="H229" s="49" t="s">
        <v>19</v>
      </c>
      <c r="I229" s="45" t="str">
        <f>""</f>
        <v/>
      </c>
      <c r="J229" s="45" t="str">
        <f>""</f>
        <v/>
      </c>
      <c r="K229" s="45" t="str">
        <f>""</f>
        <v/>
      </c>
      <c r="L229" s="45" t="str">
        <f>""</f>
        <v/>
      </c>
      <c r="M229" s="45" t="str">
        <f>""</f>
        <v/>
      </c>
      <c r="N229" s="45" t="str">
        <f>""</f>
        <v/>
      </c>
      <c r="O229" s="45" t="str">
        <f>""</f>
        <v/>
      </c>
      <c r="P229" s="45" t="str">
        <f>""</f>
        <v/>
      </c>
      <c r="Q229" s="45" t="str">
        <f>""</f>
        <v/>
      </c>
      <c r="R229" s="146" t="s">
        <v>19</v>
      </c>
      <c r="S229" s="46" t="s">
        <v>1461</v>
      </c>
      <c r="T229" s="26"/>
    </row>
    <row r="230" spans="1:20" hidden="1">
      <c r="A230" s="47">
        <f t="shared" si="3"/>
        <v>1890</v>
      </c>
      <c r="B230" s="47">
        <v>890</v>
      </c>
      <c r="C230" s="47">
        <v>9163093</v>
      </c>
      <c r="D230" s="47">
        <v>3093</v>
      </c>
      <c r="E230" s="47">
        <v>115666</v>
      </c>
      <c r="F230" s="47" t="s">
        <v>1603</v>
      </c>
      <c r="G230" s="47" t="s">
        <v>87</v>
      </c>
      <c r="H230" s="49" t="s">
        <v>19</v>
      </c>
      <c r="I230" s="45" t="str">
        <f>""</f>
        <v/>
      </c>
      <c r="J230" s="45" t="str">
        <f>""</f>
        <v/>
      </c>
      <c r="K230" s="45" t="str">
        <f>""</f>
        <v/>
      </c>
      <c r="L230" s="45" t="str">
        <f>""</f>
        <v/>
      </c>
      <c r="M230" s="45" t="str">
        <f>""</f>
        <v/>
      </c>
      <c r="N230" s="45" t="str">
        <f>""</f>
        <v/>
      </c>
      <c r="O230" s="45" t="str">
        <f>""</f>
        <v/>
      </c>
      <c r="P230" s="45" t="str">
        <f>""</f>
        <v/>
      </c>
      <c r="Q230" s="45" t="str">
        <f>""</f>
        <v/>
      </c>
      <c r="R230" s="146" t="s">
        <v>19</v>
      </c>
      <c r="S230" s="46" t="s">
        <v>1461</v>
      </c>
    </row>
    <row r="231" spans="1:20" hidden="1">
      <c r="A231" s="47">
        <f t="shared" si="3"/>
        <v>1891</v>
      </c>
      <c r="B231" s="48">
        <v>891</v>
      </c>
      <c r="C231" s="48">
        <v>9162151</v>
      </c>
      <c r="D231" s="48">
        <v>2151</v>
      </c>
      <c r="E231" s="48">
        <v>115586</v>
      </c>
      <c r="F231" s="48" t="s">
        <v>615</v>
      </c>
      <c r="G231" s="48" t="s">
        <v>87</v>
      </c>
      <c r="H231" s="49" t="s">
        <v>19</v>
      </c>
      <c r="I231" s="45" t="str">
        <f>""</f>
        <v/>
      </c>
      <c r="J231" s="45" t="str">
        <f>""</f>
        <v/>
      </c>
      <c r="K231" s="45" t="str">
        <f>""</f>
        <v/>
      </c>
      <c r="L231" s="45" t="str">
        <f>""</f>
        <v/>
      </c>
      <c r="M231" s="45" t="str">
        <f>""</f>
        <v/>
      </c>
      <c r="N231" s="45" t="str">
        <f>""</f>
        <v/>
      </c>
      <c r="O231" s="45" t="str">
        <f>""</f>
        <v/>
      </c>
      <c r="P231" s="45" t="str">
        <f>""</f>
        <v/>
      </c>
      <c r="Q231" s="45" t="str">
        <f>""</f>
        <v/>
      </c>
      <c r="R231" s="146" t="s">
        <v>19</v>
      </c>
      <c r="S231" s="46" t="s">
        <v>1461</v>
      </c>
    </row>
    <row r="232" spans="1:20" hidden="1">
      <c r="A232" s="47">
        <f t="shared" si="3"/>
        <v>2891</v>
      </c>
      <c r="B232" s="48">
        <v>891</v>
      </c>
      <c r="C232" s="48">
        <v>9162151</v>
      </c>
      <c r="D232" s="48">
        <v>2151</v>
      </c>
      <c r="E232" s="48">
        <v>115586</v>
      </c>
      <c r="F232" s="48" t="s">
        <v>615</v>
      </c>
      <c r="G232" s="48" t="s">
        <v>87</v>
      </c>
      <c r="H232" s="49" t="s">
        <v>19</v>
      </c>
      <c r="I232" s="45" t="str">
        <f>""</f>
        <v/>
      </c>
      <c r="J232" s="45" t="str">
        <f>""</f>
        <v/>
      </c>
      <c r="K232" s="45" t="str">
        <f>""</f>
        <v/>
      </c>
      <c r="L232" s="45" t="str">
        <f>""</f>
        <v/>
      </c>
      <c r="M232" s="45" t="str">
        <f>""</f>
        <v/>
      </c>
      <c r="N232" s="45" t="str">
        <f>""</f>
        <v/>
      </c>
      <c r="O232" s="45" t="str">
        <f>""</f>
        <v/>
      </c>
      <c r="P232" s="45" t="str">
        <f>""</f>
        <v/>
      </c>
      <c r="Q232" s="45" t="str">
        <f>""</f>
        <v/>
      </c>
      <c r="R232" s="146" t="s">
        <v>19</v>
      </c>
      <c r="S232" s="46" t="s">
        <v>1461</v>
      </c>
    </row>
    <row r="233" spans="1:20" hidden="1">
      <c r="A233" s="47">
        <f t="shared" si="3"/>
        <v>1892</v>
      </c>
      <c r="B233" s="48">
        <v>892</v>
      </c>
      <c r="C233" s="48">
        <v>9162160</v>
      </c>
      <c r="D233" s="48">
        <v>2160</v>
      </c>
      <c r="E233" s="48">
        <v>115594</v>
      </c>
      <c r="F233" s="48" t="s">
        <v>767</v>
      </c>
      <c r="G233" s="48" t="s">
        <v>87</v>
      </c>
      <c r="H233" s="49" t="s">
        <v>19</v>
      </c>
      <c r="I233" s="45" t="str">
        <f>""</f>
        <v/>
      </c>
      <c r="J233" s="45" t="str">
        <f>""</f>
        <v/>
      </c>
      <c r="K233" s="45" t="str">
        <f>""</f>
        <v/>
      </c>
      <c r="L233" s="45" t="str">
        <f>""</f>
        <v/>
      </c>
      <c r="M233" s="45" t="str">
        <f>""</f>
        <v/>
      </c>
      <c r="N233" s="45" t="str">
        <f>""</f>
        <v/>
      </c>
      <c r="O233" s="45" t="str">
        <f>""</f>
        <v/>
      </c>
      <c r="P233" s="45" t="str">
        <f>""</f>
        <v/>
      </c>
      <c r="Q233" s="45" t="str">
        <f>""</f>
        <v/>
      </c>
      <c r="R233" s="146" t="s">
        <v>19</v>
      </c>
      <c r="S233" s="46" t="s">
        <v>1461</v>
      </c>
    </row>
    <row r="234" spans="1:20" hidden="1">
      <c r="A234" s="47">
        <f t="shared" si="3"/>
        <v>2892</v>
      </c>
      <c r="B234" s="51">
        <v>892</v>
      </c>
      <c r="C234" s="51">
        <v>9162160</v>
      </c>
      <c r="D234" s="51">
        <v>2160</v>
      </c>
      <c r="E234" s="51">
        <v>115594</v>
      </c>
      <c r="F234" s="51" t="s">
        <v>767</v>
      </c>
      <c r="G234" s="51" t="s">
        <v>87</v>
      </c>
      <c r="H234" s="49" t="s">
        <v>19</v>
      </c>
      <c r="I234" s="45" t="str">
        <f>""</f>
        <v/>
      </c>
      <c r="J234" s="45" t="str">
        <f>""</f>
        <v/>
      </c>
      <c r="K234" s="45" t="str">
        <f>""</f>
        <v/>
      </c>
      <c r="L234" s="45" t="str">
        <f>""</f>
        <v/>
      </c>
      <c r="M234" s="45" t="str">
        <f>""</f>
        <v/>
      </c>
      <c r="N234" s="45" t="str">
        <f>""</f>
        <v/>
      </c>
      <c r="O234" s="45" t="str">
        <f>""</f>
        <v/>
      </c>
      <c r="P234" s="45" t="str">
        <f>""</f>
        <v/>
      </c>
      <c r="Q234" s="45" t="str">
        <f>""</f>
        <v/>
      </c>
      <c r="R234" s="146" t="s">
        <v>19</v>
      </c>
      <c r="S234" s="46" t="s">
        <v>1461</v>
      </c>
    </row>
    <row r="235" spans="1:20" hidden="1">
      <c r="A235" s="47">
        <f t="shared" si="3"/>
        <v>1893</v>
      </c>
      <c r="B235" s="50">
        <v>893</v>
      </c>
      <c r="C235" s="50">
        <v>9163094</v>
      </c>
      <c r="D235" s="50">
        <v>3094</v>
      </c>
      <c r="E235" s="50">
        <v>115667</v>
      </c>
      <c r="F235" s="50" t="s">
        <v>1604</v>
      </c>
      <c r="G235" s="50" t="s">
        <v>87</v>
      </c>
      <c r="H235" s="49" t="s">
        <v>19</v>
      </c>
      <c r="I235" s="45" t="str">
        <f>""</f>
        <v/>
      </c>
      <c r="J235" s="45" t="str">
        <f>""</f>
        <v/>
      </c>
      <c r="K235" s="45" t="str">
        <f>""</f>
        <v/>
      </c>
      <c r="L235" s="45" t="str">
        <f>""</f>
        <v/>
      </c>
      <c r="M235" s="45" t="str">
        <f>""</f>
        <v/>
      </c>
      <c r="N235" s="45" t="str">
        <f>""</f>
        <v/>
      </c>
      <c r="O235" s="45" t="str">
        <f>""</f>
        <v/>
      </c>
      <c r="P235" s="45" t="str">
        <f>""</f>
        <v/>
      </c>
      <c r="Q235" s="45" t="str">
        <f>""</f>
        <v/>
      </c>
      <c r="R235" s="146" t="s">
        <v>19</v>
      </c>
      <c r="S235" s="46" t="s">
        <v>1461</v>
      </c>
    </row>
    <row r="236" spans="1:20" hidden="1">
      <c r="A236" s="47">
        <f t="shared" si="3"/>
        <v>1898</v>
      </c>
      <c r="B236" s="50">
        <v>898</v>
      </c>
      <c r="C236" s="50">
        <v>9162155</v>
      </c>
      <c r="D236" s="50">
        <v>2155</v>
      </c>
      <c r="E236" s="50">
        <v>115590</v>
      </c>
      <c r="F236" s="50" t="s">
        <v>872</v>
      </c>
      <c r="G236" s="50" t="s">
        <v>87</v>
      </c>
      <c r="H236" s="49" t="s">
        <v>19</v>
      </c>
      <c r="I236" s="52" t="str">
        <f>""</f>
        <v/>
      </c>
      <c r="J236" s="52" t="str">
        <f>""</f>
        <v/>
      </c>
      <c r="K236" s="52" t="str">
        <f>""</f>
        <v/>
      </c>
      <c r="L236" s="52" t="str">
        <f>""</f>
        <v/>
      </c>
      <c r="M236" s="53" t="str">
        <f>""</f>
        <v/>
      </c>
      <c r="N236" s="53" t="str">
        <f>""</f>
        <v/>
      </c>
      <c r="O236" s="53" t="str">
        <f>""</f>
        <v/>
      </c>
      <c r="P236" s="53" t="str">
        <f>""</f>
        <v/>
      </c>
      <c r="Q236" s="45" t="str">
        <f>""</f>
        <v/>
      </c>
      <c r="R236" s="146" t="s">
        <v>19</v>
      </c>
      <c r="S236" s="46" t="s">
        <v>1461</v>
      </c>
    </row>
    <row r="237" spans="1:20" hidden="1">
      <c r="A237" s="47">
        <f t="shared" si="3"/>
        <v>1900</v>
      </c>
      <c r="B237" s="51">
        <v>900</v>
      </c>
      <c r="C237" s="51">
        <v>9165221</v>
      </c>
      <c r="D237" s="51">
        <v>5221</v>
      </c>
      <c r="E237" s="51">
        <v>135857</v>
      </c>
      <c r="F237" s="51" t="s">
        <v>1605</v>
      </c>
      <c r="G237" s="51" t="s">
        <v>87</v>
      </c>
      <c r="H237" s="49" t="s">
        <v>19</v>
      </c>
      <c r="I237" s="52" t="str">
        <f>""</f>
        <v/>
      </c>
      <c r="J237" s="52" t="str">
        <f>""</f>
        <v/>
      </c>
      <c r="K237" s="52" t="str">
        <f>""</f>
        <v/>
      </c>
      <c r="L237" s="52" t="str">
        <f>""</f>
        <v/>
      </c>
      <c r="M237" s="53" t="str">
        <f>""</f>
        <v/>
      </c>
      <c r="N237" s="53" t="str">
        <f>""</f>
        <v/>
      </c>
      <c r="O237" s="53" t="str">
        <f>""</f>
        <v/>
      </c>
      <c r="P237" s="53" t="str">
        <f>""</f>
        <v/>
      </c>
      <c r="Q237" s="45" t="str">
        <f>""</f>
        <v/>
      </c>
      <c r="R237" s="146" t="s">
        <v>19</v>
      </c>
      <c r="S237" s="46" t="s">
        <v>1461</v>
      </c>
    </row>
    <row r="238" spans="1:20" hidden="1">
      <c r="A238" s="47">
        <f t="shared" si="3"/>
        <v>2900</v>
      </c>
      <c r="B238" s="48">
        <v>900</v>
      </c>
      <c r="C238" s="48">
        <v>9165221</v>
      </c>
      <c r="D238" s="48">
        <v>5221</v>
      </c>
      <c r="E238" s="48">
        <v>135857</v>
      </c>
      <c r="F238" s="48" t="s">
        <v>1605</v>
      </c>
      <c r="G238" s="48" t="s">
        <v>87</v>
      </c>
      <c r="H238" s="49" t="s">
        <v>19</v>
      </c>
      <c r="I238" s="52" t="str">
        <f>""</f>
        <v/>
      </c>
      <c r="J238" s="52" t="str">
        <f>""</f>
        <v/>
      </c>
      <c r="K238" s="52" t="str">
        <f>""</f>
        <v/>
      </c>
      <c r="L238" s="52" t="str">
        <f>""</f>
        <v/>
      </c>
      <c r="M238" s="53" t="str">
        <f>""</f>
        <v/>
      </c>
      <c r="N238" s="53" t="str">
        <f>""</f>
        <v/>
      </c>
      <c r="O238" s="53" t="str">
        <f>""</f>
        <v/>
      </c>
      <c r="P238" s="53" t="str">
        <f>""</f>
        <v/>
      </c>
      <c r="Q238" s="45" t="str">
        <f>""</f>
        <v/>
      </c>
      <c r="R238" s="146" t="s">
        <v>19</v>
      </c>
      <c r="S238" s="46" t="s">
        <v>1461</v>
      </c>
    </row>
    <row r="239" spans="1:20" ht="25.5" hidden="1">
      <c r="A239" s="47">
        <f t="shared" si="3"/>
        <v>1904</v>
      </c>
      <c r="B239" s="47">
        <v>904</v>
      </c>
      <c r="C239" s="47">
        <v>9165201</v>
      </c>
      <c r="D239" s="47">
        <v>5201</v>
      </c>
      <c r="E239" s="47">
        <v>115731</v>
      </c>
      <c r="F239" s="47" t="s">
        <v>1606</v>
      </c>
      <c r="G239" s="47" t="s">
        <v>87</v>
      </c>
      <c r="H239" s="49" t="s">
        <v>19</v>
      </c>
      <c r="I239" s="52" t="str">
        <f>""</f>
        <v/>
      </c>
      <c r="J239" s="52" t="str">
        <f>""</f>
        <v/>
      </c>
      <c r="K239" s="52" t="str">
        <f>""</f>
        <v/>
      </c>
      <c r="L239" s="52" t="str">
        <f>""</f>
        <v/>
      </c>
      <c r="M239" s="53" t="str">
        <f>""</f>
        <v/>
      </c>
      <c r="N239" s="53" t="str">
        <f>""</f>
        <v/>
      </c>
      <c r="O239" s="53" t="str">
        <f>""</f>
        <v/>
      </c>
      <c r="P239" s="53" t="str">
        <f>""</f>
        <v/>
      </c>
      <c r="Q239" s="45" t="str">
        <f>""</f>
        <v/>
      </c>
      <c r="R239" s="146" t="s">
        <v>19</v>
      </c>
      <c r="S239" s="46" t="s">
        <v>1461</v>
      </c>
    </row>
    <row r="240" spans="1:20" hidden="1">
      <c r="A240" s="47">
        <f t="shared" si="3"/>
        <v>1906</v>
      </c>
      <c r="B240" s="47">
        <v>906</v>
      </c>
      <c r="C240" s="47">
        <v>9163097</v>
      </c>
      <c r="D240" s="47">
        <v>3097</v>
      </c>
      <c r="E240" s="47">
        <v>115669</v>
      </c>
      <c r="F240" s="47" t="s">
        <v>1607</v>
      </c>
      <c r="G240" s="47" t="s">
        <v>87</v>
      </c>
      <c r="H240" s="49" t="s">
        <v>19</v>
      </c>
      <c r="I240" s="45" t="str">
        <f>""</f>
        <v/>
      </c>
      <c r="J240" s="45" t="str">
        <f>""</f>
        <v/>
      </c>
      <c r="K240" s="45" t="str">
        <f>""</f>
        <v/>
      </c>
      <c r="L240" s="45" t="str">
        <f>""</f>
        <v/>
      </c>
      <c r="M240" s="45" t="str">
        <f>""</f>
        <v/>
      </c>
      <c r="N240" s="45" t="str">
        <f>""</f>
        <v/>
      </c>
      <c r="O240" s="45" t="str">
        <f>""</f>
        <v/>
      </c>
      <c r="P240" s="45" t="str">
        <f>""</f>
        <v/>
      </c>
      <c r="Q240" s="45" t="str">
        <f>""</f>
        <v/>
      </c>
      <c r="R240" s="146" t="s">
        <v>19</v>
      </c>
      <c r="S240" s="46" t="s">
        <v>1461</v>
      </c>
      <c r="T240" s="26"/>
    </row>
    <row r="241" spans="1:20" hidden="1">
      <c r="A241" s="47">
        <f t="shared" si="3"/>
        <v>1907</v>
      </c>
      <c r="B241" s="50">
        <v>907</v>
      </c>
      <c r="C241" s="50">
        <v>9163363</v>
      </c>
      <c r="D241" s="50">
        <v>3363</v>
      </c>
      <c r="E241" s="50">
        <v>115712</v>
      </c>
      <c r="F241" s="50" t="s">
        <v>1608</v>
      </c>
      <c r="G241" s="50" t="s">
        <v>87</v>
      </c>
      <c r="H241" s="49" t="s">
        <v>19</v>
      </c>
      <c r="I241" s="52" t="str">
        <f>""</f>
        <v/>
      </c>
      <c r="J241" s="52" t="str">
        <f>""</f>
        <v/>
      </c>
      <c r="K241" s="52" t="str">
        <f>""</f>
        <v/>
      </c>
      <c r="L241" s="52" t="str">
        <f>""</f>
        <v/>
      </c>
      <c r="M241" s="53" t="str">
        <f>""</f>
        <v/>
      </c>
      <c r="N241" s="53" t="str">
        <f>""</f>
        <v/>
      </c>
      <c r="O241" s="53" t="str">
        <f>""</f>
        <v/>
      </c>
      <c r="P241" s="53" t="str">
        <f>""</f>
        <v/>
      </c>
      <c r="Q241" s="45" t="str">
        <f>""</f>
        <v/>
      </c>
      <c r="R241" s="146" t="s">
        <v>19</v>
      </c>
      <c r="S241" s="46" t="s">
        <v>1461</v>
      </c>
    </row>
    <row r="242" spans="1:20" hidden="1">
      <c r="A242" s="47">
        <f t="shared" si="3"/>
        <v>1912</v>
      </c>
      <c r="B242" s="50">
        <v>912</v>
      </c>
      <c r="C242" s="50">
        <v>9163359</v>
      </c>
      <c r="D242" s="50">
        <v>3359</v>
      </c>
      <c r="E242" s="50">
        <v>115710</v>
      </c>
      <c r="F242" s="50" t="s">
        <v>1609</v>
      </c>
      <c r="G242" s="50" t="s">
        <v>87</v>
      </c>
      <c r="H242" s="49" t="s">
        <v>19</v>
      </c>
      <c r="I242" s="45" t="str">
        <f>""</f>
        <v/>
      </c>
      <c r="J242" s="45" t="str">
        <f>""</f>
        <v/>
      </c>
      <c r="K242" s="45" t="str">
        <f>""</f>
        <v/>
      </c>
      <c r="L242" s="45" t="str">
        <f>""</f>
        <v/>
      </c>
      <c r="M242" s="45" t="str">
        <f>""</f>
        <v/>
      </c>
      <c r="N242" s="45" t="str">
        <f>""</f>
        <v/>
      </c>
      <c r="O242" s="45" t="str">
        <f>""</f>
        <v/>
      </c>
      <c r="P242" s="45" t="str">
        <f>""</f>
        <v/>
      </c>
      <c r="Q242" s="45" t="str">
        <f>""</f>
        <v/>
      </c>
      <c r="R242" s="146" t="s">
        <v>19</v>
      </c>
      <c r="S242" s="46" t="s">
        <v>1461</v>
      </c>
    </row>
    <row r="243" spans="1:20" ht="12.75" hidden="1" customHeight="1">
      <c r="A243" s="47">
        <f t="shared" si="3"/>
        <v>1920</v>
      </c>
      <c r="B243" s="50">
        <v>920</v>
      </c>
      <c r="C243" s="50">
        <v>9163365</v>
      </c>
      <c r="D243" s="50">
        <v>3365</v>
      </c>
      <c r="E243" s="50">
        <v>115714</v>
      </c>
      <c r="F243" s="50" t="s">
        <v>1610</v>
      </c>
      <c r="G243" s="50" t="s">
        <v>87</v>
      </c>
      <c r="H243" s="49" t="s">
        <v>19</v>
      </c>
      <c r="I243" s="52" t="str">
        <f>""</f>
        <v/>
      </c>
      <c r="J243" s="52" t="str">
        <f>""</f>
        <v/>
      </c>
      <c r="K243" s="52" t="str">
        <f>""</f>
        <v/>
      </c>
      <c r="L243" s="52" t="str">
        <f>""</f>
        <v/>
      </c>
      <c r="M243" s="53" t="str">
        <f>""</f>
        <v/>
      </c>
      <c r="N243" s="53" t="str">
        <f>""</f>
        <v/>
      </c>
      <c r="O243" s="53" t="str">
        <f>""</f>
        <v/>
      </c>
      <c r="P243" s="53" t="str">
        <f>""</f>
        <v/>
      </c>
      <c r="Q243" s="45" t="str">
        <f>""</f>
        <v/>
      </c>
      <c r="R243" s="146" t="s">
        <v>19</v>
      </c>
      <c r="S243" s="46" t="s">
        <v>1461</v>
      </c>
    </row>
    <row r="244" spans="1:20" hidden="1">
      <c r="A244" s="47">
        <f t="shared" si="3"/>
        <v>1921</v>
      </c>
      <c r="B244" s="48">
        <v>921</v>
      </c>
      <c r="C244" s="48">
        <v>9162008</v>
      </c>
      <c r="D244" s="48">
        <v>2008</v>
      </c>
      <c r="E244" s="48">
        <v>115486</v>
      </c>
      <c r="F244" s="48" t="s">
        <v>291</v>
      </c>
      <c r="G244" s="48" t="s">
        <v>87</v>
      </c>
      <c r="H244" s="49" t="s">
        <v>19</v>
      </c>
      <c r="I244" s="45" t="str">
        <f>""</f>
        <v/>
      </c>
      <c r="J244" s="45" t="str">
        <f>""</f>
        <v/>
      </c>
      <c r="K244" s="45" t="str">
        <f>""</f>
        <v/>
      </c>
      <c r="L244" s="45" t="str">
        <f>""</f>
        <v/>
      </c>
      <c r="M244" s="45" t="str">
        <f>""</f>
        <v/>
      </c>
      <c r="N244" s="45" t="str">
        <f>""</f>
        <v/>
      </c>
      <c r="O244" s="45" t="str">
        <f>""</f>
        <v/>
      </c>
      <c r="P244" s="45" t="str">
        <f>""</f>
        <v/>
      </c>
      <c r="Q244" s="45" t="str">
        <f>""</f>
        <v/>
      </c>
      <c r="R244" s="146" t="s">
        <v>19</v>
      </c>
      <c r="S244" s="46" t="s">
        <v>1461</v>
      </c>
      <c r="T244" s="26"/>
    </row>
    <row r="245" spans="1:20" hidden="1">
      <c r="A245" s="47">
        <f t="shared" si="3"/>
        <v>1924</v>
      </c>
      <c r="B245" s="48">
        <v>924</v>
      </c>
      <c r="C245" s="48">
        <v>9162175</v>
      </c>
      <c r="D245" s="48">
        <v>2175</v>
      </c>
      <c r="E245" s="48">
        <v>115603</v>
      </c>
      <c r="F245" s="48" t="s">
        <v>1611</v>
      </c>
      <c r="G245" s="48" t="s">
        <v>87</v>
      </c>
      <c r="H245" s="49" t="s">
        <v>19</v>
      </c>
      <c r="I245" s="52" t="str">
        <f>""</f>
        <v/>
      </c>
      <c r="J245" s="52" t="str">
        <f>""</f>
        <v/>
      </c>
      <c r="K245" s="52" t="str">
        <f>""</f>
        <v/>
      </c>
      <c r="L245" s="52" t="str">
        <f>""</f>
        <v/>
      </c>
      <c r="M245" s="53" t="str">
        <f>""</f>
        <v/>
      </c>
      <c r="N245" s="53" t="str">
        <f>""</f>
        <v/>
      </c>
      <c r="O245" s="53" t="str">
        <f>""</f>
        <v/>
      </c>
      <c r="P245" s="53" t="str">
        <f>""</f>
        <v/>
      </c>
      <c r="Q245" s="45" t="str">
        <f>""</f>
        <v/>
      </c>
      <c r="R245" s="146" t="s">
        <v>19</v>
      </c>
      <c r="S245" s="46" t="s">
        <v>1461</v>
      </c>
    </row>
    <row r="246" spans="1:20" hidden="1">
      <c r="A246" s="47">
        <f t="shared" si="3"/>
        <v>2924</v>
      </c>
      <c r="B246" s="51">
        <v>924</v>
      </c>
      <c r="C246" s="51">
        <v>9162175</v>
      </c>
      <c r="D246" s="51">
        <v>2175</v>
      </c>
      <c r="E246" s="51">
        <v>115603</v>
      </c>
      <c r="F246" s="51" t="s">
        <v>1611</v>
      </c>
      <c r="G246" s="51" t="s">
        <v>87</v>
      </c>
      <c r="H246" s="49" t="s">
        <v>19</v>
      </c>
      <c r="I246" s="52" t="str">
        <f>""</f>
        <v/>
      </c>
      <c r="J246" s="52" t="str">
        <f>""</f>
        <v/>
      </c>
      <c r="K246" s="52" t="str">
        <f>""</f>
        <v/>
      </c>
      <c r="L246" s="52" t="str">
        <f>""</f>
        <v/>
      </c>
      <c r="M246" s="53" t="str">
        <f>""</f>
        <v/>
      </c>
      <c r="N246" s="53" t="str">
        <f>""</f>
        <v/>
      </c>
      <c r="O246" s="53" t="str">
        <f>""</f>
        <v/>
      </c>
      <c r="P246" s="53" t="str">
        <f>""</f>
        <v/>
      </c>
      <c r="Q246" s="45" t="str">
        <f>""</f>
        <v/>
      </c>
      <c r="R246" s="146" t="s">
        <v>19</v>
      </c>
      <c r="S246" s="46" t="s">
        <v>1461</v>
      </c>
    </row>
    <row r="247" spans="1:20" hidden="1">
      <c r="A247" s="47">
        <f t="shared" si="3"/>
        <v>1925</v>
      </c>
      <c r="B247" s="51">
        <v>925</v>
      </c>
      <c r="C247" s="51">
        <v>9162034</v>
      </c>
      <c r="D247" s="51">
        <v>2034</v>
      </c>
      <c r="E247" s="51">
        <v>115499</v>
      </c>
      <c r="F247" s="51" t="s">
        <v>475</v>
      </c>
      <c r="G247" s="51" t="s">
        <v>87</v>
      </c>
      <c r="H247" s="49" t="s">
        <v>19</v>
      </c>
      <c r="I247" s="45" t="str">
        <f>""</f>
        <v/>
      </c>
      <c r="J247" s="45" t="str">
        <f>""</f>
        <v/>
      </c>
      <c r="K247" s="45" t="str">
        <f>""</f>
        <v/>
      </c>
      <c r="L247" s="45" t="str">
        <f>""</f>
        <v/>
      </c>
      <c r="M247" s="45" t="str">
        <f>""</f>
        <v/>
      </c>
      <c r="N247" s="45" t="str">
        <f>""</f>
        <v/>
      </c>
      <c r="O247" s="45" t="str">
        <f>""</f>
        <v/>
      </c>
      <c r="P247" s="45" t="str">
        <f>""</f>
        <v/>
      </c>
      <c r="Q247" s="45" t="str">
        <f>""</f>
        <v/>
      </c>
      <c r="R247" s="146" t="s">
        <v>19</v>
      </c>
      <c r="S247" s="46" t="s">
        <v>1461</v>
      </c>
    </row>
    <row r="248" spans="1:20" hidden="1">
      <c r="A248" s="47">
        <f t="shared" si="3"/>
        <v>2925</v>
      </c>
      <c r="B248" s="50">
        <v>925</v>
      </c>
      <c r="C248" s="50">
        <v>9162034</v>
      </c>
      <c r="D248" s="50">
        <v>2034</v>
      </c>
      <c r="E248" s="50">
        <v>115499</v>
      </c>
      <c r="F248" s="50" t="s">
        <v>475</v>
      </c>
      <c r="G248" s="50" t="s">
        <v>87</v>
      </c>
      <c r="H248" s="49" t="s">
        <v>19</v>
      </c>
      <c r="I248" s="45" t="str">
        <f>""</f>
        <v/>
      </c>
      <c r="J248" s="45" t="str">
        <f>""</f>
        <v/>
      </c>
      <c r="K248" s="45" t="str">
        <f>""</f>
        <v/>
      </c>
      <c r="L248" s="45" t="str">
        <f>""</f>
        <v/>
      </c>
      <c r="M248" s="45" t="str">
        <f>""</f>
        <v/>
      </c>
      <c r="N248" s="45" t="str">
        <f>""</f>
        <v/>
      </c>
      <c r="O248" s="45" t="str">
        <f>""</f>
        <v/>
      </c>
      <c r="P248" s="45" t="str">
        <f>""</f>
        <v/>
      </c>
      <c r="Q248" s="45" t="str">
        <f>""</f>
        <v/>
      </c>
      <c r="R248" s="146" t="s">
        <v>19</v>
      </c>
      <c r="S248" s="46" t="s">
        <v>1461</v>
      </c>
    </row>
    <row r="249" spans="1:20" hidden="1">
      <c r="A249" s="47">
        <f t="shared" si="3"/>
        <v>1926</v>
      </c>
      <c r="B249" s="51">
        <v>926</v>
      </c>
      <c r="C249" s="51">
        <v>9162030</v>
      </c>
      <c r="D249" s="51">
        <v>2030</v>
      </c>
      <c r="E249" s="51">
        <v>115495</v>
      </c>
      <c r="F249" s="51" t="s">
        <v>479</v>
      </c>
      <c r="G249" s="51" t="s">
        <v>87</v>
      </c>
      <c r="H249" s="49" t="s">
        <v>19</v>
      </c>
      <c r="I249" s="45" t="str">
        <f>""</f>
        <v/>
      </c>
      <c r="J249" s="45" t="str">
        <f>""</f>
        <v/>
      </c>
      <c r="K249" s="45" t="str">
        <f>""</f>
        <v/>
      </c>
      <c r="L249" s="45" t="str">
        <f>""</f>
        <v/>
      </c>
      <c r="M249" s="45" t="str">
        <f>""</f>
        <v/>
      </c>
      <c r="N249" s="45" t="str">
        <f>""</f>
        <v/>
      </c>
      <c r="O249" s="45" t="str">
        <f>""</f>
        <v/>
      </c>
      <c r="P249" s="45" t="str">
        <f>""</f>
        <v/>
      </c>
      <c r="Q249" s="45" t="str">
        <f>""</f>
        <v/>
      </c>
      <c r="R249" s="146" t="s">
        <v>19</v>
      </c>
      <c r="S249" s="46" t="s">
        <v>1461</v>
      </c>
    </row>
    <row r="250" spans="1:20" hidden="1">
      <c r="A250" s="47">
        <f t="shared" si="3"/>
        <v>2926</v>
      </c>
      <c r="B250" s="50">
        <v>926</v>
      </c>
      <c r="C250" s="50">
        <v>9162030</v>
      </c>
      <c r="D250" s="50">
        <v>2030</v>
      </c>
      <c r="E250" s="50">
        <v>115495</v>
      </c>
      <c r="F250" s="50" t="s">
        <v>479</v>
      </c>
      <c r="G250" s="50" t="s">
        <v>87</v>
      </c>
      <c r="H250" s="49" t="s">
        <v>19</v>
      </c>
      <c r="I250" s="52" t="str">
        <f>""</f>
        <v/>
      </c>
      <c r="J250" s="52" t="str">
        <f>""</f>
        <v/>
      </c>
      <c r="K250" s="52" t="str">
        <f>""</f>
        <v/>
      </c>
      <c r="L250" s="52" t="str">
        <f>""</f>
        <v/>
      </c>
      <c r="M250" s="53" t="str">
        <f>""</f>
        <v/>
      </c>
      <c r="N250" s="53" t="str">
        <f>""</f>
        <v/>
      </c>
      <c r="O250" s="53" t="str">
        <f>""</f>
        <v/>
      </c>
      <c r="P250" s="53" t="str">
        <f>""</f>
        <v/>
      </c>
      <c r="Q250" s="45" t="str">
        <f>""</f>
        <v/>
      </c>
      <c r="R250" s="146" t="s">
        <v>19</v>
      </c>
      <c r="S250" s="46" t="s">
        <v>1461</v>
      </c>
    </row>
    <row r="251" spans="1:20" hidden="1">
      <c r="A251" s="47">
        <f t="shared" si="3"/>
        <v>1927</v>
      </c>
      <c r="B251" s="50">
        <v>927</v>
      </c>
      <c r="C251" s="50">
        <v>9162014</v>
      </c>
      <c r="D251" s="50">
        <v>2014</v>
      </c>
      <c r="E251" s="50">
        <v>115488</v>
      </c>
      <c r="F251" s="50" t="s">
        <v>1612</v>
      </c>
      <c r="G251" s="50"/>
      <c r="H251" s="49" t="s">
        <v>19</v>
      </c>
      <c r="I251" s="53" t="str">
        <f>""</f>
        <v/>
      </c>
      <c r="J251" s="53" t="str">
        <f>""</f>
        <v/>
      </c>
      <c r="K251" s="53" t="str">
        <f>""</f>
        <v/>
      </c>
      <c r="L251" s="53" t="str">
        <f>""</f>
        <v/>
      </c>
      <c r="M251" s="53" t="str">
        <f>""</f>
        <v/>
      </c>
      <c r="N251" s="53" t="str">
        <f>""</f>
        <v/>
      </c>
      <c r="O251" s="53" t="str">
        <f>""</f>
        <v/>
      </c>
      <c r="P251" s="53" t="str">
        <f>""</f>
        <v/>
      </c>
      <c r="Q251" s="53" t="str">
        <f>""</f>
        <v/>
      </c>
      <c r="R251" s="146" t="s">
        <v>19</v>
      </c>
      <c r="S251" s="46" t="s">
        <v>1461</v>
      </c>
    </row>
    <row r="252" spans="1:20" hidden="1">
      <c r="A252" s="47">
        <f t="shared" si="3"/>
        <v>1928</v>
      </c>
      <c r="B252" s="47">
        <v>928</v>
      </c>
      <c r="C252" s="47">
        <v>9162013</v>
      </c>
      <c r="D252" s="47">
        <v>2013</v>
      </c>
      <c r="E252" s="47">
        <v>115487</v>
      </c>
      <c r="F252" s="78" t="s">
        <v>1613</v>
      </c>
      <c r="G252" s="47" t="s">
        <v>87</v>
      </c>
      <c r="H252" s="49" t="s">
        <v>19</v>
      </c>
      <c r="I252" s="45" t="str">
        <f>""</f>
        <v/>
      </c>
      <c r="J252" s="45" t="str">
        <f>""</f>
        <v/>
      </c>
      <c r="K252" s="45" t="str">
        <f>""</f>
        <v/>
      </c>
      <c r="L252" s="45" t="str">
        <f>""</f>
        <v/>
      </c>
      <c r="M252" s="79" t="str">
        <f>""</f>
        <v/>
      </c>
      <c r="N252" s="79" t="str">
        <f>""</f>
        <v/>
      </c>
      <c r="O252" s="45" t="str">
        <f>""</f>
        <v/>
      </c>
      <c r="P252" s="45" t="str">
        <f>""</f>
        <v/>
      </c>
      <c r="Q252" s="45" t="str">
        <f>""</f>
        <v/>
      </c>
      <c r="R252" s="146" t="s">
        <v>19</v>
      </c>
      <c r="S252" s="46" t="s">
        <v>1461</v>
      </c>
    </row>
    <row r="253" spans="1:20" hidden="1">
      <c r="A253" s="47">
        <f t="shared" si="3"/>
        <v>1929</v>
      </c>
      <c r="B253" s="48">
        <v>929</v>
      </c>
      <c r="C253" s="48">
        <v>9162200</v>
      </c>
      <c r="D253" s="48">
        <v>2200</v>
      </c>
      <c r="E253" s="48">
        <v>135727</v>
      </c>
      <c r="F253" s="48" t="s">
        <v>544</v>
      </c>
      <c r="G253" s="48" t="s">
        <v>87</v>
      </c>
      <c r="H253" s="49" t="s">
        <v>19</v>
      </c>
      <c r="I253" s="45" t="str">
        <f>""</f>
        <v/>
      </c>
      <c r="J253" s="45" t="str">
        <f>""</f>
        <v/>
      </c>
      <c r="K253" s="45" t="str">
        <f>""</f>
        <v/>
      </c>
      <c r="L253" s="45" t="str">
        <f>""</f>
        <v/>
      </c>
      <c r="M253" s="45" t="str">
        <f>""</f>
        <v/>
      </c>
      <c r="N253" s="45" t="str">
        <f>""</f>
        <v/>
      </c>
      <c r="O253" s="45" t="str">
        <f>""</f>
        <v/>
      </c>
      <c r="P253" s="45" t="str">
        <f>""</f>
        <v/>
      </c>
      <c r="Q253" s="45" t="str">
        <f>""</f>
        <v/>
      </c>
      <c r="R253" s="146" t="s">
        <v>19</v>
      </c>
      <c r="S253" s="46" t="s">
        <v>1461</v>
      </c>
    </row>
    <row r="254" spans="1:20" hidden="1">
      <c r="A254" s="47">
        <f t="shared" si="3"/>
        <v>2929</v>
      </c>
      <c r="B254" s="48">
        <v>929</v>
      </c>
      <c r="C254" s="48">
        <v>9162200</v>
      </c>
      <c r="D254" s="48">
        <v>2200</v>
      </c>
      <c r="E254" s="48">
        <v>135727</v>
      </c>
      <c r="F254" s="48" t="s">
        <v>544</v>
      </c>
      <c r="G254" s="48" t="s">
        <v>87</v>
      </c>
      <c r="H254" s="49" t="s">
        <v>19</v>
      </c>
      <c r="I254" s="45" t="str">
        <f>""</f>
        <v/>
      </c>
      <c r="J254" s="45" t="str">
        <f>""</f>
        <v/>
      </c>
      <c r="K254" s="45" t="str">
        <f>""</f>
        <v/>
      </c>
      <c r="L254" s="45" t="str">
        <f>""</f>
        <v/>
      </c>
      <c r="M254" s="45" t="str">
        <f>""</f>
        <v/>
      </c>
      <c r="N254" s="45" t="str">
        <f>""</f>
        <v/>
      </c>
      <c r="O254" s="45" t="str">
        <f>""</f>
        <v/>
      </c>
      <c r="P254" s="45" t="str">
        <f>""</f>
        <v/>
      </c>
      <c r="Q254" s="45" t="str">
        <f>""</f>
        <v/>
      </c>
      <c r="R254" s="146" t="s">
        <v>19</v>
      </c>
      <c r="S254" s="46" t="s">
        <v>1461</v>
      </c>
    </row>
    <row r="255" spans="1:20" hidden="1">
      <c r="A255" s="47">
        <f t="shared" si="3"/>
        <v>1933</v>
      </c>
      <c r="B255" s="47">
        <v>933</v>
      </c>
      <c r="C255" s="47">
        <v>9162025</v>
      </c>
      <c r="D255" s="47">
        <v>2025</v>
      </c>
      <c r="E255" s="47">
        <v>115491</v>
      </c>
      <c r="F255" s="47" t="s">
        <v>1614</v>
      </c>
      <c r="G255" s="47" t="s">
        <v>87</v>
      </c>
      <c r="H255" s="49" t="s">
        <v>19</v>
      </c>
      <c r="I255" s="45" t="str">
        <f>""</f>
        <v/>
      </c>
      <c r="J255" s="45" t="str">
        <f>""</f>
        <v/>
      </c>
      <c r="K255" s="45" t="str">
        <f>""</f>
        <v/>
      </c>
      <c r="L255" s="45" t="str">
        <f>""</f>
        <v/>
      </c>
      <c r="M255" s="45" t="str">
        <f>""</f>
        <v/>
      </c>
      <c r="N255" s="45" t="str">
        <f>""</f>
        <v/>
      </c>
      <c r="O255" s="45" t="str">
        <f>""</f>
        <v/>
      </c>
      <c r="P255" s="45" t="str">
        <f>""</f>
        <v/>
      </c>
      <c r="Q255" s="45" t="str">
        <f>""</f>
        <v/>
      </c>
      <c r="R255" s="146" t="s">
        <v>19</v>
      </c>
      <c r="S255" s="46" t="s">
        <v>1461</v>
      </c>
    </row>
    <row r="256" spans="1:20" hidden="1">
      <c r="A256" s="47">
        <f t="shared" si="3"/>
        <v>1934</v>
      </c>
      <c r="B256" s="47">
        <v>934</v>
      </c>
      <c r="C256" s="47">
        <v>9162026</v>
      </c>
      <c r="D256" s="47">
        <v>2026</v>
      </c>
      <c r="E256" s="47">
        <v>115492</v>
      </c>
      <c r="F256" s="47" t="s">
        <v>637</v>
      </c>
      <c r="G256" s="47" t="s">
        <v>87</v>
      </c>
      <c r="H256" s="49" t="s">
        <v>19</v>
      </c>
      <c r="I256" s="45" t="str">
        <f>""</f>
        <v/>
      </c>
      <c r="J256" s="45" t="str">
        <f>""</f>
        <v/>
      </c>
      <c r="K256" s="45" t="str">
        <f>""</f>
        <v/>
      </c>
      <c r="L256" s="45" t="str">
        <f>""</f>
        <v/>
      </c>
      <c r="M256" s="45" t="str">
        <f>""</f>
        <v/>
      </c>
      <c r="N256" s="45" t="str">
        <f>""</f>
        <v/>
      </c>
      <c r="O256" s="45" t="str">
        <f>""</f>
        <v/>
      </c>
      <c r="P256" s="45" t="str">
        <f>""</f>
        <v/>
      </c>
      <c r="Q256" s="45" t="str">
        <f>""</f>
        <v/>
      </c>
      <c r="R256" s="146" t="s">
        <v>19</v>
      </c>
      <c r="S256" s="46" t="s">
        <v>1461</v>
      </c>
    </row>
    <row r="257" spans="1:20" hidden="1">
      <c r="A257" s="47">
        <f t="shared" si="3"/>
        <v>1935</v>
      </c>
      <c r="B257" s="50">
        <v>935</v>
      </c>
      <c r="C257" s="50">
        <v>9162005</v>
      </c>
      <c r="D257" s="50">
        <v>2005</v>
      </c>
      <c r="E257" s="50">
        <v>115484</v>
      </c>
      <c r="F257" s="50" t="s">
        <v>1615</v>
      </c>
      <c r="G257" s="50" t="s">
        <v>87</v>
      </c>
      <c r="H257" s="49" t="s">
        <v>19</v>
      </c>
      <c r="I257" s="45" t="str">
        <f>""</f>
        <v/>
      </c>
      <c r="J257" s="45" t="str">
        <f>""</f>
        <v/>
      </c>
      <c r="K257" s="45" t="str">
        <f>""</f>
        <v/>
      </c>
      <c r="L257" s="45" t="str">
        <f>""</f>
        <v/>
      </c>
      <c r="M257" s="45" t="str">
        <f>""</f>
        <v/>
      </c>
      <c r="N257" s="45" t="str">
        <f>""</f>
        <v/>
      </c>
      <c r="O257" s="45" t="str">
        <f>""</f>
        <v/>
      </c>
      <c r="P257" s="45" t="str">
        <f>""</f>
        <v/>
      </c>
      <c r="Q257" s="45" t="str">
        <f>""</f>
        <v/>
      </c>
      <c r="R257" s="146" t="s">
        <v>19</v>
      </c>
      <c r="S257" s="46" t="s">
        <v>1461</v>
      </c>
    </row>
    <row r="258" spans="1:20" hidden="1">
      <c r="A258" s="47">
        <f t="shared" si="3"/>
        <v>1936</v>
      </c>
      <c r="B258" s="50">
        <v>936</v>
      </c>
      <c r="C258" s="50">
        <v>9163011</v>
      </c>
      <c r="D258" s="50">
        <v>3011</v>
      </c>
      <c r="E258" s="50">
        <v>115608</v>
      </c>
      <c r="F258" s="50" t="s">
        <v>1616</v>
      </c>
      <c r="G258" s="50" t="s">
        <v>87</v>
      </c>
      <c r="H258" s="49" t="s">
        <v>19</v>
      </c>
      <c r="I258" s="45" t="str">
        <f>""</f>
        <v/>
      </c>
      <c r="J258" s="45" t="str">
        <f>""</f>
        <v/>
      </c>
      <c r="K258" s="45" t="str">
        <f>""</f>
        <v/>
      </c>
      <c r="L258" s="45" t="str">
        <f>""</f>
        <v/>
      </c>
      <c r="M258" s="45" t="str">
        <f>""</f>
        <v/>
      </c>
      <c r="N258" s="45" t="str">
        <f>""</f>
        <v/>
      </c>
      <c r="O258" s="45" t="str">
        <f>""</f>
        <v/>
      </c>
      <c r="P258" s="45" t="str">
        <f>""</f>
        <v/>
      </c>
      <c r="Q258" s="45" t="str">
        <f>""</f>
        <v/>
      </c>
      <c r="R258" s="146" t="s">
        <v>19</v>
      </c>
      <c r="S258" s="46" t="s">
        <v>1461</v>
      </c>
    </row>
    <row r="259" spans="1:20" hidden="1">
      <c r="A259" s="47">
        <f t="shared" si="3"/>
        <v>1937</v>
      </c>
      <c r="B259" s="51">
        <v>937</v>
      </c>
      <c r="C259" s="51">
        <v>9162028</v>
      </c>
      <c r="D259" s="51">
        <v>2028</v>
      </c>
      <c r="E259" s="51">
        <v>115494</v>
      </c>
      <c r="F259" s="51" t="s">
        <v>685</v>
      </c>
      <c r="G259" s="51" t="s">
        <v>87</v>
      </c>
      <c r="H259" s="49" t="s">
        <v>19</v>
      </c>
      <c r="I259" s="45" t="str">
        <f>""</f>
        <v/>
      </c>
      <c r="J259" s="45" t="str">
        <f>""</f>
        <v/>
      </c>
      <c r="K259" s="45" t="str">
        <f>""</f>
        <v/>
      </c>
      <c r="L259" s="45" t="str">
        <f>""</f>
        <v/>
      </c>
      <c r="M259" s="45" t="str">
        <f>""</f>
        <v/>
      </c>
      <c r="N259" s="45" t="str">
        <f>""</f>
        <v/>
      </c>
      <c r="O259" s="45" t="str">
        <f>""</f>
        <v/>
      </c>
      <c r="P259" s="45" t="str">
        <f>""</f>
        <v/>
      </c>
      <c r="Q259" s="45" t="str">
        <f>""</f>
        <v/>
      </c>
      <c r="R259" s="146" t="s">
        <v>19</v>
      </c>
      <c r="S259" s="46" t="s">
        <v>1461</v>
      </c>
    </row>
    <row r="260" spans="1:20" hidden="1">
      <c r="A260" s="47">
        <f t="shared" si="3"/>
        <v>2937</v>
      </c>
      <c r="B260" s="51">
        <v>937</v>
      </c>
      <c r="C260" s="51">
        <v>9162028</v>
      </c>
      <c r="D260" s="51">
        <v>2028</v>
      </c>
      <c r="E260" s="51">
        <v>115494</v>
      </c>
      <c r="F260" s="51" t="s">
        <v>685</v>
      </c>
      <c r="G260" s="51" t="s">
        <v>87</v>
      </c>
      <c r="H260" s="49" t="s">
        <v>19</v>
      </c>
      <c r="I260" s="45" t="str">
        <f>""</f>
        <v/>
      </c>
      <c r="J260" s="45" t="str">
        <f>""</f>
        <v/>
      </c>
      <c r="K260" s="45" t="str">
        <f>""</f>
        <v/>
      </c>
      <c r="L260" s="45" t="str">
        <f>""</f>
        <v/>
      </c>
      <c r="M260" s="45" t="str">
        <f>""</f>
        <v/>
      </c>
      <c r="N260" s="45" t="str">
        <f>""</f>
        <v/>
      </c>
      <c r="O260" s="45" t="str">
        <f>""</f>
        <v/>
      </c>
      <c r="P260" s="45" t="str">
        <f>""</f>
        <v/>
      </c>
      <c r="Q260" s="45" t="str">
        <f>""</f>
        <v/>
      </c>
      <c r="R260" s="146" t="s">
        <v>19</v>
      </c>
      <c r="S260" s="46" t="s">
        <v>1461</v>
      </c>
    </row>
    <row r="261" spans="1:20" hidden="1">
      <c r="A261" s="47">
        <f t="shared" si="3"/>
        <v>3937</v>
      </c>
      <c r="B261" s="51">
        <v>937</v>
      </c>
      <c r="C261" s="51">
        <v>9162028</v>
      </c>
      <c r="D261" s="51">
        <v>2028</v>
      </c>
      <c r="E261" s="51">
        <v>115494</v>
      </c>
      <c r="F261" s="51" t="s">
        <v>685</v>
      </c>
      <c r="G261" s="51" t="s">
        <v>87</v>
      </c>
      <c r="H261" s="49" t="s">
        <v>19</v>
      </c>
      <c r="I261" s="45" t="str">
        <f>""</f>
        <v/>
      </c>
      <c r="J261" s="45" t="str">
        <f>""</f>
        <v/>
      </c>
      <c r="K261" s="45" t="str">
        <f>""</f>
        <v/>
      </c>
      <c r="L261" s="45" t="str">
        <f>""</f>
        <v/>
      </c>
      <c r="M261" s="45" t="str">
        <f>""</f>
        <v/>
      </c>
      <c r="N261" s="45" t="str">
        <f>""</f>
        <v/>
      </c>
      <c r="O261" s="45" t="str">
        <f>""</f>
        <v/>
      </c>
      <c r="P261" s="45" t="str">
        <f>""</f>
        <v/>
      </c>
      <c r="Q261" s="45" t="str">
        <f>""</f>
        <v/>
      </c>
      <c r="R261" s="146" t="s">
        <v>19</v>
      </c>
      <c r="S261" s="46" t="s">
        <v>1461</v>
      </c>
    </row>
    <row r="262" spans="1:20" hidden="1">
      <c r="A262" s="47">
        <f t="shared" ref="A262:A284" si="4">IF(B262=B261,A261+1000,1000+B262)</f>
        <v>1938</v>
      </c>
      <c r="B262" s="50">
        <v>938</v>
      </c>
      <c r="C262" s="50">
        <v>9163010</v>
      </c>
      <c r="D262" s="50">
        <v>3010</v>
      </c>
      <c r="E262" s="50">
        <v>115607</v>
      </c>
      <c r="F262" s="50" t="s">
        <v>1617</v>
      </c>
      <c r="G262" s="50" t="s">
        <v>87</v>
      </c>
      <c r="H262" s="49" t="s">
        <v>19</v>
      </c>
      <c r="I262" s="52" t="str">
        <f>""</f>
        <v/>
      </c>
      <c r="J262" s="52" t="str">
        <f>""</f>
        <v/>
      </c>
      <c r="K262" s="52" t="str">
        <f>""</f>
        <v/>
      </c>
      <c r="L262" s="52" t="str">
        <f>""</f>
        <v/>
      </c>
      <c r="M262" s="53" t="str">
        <f>""</f>
        <v/>
      </c>
      <c r="N262" s="53" t="str">
        <f>""</f>
        <v/>
      </c>
      <c r="O262" s="53" t="str">
        <f>""</f>
        <v/>
      </c>
      <c r="P262" s="53" t="str">
        <f>""</f>
        <v/>
      </c>
      <c r="Q262" s="45" t="str">
        <f>""</f>
        <v/>
      </c>
      <c r="R262" s="146" t="s">
        <v>19</v>
      </c>
      <c r="S262" s="46" t="s">
        <v>1461</v>
      </c>
    </row>
    <row r="263" spans="1:20" hidden="1">
      <c r="A263" s="47">
        <f t="shared" si="4"/>
        <v>1940</v>
      </c>
      <c r="B263" s="50">
        <v>940</v>
      </c>
      <c r="C263" s="50">
        <v>9162004</v>
      </c>
      <c r="D263" s="50">
        <v>2004</v>
      </c>
      <c r="E263" s="50">
        <v>115483</v>
      </c>
      <c r="F263" s="50" t="s">
        <v>785</v>
      </c>
      <c r="G263" s="50" t="s">
        <v>87</v>
      </c>
      <c r="H263" s="49" t="s">
        <v>19</v>
      </c>
      <c r="I263" s="45" t="str">
        <f>""</f>
        <v/>
      </c>
      <c r="J263" s="45" t="str">
        <f>""</f>
        <v/>
      </c>
      <c r="K263" s="45" t="str">
        <f>""</f>
        <v/>
      </c>
      <c r="L263" s="45" t="str">
        <f>""</f>
        <v/>
      </c>
      <c r="M263" s="45" t="str">
        <f>""</f>
        <v/>
      </c>
      <c r="N263" s="45" t="str">
        <f>""</f>
        <v/>
      </c>
      <c r="O263" s="45" t="str">
        <f>""</f>
        <v/>
      </c>
      <c r="P263" s="45" t="str">
        <f>""</f>
        <v/>
      </c>
      <c r="Q263" s="45" t="str">
        <f>""</f>
        <v/>
      </c>
      <c r="R263" s="146" t="s">
        <v>19</v>
      </c>
      <c r="S263" s="46" t="s">
        <v>1461</v>
      </c>
    </row>
    <row r="264" spans="1:20" hidden="1">
      <c r="A264" s="47">
        <f t="shared" si="4"/>
        <v>1941</v>
      </c>
      <c r="B264" s="50">
        <v>941</v>
      </c>
      <c r="C264" s="50">
        <v>9162033</v>
      </c>
      <c r="D264" s="50">
        <v>2033</v>
      </c>
      <c r="E264" s="50">
        <v>115498</v>
      </c>
      <c r="F264" s="50" t="s">
        <v>802</v>
      </c>
      <c r="G264" s="50" t="s">
        <v>87</v>
      </c>
      <c r="H264" s="49" t="s">
        <v>19</v>
      </c>
      <c r="I264" s="45" t="str">
        <f>""</f>
        <v/>
      </c>
      <c r="J264" s="45" t="str">
        <f>""</f>
        <v/>
      </c>
      <c r="K264" s="45" t="str">
        <f>""</f>
        <v/>
      </c>
      <c r="L264" s="45" t="str">
        <f>""</f>
        <v/>
      </c>
      <c r="M264" s="45" t="str">
        <f>""</f>
        <v/>
      </c>
      <c r="N264" s="45" t="str">
        <f>""</f>
        <v/>
      </c>
      <c r="O264" s="45" t="str">
        <f>""</f>
        <v/>
      </c>
      <c r="P264" s="45" t="str">
        <f>""</f>
        <v/>
      </c>
      <c r="Q264" s="45" t="str">
        <f>""</f>
        <v/>
      </c>
      <c r="R264" s="146" t="s">
        <v>19</v>
      </c>
      <c r="S264" s="46" t="s">
        <v>1461</v>
      </c>
      <c r="T264" s="26"/>
    </row>
    <row r="265" spans="1:20" hidden="1">
      <c r="A265" s="47">
        <f t="shared" si="4"/>
        <v>1942</v>
      </c>
      <c r="B265" s="48">
        <v>942</v>
      </c>
      <c r="C265" s="48">
        <v>9162031</v>
      </c>
      <c r="D265" s="48">
        <v>2031</v>
      </c>
      <c r="E265" s="48">
        <v>115496</v>
      </c>
      <c r="F265" s="48" t="s">
        <v>805</v>
      </c>
      <c r="G265" s="48" t="s">
        <v>87</v>
      </c>
      <c r="H265" s="49" t="s">
        <v>19</v>
      </c>
      <c r="I265" s="45" t="str">
        <f>""</f>
        <v/>
      </c>
      <c r="J265" s="45" t="str">
        <f>""</f>
        <v/>
      </c>
      <c r="K265" s="45" t="str">
        <f>""</f>
        <v/>
      </c>
      <c r="L265" s="45" t="str">
        <f>""</f>
        <v/>
      </c>
      <c r="M265" s="45" t="str">
        <f>""</f>
        <v/>
      </c>
      <c r="N265" s="45" t="str">
        <f>""</f>
        <v/>
      </c>
      <c r="O265" s="45" t="str">
        <f>""</f>
        <v/>
      </c>
      <c r="P265" s="45" t="str">
        <f>""</f>
        <v/>
      </c>
      <c r="Q265" s="45" t="str">
        <f>""</f>
        <v/>
      </c>
      <c r="R265" s="146" t="s">
        <v>19</v>
      </c>
      <c r="S265" s="46" t="s">
        <v>1461</v>
      </c>
    </row>
    <row r="266" spans="1:20" hidden="1">
      <c r="A266" s="47">
        <f t="shared" si="4"/>
        <v>2942</v>
      </c>
      <c r="B266" s="48">
        <v>942</v>
      </c>
      <c r="C266" s="48">
        <v>9162031</v>
      </c>
      <c r="D266" s="48">
        <v>2031</v>
      </c>
      <c r="E266" s="48">
        <v>115496</v>
      </c>
      <c r="F266" s="48" t="s">
        <v>805</v>
      </c>
      <c r="G266" s="48" t="s">
        <v>87</v>
      </c>
      <c r="H266" s="49" t="s">
        <v>19</v>
      </c>
      <c r="I266" s="45" t="str">
        <f>""</f>
        <v/>
      </c>
      <c r="J266" s="45" t="str">
        <f>""</f>
        <v/>
      </c>
      <c r="K266" s="45" t="str">
        <f>""</f>
        <v/>
      </c>
      <c r="L266" s="45" t="str">
        <f>""</f>
        <v/>
      </c>
      <c r="M266" s="45" t="str">
        <f>""</f>
        <v/>
      </c>
      <c r="N266" s="45" t="str">
        <f>""</f>
        <v/>
      </c>
      <c r="O266" s="45" t="str">
        <f>""</f>
        <v/>
      </c>
      <c r="P266" s="45" t="str">
        <f>""</f>
        <v/>
      </c>
      <c r="Q266" s="45" t="str">
        <f>""</f>
        <v/>
      </c>
      <c r="R266" s="146" t="s">
        <v>19</v>
      </c>
      <c r="S266" s="46" t="s">
        <v>1461</v>
      </c>
    </row>
    <row r="267" spans="1:20" hidden="1">
      <c r="A267" s="47">
        <f t="shared" si="4"/>
        <v>3942</v>
      </c>
      <c r="B267" s="51">
        <v>942</v>
      </c>
      <c r="C267" s="51">
        <v>9162031</v>
      </c>
      <c r="D267" s="51">
        <v>2031</v>
      </c>
      <c r="E267" s="51">
        <v>115496</v>
      </c>
      <c r="F267" s="51" t="s">
        <v>805</v>
      </c>
      <c r="G267" s="51" t="s">
        <v>87</v>
      </c>
      <c r="H267" s="49" t="s">
        <v>19</v>
      </c>
      <c r="I267" s="45" t="str">
        <f>""</f>
        <v/>
      </c>
      <c r="J267" s="45" t="str">
        <f>""</f>
        <v/>
      </c>
      <c r="K267" s="45" t="str">
        <f>""</f>
        <v/>
      </c>
      <c r="L267" s="45" t="str">
        <f>""</f>
        <v/>
      </c>
      <c r="M267" s="45" t="str">
        <f>""</f>
        <v/>
      </c>
      <c r="N267" s="45" t="str">
        <f>""</f>
        <v/>
      </c>
      <c r="O267" s="45" t="str">
        <f>""</f>
        <v/>
      </c>
      <c r="P267" s="45" t="str">
        <f>""</f>
        <v/>
      </c>
      <c r="Q267" s="45" t="str">
        <f>""</f>
        <v/>
      </c>
      <c r="R267" s="146" t="s">
        <v>19</v>
      </c>
      <c r="S267" s="46" t="s">
        <v>1461</v>
      </c>
    </row>
    <row r="268" spans="1:20" hidden="1">
      <c r="A268" s="47">
        <f t="shared" si="4"/>
        <v>1947</v>
      </c>
      <c r="B268" s="50">
        <v>947</v>
      </c>
      <c r="C268" s="50">
        <v>9163006</v>
      </c>
      <c r="D268" s="50">
        <v>3006</v>
      </c>
      <c r="E268" s="50">
        <v>115606</v>
      </c>
      <c r="F268" s="50" t="s">
        <v>1618</v>
      </c>
      <c r="G268" s="50" t="s">
        <v>87</v>
      </c>
      <c r="H268" s="49" t="s">
        <v>19</v>
      </c>
      <c r="I268" s="45" t="str">
        <f>""</f>
        <v/>
      </c>
      <c r="J268" s="45" t="str">
        <f>""</f>
        <v/>
      </c>
      <c r="K268" s="45" t="str">
        <f>""</f>
        <v/>
      </c>
      <c r="L268" s="45" t="str">
        <f>""</f>
        <v/>
      </c>
      <c r="M268" s="45" t="str">
        <f>""</f>
        <v/>
      </c>
      <c r="N268" s="45" t="str">
        <f>""</f>
        <v/>
      </c>
      <c r="O268" s="45" t="str">
        <f>""</f>
        <v/>
      </c>
      <c r="P268" s="45" t="str">
        <f>""</f>
        <v/>
      </c>
      <c r="Q268" s="45" t="str">
        <f>""</f>
        <v/>
      </c>
      <c r="R268" s="146" t="s">
        <v>19</v>
      </c>
      <c r="S268" s="46" t="s">
        <v>1461</v>
      </c>
      <c r="T268" s="26"/>
    </row>
    <row r="269" spans="1:20" hidden="1">
      <c r="A269" s="47">
        <f t="shared" si="4"/>
        <v>1948</v>
      </c>
      <c r="B269" s="50">
        <v>948</v>
      </c>
      <c r="C269" s="50">
        <v>9163004</v>
      </c>
      <c r="D269" s="50">
        <v>3004</v>
      </c>
      <c r="E269" s="50">
        <v>115605</v>
      </c>
      <c r="F269" s="50" t="s">
        <v>1619</v>
      </c>
      <c r="G269" s="50" t="s">
        <v>87</v>
      </c>
      <c r="H269" s="49" t="s">
        <v>19</v>
      </c>
      <c r="I269" s="52" t="str">
        <f>""</f>
        <v/>
      </c>
      <c r="J269" s="52" t="str">
        <f>""</f>
        <v/>
      </c>
      <c r="K269" s="52" t="str">
        <f>""</f>
        <v/>
      </c>
      <c r="L269" s="52" t="str">
        <f>""</f>
        <v/>
      </c>
      <c r="M269" s="53" t="str">
        <f>""</f>
        <v/>
      </c>
      <c r="N269" s="53" t="str">
        <f>""</f>
        <v/>
      </c>
      <c r="O269" s="53" t="str">
        <f>""</f>
        <v/>
      </c>
      <c r="P269" s="53" t="str">
        <f>""</f>
        <v/>
      </c>
      <c r="Q269" s="45" t="str">
        <f>""</f>
        <v/>
      </c>
      <c r="R269" s="146" t="s">
        <v>19</v>
      </c>
      <c r="S269" s="46" t="s">
        <v>1461</v>
      </c>
    </row>
    <row r="270" spans="1:20" hidden="1">
      <c r="A270" s="47">
        <f t="shared" si="4"/>
        <v>1952</v>
      </c>
      <c r="B270" s="47">
        <v>952</v>
      </c>
      <c r="C270" s="47">
        <v>9162002</v>
      </c>
      <c r="D270" s="47">
        <v>2002</v>
      </c>
      <c r="E270" s="47">
        <v>115482</v>
      </c>
      <c r="F270" s="47" t="s">
        <v>1332</v>
      </c>
      <c r="G270" s="47" t="s">
        <v>87</v>
      </c>
      <c r="H270" s="49" t="s">
        <v>19</v>
      </c>
      <c r="I270" s="52" t="str">
        <f>""</f>
        <v/>
      </c>
      <c r="J270" s="52" t="str">
        <f>""</f>
        <v/>
      </c>
      <c r="K270" s="52" t="str">
        <f>""</f>
        <v/>
      </c>
      <c r="L270" s="52" t="str">
        <f>""</f>
        <v/>
      </c>
      <c r="M270" s="53" t="str">
        <f>""</f>
        <v/>
      </c>
      <c r="N270" s="53" t="str">
        <f>""</f>
        <v/>
      </c>
      <c r="O270" s="53" t="str">
        <f>""</f>
        <v/>
      </c>
      <c r="P270" s="53" t="str">
        <f>""</f>
        <v/>
      </c>
      <c r="Q270" s="45" t="str">
        <f>""</f>
        <v/>
      </c>
      <c r="R270" s="146" t="s">
        <v>19</v>
      </c>
      <c r="S270" s="46" t="s">
        <v>1461</v>
      </c>
      <c r="T270" s="26"/>
    </row>
    <row r="271" spans="1:20" hidden="1">
      <c r="A271" s="47">
        <f t="shared" si="4"/>
        <v>1954</v>
      </c>
      <c r="B271" s="47">
        <v>954</v>
      </c>
      <c r="C271" s="47">
        <v>9162173</v>
      </c>
      <c r="D271" s="47">
        <v>2173</v>
      </c>
      <c r="E271" s="47">
        <v>115602</v>
      </c>
      <c r="F271" s="47" t="s">
        <v>1620</v>
      </c>
      <c r="G271" s="47" t="s">
        <v>87</v>
      </c>
      <c r="H271" s="49" t="s">
        <v>19</v>
      </c>
      <c r="I271" s="45" t="str">
        <f>""</f>
        <v/>
      </c>
      <c r="J271" s="45" t="str">
        <f>""</f>
        <v/>
      </c>
      <c r="K271" s="45" t="str">
        <f>""</f>
        <v/>
      </c>
      <c r="L271" s="45" t="str">
        <f>""</f>
        <v/>
      </c>
      <c r="M271" s="45" t="str">
        <f>""</f>
        <v/>
      </c>
      <c r="N271" s="45" t="str">
        <f>""</f>
        <v/>
      </c>
      <c r="O271" s="45" t="str">
        <f>""</f>
        <v/>
      </c>
      <c r="P271" s="45" t="str">
        <f>""</f>
        <v/>
      </c>
      <c r="Q271" s="45" t="str">
        <f>""</f>
        <v/>
      </c>
      <c r="R271" s="146" t="s">
        <v>19</v>
      </c>
      <c r="S271" s="46" t="s">
        <v>1461</v>
      </c>
    </row>
    <row r="272" spans="1:20" hidden="1">
      <c r="A272" s="47">
        <f t="shared" si="4"/>
        <v>1955</v>
      </c>
      <c r="B272" s="47">
        <v>955</v>
      </c>
      <c r="C272" s="47">
        <v>9163370</v>
      </c>
      <c r="D272" s="47">
        <v>3370</v>
      </c>
      <c r="E272" s="47">
        <v>134928</v>
      </c>
      <c r="F272" s="47" t="s">
        <v>1179</v>
      </c>
      <c r="G272" s="47" t="s">
        <v>87</v>
      </c>
      <c r="H272" s="49" t="s">
        <v>19</v>
      </c>
      <c r="I272" s="45" t="str">
        <f>""</f>
        <v/>
      </c>
      <c r="J272" s="45" t="str">
        <f>""</f>
        <v/>
      </c>
      <c r="K272" s="45" t="str">
        <f>""</f>
        <v/>
      </c>
      <c r="L272" s="45" t="str">
        <f>""</f>
        <v/>
      </c>
      <c r="M272" s="45" t="str">
        <f>""</f>
        <v/>
      </c>
      <c r="N272" s="45" t="str">
        <f>""</f>
        <v/>
      </c>
      <c r="O272" s="45" t="str">
        <f>""</f>
        <v/>
      </c>
      <c r="P272" s="45" t="str">
        <f>""</f>
        <v/>
      </c>
      <c r="Q272" s="45" t="str">
        <f>""</f>
        <v/>
      </c>
      <c r="R272" s="146" t="s">
        <v>19</v>
      </c>
      <c r="S272" s="46" t="s">
        <v>1461</v>
      </c>
    </row>
    <row r="273" spans="1:20" hidden="1">
      <c r="A273" s="47">
        <f t="shared" si="4"/>
        <v>1956</v>
      </c>
      <c r="B273" s="47">
        <v>956</v>
      </c>
      <c r="C273" s="47">
        <v>9162000</v>
      </c>
      <c r="D273" s="47">
        <v>2000</v>
      </c>
      <c r="E273" s="47">
        <v>115481</v>
      </c>
      <c r="F273" s="47" t="s">
        <v>1386</v>
      </c>
      <c r="G273" s="47" t="s">
        <v>87</v>
      </c>
      <c r="H273" s="49" t="s">
        <v>19</v>
      </c>
      <c r="I273" s="45" t="str">
        <f>""</f>
        <v/>
      </c>
      <c r="J273" s="45" t="str">
        <f>""</f>
        <v/>
      </c>
      <c r="K273" s="45" t="str">
        <f>""</f>
        <v/>
      </c>
      <c r="L273" s="45" t="str">
        <f>""</f>
        <v/>
      </c>
      <c r="M273" s="45" t="str">
        <f>""</f>
        <v/>
      </c>
      <c r="N273" s="45" t="str">
        <f>""</f>
        <v/>
      </c>
      <c r="O273" s="45" t="str">
        <f>""</f>
        <v/>
      </c>
      <c r="P273" s="45" t="str">
        <f>""</f>
        <v/>
      </c>
      <c r="Q273" s="45" t="str">
        <f>""</f>
        <v/>
      </c>
      <c r="R273" s="146" t="s">
        <v>19</v>
      </c>
      <c r="S273" s="46" t="s">
        <v>1461</v>
      </c>
    </row>
    <row r="274" spans="1:20" hidden="1">
      <c r="A274" s="47">
        <f t="shared" si="4"/>
        <v>1957</v>
      </c>
      <c r="B274" s="50">
        <v>957</v>
      </c>
      <c r="C274" s="50">
        <v>9165219</v>
      </c>
      <c r="D274" s="50">
        <v>5219</v>
      </c>
      <c r="E274" s="50">
        <v>115749</v>
      </c>
      <c r="F274" s="50" t="s">
        <v>667</v>
      </c>
      <c r="G274" s="50" t="s">
        <v>87</v>
      </c>
      <c r="H274" s="49" t="s">
        <v>19</v>
      </c>
      <c r="I274" s="52" t="str">
        <f>""</f>
        <v/>
      </c>
      <c r="J274" s="52" t="str">
        <f>""</f>
        <v/>
      </c>
      <c r="K274" s="52" t="str">
        <f>""</f>
        <v/>
      </c>
      <c r="L274" s="52" t="str">
        <f>""</f>
        <v/>
      </c>
      <c r="M274" s="53" t="str">
        <f>""</f>
        <v/>
      </c>
      <c r="N274" s="53" t="str">
        <f>""</f>
        <v/>
      </c>
      <c r="O274" s="53" t="str">
        <f>""</f>
        <v/>
      </c>
      <c r="P274" s="53" t="str">
        <f>""</f>
        <v/>
      </c>
      <c r="Q274" s="45" t="str">
        <f>""</f>
        <v/>
      </c>
      <c r="R274" s="146" t="s">
        <v>19</v>
      </c>
      <c r="S274" s="46" t="s">
        <v>1461</v>
      </c>
      <c r="T274" s="26"/>
    </row>
    <row r="275" spans="1:20" hidden="1">
      <c r="A275" s="47">
        <f t="shared" si="4"/>
        <v>1958</v>
      </c>
      <c r="B275" s="50">
        <v>958</v>
      </c>
      <c r="C275" s="50">
        <v>9162185</v>
      </c>
      <c r="D275" s="50">
        <v>2185</v>
      </c>
      <c r="E275" s="50">
        <v>136074</v>
      </c>
      <c r="F275" s="50" t="s">
        <v>1621</v>
      </c>
      <c r="G275" s="50" t="s">
        <v>87</v>
      </c>
      <c r="H275" s="49" t="s">
        <v>19</v>
      </c>
      <c r="I275" s="45" t="str">
        <f>""</f>
        <v/>
      </c>
      <c r="J275" s="45" t="str">
        <f>""</f>
        <v/>
      </c>
      <c r="K275" s="45" t="str">
        <f>""</f>
        <v/>
      </c>
      <c r="L275" s="45" t="str">
        <f>""</f>
        <v/>
      </c>
      <c r="M275" s="45" t="str">
        <f>""</f>
        <v/>
      </c>
      <c r="N275" s="45" t="str">
        <f>""</f>
        <v/>
      </c>
      <c r="O275" s="45" t="str">
        <f>""</f>
        <v/>
      </c>
      <c r="P275" s="45" t="str">
        <f>""</f>
        <v/>
      </c>
      <c r="Q275" s="45" t="str">
        <f>""</f>
        <v/>
      </c>
      <c r="R275" s="146" t="s">
        <v>19</v>
      </c>
      <c r="S275" s="46" t="s">
        <v>1461</v>
      </c>
    </row>
    <row r="276" spans="1:20" ht="25.5" hidden="1">
      <c r="A276" s="47">
        <f t="shared" si="4"/>
        <v>109960</v>
      </c>
      <c r="B276" s="51">
        <v>108960</v>
      </c>
      <c r="C276" s="51">
        <v>9161106</v>
      </c>
      <c r="D276" s="51">
        <v>1106</v>
      </c>
      <c r="E276" s="51">
        <v>135330</v>
      </c>
      <c r="F276" s="51" t="s">
        <v>1622</v>
      </c>
      <c r="G276" s="51" t="s">
        <v>1623</v>
      </c>
      <c r="H276" s="49" t="s">
        <v>19</v>
      </c>
      <c r="I276" s="45" t="str">
        <f>""</f>
        <v/>
      </c>
      <c r="J276" s="45" t="str">
        <f>""</f>
        <v/>
      </c>
      <c r="K276" s="45" t="str">
        <f>""</f>
        <v/>
      </c>
      <c r="L276" s="45" t="str">
        <f>""</f>
        <v/>
      </c>
      <c r="M276" s="45" t="str">
        <f>""</f>
        <v/>
      </c>
      <c r="N276" s="45" t="str">
        <f>""</f>
        <v/>
      </c>
      <c r="O276" s="45" t="str">
        <f>""</f>
        <v/>
      </c>
      <c r="P276" s="45" t="str">
        <f>""</f>
        <v/>
      </c>
      <c r="Q276" s="45" t="str">
        <f>""</f>
        <v/>
      </c>
      <c r="R276" s="146" t="s">
        <v>19</v>
      </c>
      <c r="S276" s="46" t="s">
        <v>1461</v>
      </c>
    </row>
    <row r="277" spans="1:20" ht="25.5" hidden="1">
      <c r="A277" s="47">
        <f t="shared" si="4"/>
        <v>110960</v>
      </c>
      <c r="B277" s="51">
        <v>108960</v>
      </c>
      <c r="C277" s="51">
        <v>9161106</v>
      </c>
      <c r="D277" s="51">
        <v>1106</v>
      </c>
      <c r="E277" s="51">
        <v>135330</v>
      </c>
      <c r="F277" s="51" t="s">
        <v>1622</v>
      </c>
      <c r="G277" s="51" t="s">
        <v>1623</v>
      </c>
      <c r="H277" s="49" t="s">
        <v>19</v>
      </c>
      <c r="I277" s="45" t="str">
        <f>""</f>
        <v/>
      </c>
      <c r="J277" s="45" t="str">
        <f>""</f>
        <v/>
      </c>
      <c r="K277" s="45" t="str">
        <f>""</f>
        <v/>
      </c>
      <c r="L277" s="45" t="str">
        <f>""</f>
        <v/>
      </c>
      <c r="M277" s="45" t="str">
        <f>""</f>
        <v/>
      </c>
      <c r="N277" s="45" t="str">
        <f>""</f>
        <v/>
      </c>
      <c r="O277" s="45" t="str">
        <f>""</f>
        <v/>
      </c>
      <c r="P277" s="45" t="str">
        <f>""</f>
        <v/>
      </c>
      <c r="Q277" s="45" t="str">
        <f>""</f>
        <v/>
      </c>
      <c r="R277" s="146" t="s">
        <v>19</v>
      </c>
      <c r="S277" s="46" t="s">
        <v>1461</v>
      </c>
    </row>
    <row r="278" spans="1:20" ht="25.5" hidden="1">
      <c r="A278" s="47">
        <f t="shared" si="4"/>
        <v>111960</v>
      </c>
      <c r="B278" s="51">
        <v>108960</v>
      </c>
      <c r="C278" s="51">
        <v>9161106</v>
      </c>
      <c r="D278" s="51">
        <v>1106</v>
      </c>
      <c r="E278" s="51">
        <v>135330</v>
      </c>
      <c r="F278" s="51" t="s">
        <v>1622</v>
      </c>
      <c r="G278" s="51" t="s">
        <v>1623</v>
      </c>
      <c r="H278" s="49" t="s">
        <v>19</v>
      </c>
      <c r="I278" s="45" t="str">
        <f>""</f>
        <v/>
      </c>
      <c r="J278" s="45" t="str">
        <f>""</f>
        <v/>
      </c>
      <c r="K278" s="45" t="str">
        <f>""</f>
        <v/>
      </c>
      <c r="L278" s="45" t="str">
        <f>""</f>
        <v/>
      </c>
      <c r="M278" s="45" t="str">
        <f>""</f>
        <v/>
      </c>
      <c r="N278" s="45" t="str">
        <f>""</f>
        <v/>
      </c>
      <c r="O278" s="45" t="str">
        <f>""</f>
        <v/>
      </c>
      <c r="P278" s="45" t="str">
        <f>""</f>
        <v/>
      </c>
      <c r="Q278" s="45" t="str">
        <f>""</f>
        <v/>
      </c>
      <c r="R278" s="146" t="s">
        <v>19</v>
      </c>
      <c r="S278" s="46" t="s">
        <v>1461</v>
      </c>
    </row>
    <row r="279" spans="1:20" ht="25.5" hidden="1">
      <c r="A279" s="47">
        <f t="shared" si="4"/>
        <v>112960</v>
      </c>
      <c r="B279" s="51">
        <v>108960</v>
      </c>
      <c r="C279" s="51">
        <v>9161106</v>
      </c>
      <c r="D279" s="51">
        <v>1106</v>
      </c>
      <c r="E279" s="51">
        <v>135330</v>
      </c>
      <c r="F279" s="51" t="s">
        <v>1622</v>
      </c>
      <c r="G279" s="51" t="s">
        <v>1623</v>
      </c>
      <c r="H279" s="49" t="s">
        <v>19</v>
      </c>
      <c r="I279" s="45" t="str">
        <f>""</f>
        <v/>
      </c>
      <c r="J279" s="45" t="str">
        <f>""</f>
        <v/>
      </c>
      <c r="K279" s="45" t="str">
        <f>""</f>
        <v/>
      </c>
      <c r="L279" s="45" t="str">
        <f>""</f>
        <v/>
      </c>
      <c r="M279" s="45" t="str">
        <f>""</f>
        <v/>
      </c>
      <c r="N279" s="45" t="str">
        <f>""</f>
        <v/>
      </c>
      <c r="O279" s="45" t="str">
        <f>""</f>
        <v/>
      </c>
      <c r="P279" s="45" t="str">
        <f>""</f>
        <v/>
      </c>
      <c r="Q279" s="45" t="str">
        <f>""</f>
        <v/>
      </c>
      <c r="R279" s="146" t="s">
        <v>19</v>
      </c>
      <c r="S279" s="46" t="s">
        <v>1461</v>
      </c>
    </row>
    <row r="280" spans="1:20" ht="25.5" hidden="1">
      <c r="A280" s="47">
        <f t="shared" si="4"/>
        <v>113960</v>
      </c>
      <c r="B280" s="51">
        <v>108960</v>
      </c>
      <c r="C280" s="51">
        <v>9161106</v>
      </c>
      <c r="D280" s="51">
        <v>1106</v>
      </c>
      <c r="E280" s="51">
        <v>135330</v>
      </c>
      <c r="F280" s="51" t="s">
        <v>1622</v>
      </c>
      <c r="G280" s="51" t="s">
        <v>1623</v>
      </c>
      <c r="H280" s="49" t="s">
        <v>19</v>
      </c>
      <c r="I280" s="45" t="str">
        <f>""</f>
        <v/>
      </c>
      <c r="J280" s="45" t="str">
        <f>""</f>
        <v/>
      </c>
      <c r="K280" s="45" t="str">
        <f>""</f>
        <v/>
      </c>
      <c r="L280" s="45" t="str">
        <f>""</f>
        <v/>
      </c>
      <c r="M280" s="45" t="str">
        <f>""</f>
        <v/>
      </c>
      <c r="N280" s="45" t="str">
        <f>""</f>
        <v/>
      </c>
      <c r="O280" s="45" t="str">
        <f>""</f>
        <v/>
      </c>
      <c r="P280" s="45" t="str">
        <f>""</f>
        <v/>
      </c>
      <c r="Q280" s="45" t="str">
        <f>""</f>
        <v/>
      </c>
      <c r="R280" s="146" t="s">
        <v>19</v>
      </c>
      <c r="S280" s="46" t="s">
        <v>1461</v>
      </c>
    </row>
    <row r="281" spans="1:20" ht="25.5" hidden="1">
      <c r="A281" s="47">
        <f t="shared" si="4"/>
        <v>109961</v>
      </c>
      <c r="B281" s="51">
        <v>108961</v>
      </c>
      <c r="C281" s="51">
        <v>9161105</v>
      </c>
      <c r="D281" s="51">
        <v>1105</v>
      </c>
      <c r="E281" s="51">
        <v>135329</v>
      </c>
      <c r="F281" s="51" t="s">
        <v>1624</v>
      </c>
      <c r="G281" s="51" t="s">
        <v>1623</v>
      </c>
      <c r="H281" s="49" t="s">
        <v>19</v>
      </c>
      <c r="I281" s="45" t="str">
        <f>""</f>
        <v/>
      </c>
      <c r="J281" s="45" t="str">
        <f>""</f>
        <v/>
      </c>
      <c r="K281" s="45" t="str">
        <f>""</f>
        <v/>
      </c>
      <c r="L281" s="45" t="str">
        <f>""</f>
        <v/>
      </c>
      <c r="M281" s="45" t="str">
        <f>""</f>
        <v/>
      </c>
      <c r="N281" s="45" t="str">
        <f>""</f>
        <v/>
      </c>
      <c r="O281" s="45" t="str">
        <f>""</f>
        <v/>
      </c>
      <c r="P281" s="45" t="str">
        <f>""</f>
        <v/>
      </c>
      <c r="Q281" s="45" t="str">
        <f>""</f>
        <v/>
      </c>
      <c r="R281" s="146" t="s">
        <v>19</v>
      </c>
      <c r="S281" s="46" t="s">
        <v>1461</v>
      </c>
    </row>
    <row r="282" spans="1:20" ht="25.5" hidden="1">
      <c r="A282" s="47">
        <f t="shared" si="4"/>
        <v>110961</v>
      </c>
      <c r="B282" s="51">
        <v>108961</v>
      </c>
      <c r="C282" s="51">
        <v>9161105</v>
      </c>
      <c r="D282" s="51">
        <v>1105</v>
      </c>
      <c r="E282" s="51">
        <v>135329</v>
      </c>
      <c r="F282" s="51" t="s">
        <v>1624</v>
      </c>
      <c r="G282" s="51" t="s">
        <v>1623</v>
      </c>
      <c r="H282" s="49" t="s">
        <v>19</v>
      </c>
      <c r="I282" s="45" t="str">
        <f>""</f>
        <v/>
      </c>
      <c r="J282" s="45" t="str">
        <f>""</f>
        <v/>
      </c>
      <c r="K282" s="45" t="str">
        <f>""</f>
        <v/>
      </c>
      <c r="L282" s="45" t="str">
        <f>""</f>
        <v/>
      </c>
      <c r="M282" s="45" t="str">
        <f>""</f>
        <v/>
      </c>
      <c r="N282" s="45" t="str">
        <f>""</f>
        <v/>
      </c>
      <c r="O282" s="45" t="str">
        <f>""</f>
        <v/>
      </c>
      <c r="P282" s="45" t="str">
        <f>""</f>
        <v/>
      </c>
      <c r="Q282" s="45" t="str">
        <f>""</f>
        <v/>
      </c>
      <c r="R282" s="146" t="s">
        <v>19</v>
      </c>
      <c r="S282" s="46" t="s">
        <v>1461</v>
      </c>
    </row>
    <row r="283" spans="1:20" ht="25.5" hidden="1">
      <c r="A283" s="47">
        <f t="shared" si="4"/>
        <v>109962</v>
      </c>
      <c r="B283" s="48">
        <v>108962</v>
      </c>
      <c r="C283" s="48">
        <v>9161107</v>
      </c>
      <c r="D283" s="48">
        <v>1107</v>
      </c>
      <c r="E283" s="48">
        <v>135331</v>
      </c>
      <c r="F283" s="48" t="s">
        <v>1625</v>
      </c>
      <c r="G283" s="48" t="s">
        <v>1623</v>
      </c>
      <c r="H283" s="49" t="s">
        <v>19</v>
      </c>
      <c r="I283" s="45" t="str">
        <f>""</f>
        <v/>
      </c>
      <c r="J283" s="45" t="str">
        <f>""</f>
        <v/>
      </c>
      <c r="K283" s="45" t="str">
        <f>""</f>
        <v/>
      </c>
      <c r="L283" s="45" t="str">
        <f>""</f>
        <v/>
      </c>
      <c r="M283" s="45" t="str">
        <f>""</f>
        <v/>
      </c>
      <c r="N283" s="45" t="str">
        <f>""</f>
        <v/>
      </c>
      <c r="O283" s="45" t="str">
        <f>""</f>
        <v/>
      </c>
      <c r="P283" s="45" t="str">
        <f>""</f>
        <v/>
      </c>
      <c r="Q283" s="45" t="str">
        <f>""</f>
        <v/>
      </c>
      <c r="R283" s="146" t="s">
        <v>19</v>
      </c>
      <c r="S283" s="46" t="s">
        <v>1461</v>
      </c>
    </row>
    <row r="284" spans="1:20" ht="25.5" hidden="1">
      <c r="A284" s="47">
        <f t="shared" si="4"/>
        <v>110962</v>
      </c>
      <c r="B284" s="48">
        <v>108962</v>
      </c>
      <c r="C284" s="48">
        <v>9161107</v>
      </c>
      <c r="D284" s="48">
        <v>1107</v>
      </c>
      <c r="E284" s="48">
        <v>135331</v>
      </c>
      <c r="F284" s="48" t="s">
        <v>1625</v>
      </c>
      <c r="G284" s="48" t="s">
        <v>1623</v>
      </c>
      <c r="H284" s="49" t="s">
        <v>19</v>
      </c>
      <c r="I284" s="45" t="str">
        <f>""</f>
        <v/>
      </c>
      <c r="J284" s="45" t="str">
        <f>""</f>
        <v/>
      </c>
      <c r="K284" s="45" t="str">
        <f>""</f>
        <v/>
      </c>
      <c r="L284" s="45" t="str">
        <f>""</f>
        <v/>
      </c>
      <c r="M284" s="45" t="str">
        <f>""</f>
        <v/>
      </c>
      <c r="N284" s="45" t="str">
        <f>""</f>
        <v/>
      </c>
      <c r="O284" s="45" t="str">
        <f>""</f>
        <v/>
      </c>
      <c r="P284" s="45" t="str">
        <f>""</f>
        <v/>
      </c>
      <c r="Q284" s="45" t="str">
        <f>""</f>
        <v/>
      </c>
      <c r="R284" s="146" t="s">
        <v>19</v>
      </c>
      <c r="S284" s="46" t="s">
        <v>1461</v>
      </c>
    </row>
    <row r="286" spans="1:20" ht="13.5" thickBot="1">
      <c r="I286" s="80"/>
      <c r="J286" s="80"/>
      <c r="K286" s="80">
        <f>SUM(K5:K285)</f>
        <v>2303.88</v>
      </c>
      <c r="L286" s="80"/>
      <c r="M286" s="80"/>
      <c r="N286" s="80"/>
      <c r="O286" s="80"/>
      <c r="P286" s="80"/>
      <c r="Q286" s="80">
        <f>SUM(Q5:Q285)</f>
        <v>3298.5</v>
      </c>
      <c r="R286" s="80"/>
      <c r="S286" s="80"/>
    </row>
    <row r="287" spans="1:20" ht="13.5" thickTop="1">
      <c r="F287" s="81"/>
      <c r="G287" s="82"/>
      <c r="H287" s="82"/>
    </row>
    <row r="288" spans="1:20">
      <c r="F288" s="40"/>
      <c r="G288" s="83"/>
      <c r="H288" s="83"/>
    </row>
    <row r="289" spans="6:8">
      <c r="F289" s="40"/>
      <c r="G289" s="83"/>
      <c r="H289" s="83"/>
    </row>
    <row r="290" spans="6:8">
      <c r="F290" s="40"/>
      <c r="G290" s="83"/>
      <c r="H290" s="83"/>
    </row>
    <row r="291" spans="6:8">
      <c r="F291" s="40"/>
      <c r="G291" s="83"/>
      <c r="H291" s="83"/>
    </row>
    <row r="292" spans="6:8">
      <c r="F292" s="40"/>
      <c r="G292" s="82"/>
      <c r="H292" s="82"/>
    </row>
    <row r="294" spans="6:8">
      <c r="G294" s="83"/>
      <c r="H294" s="83"/>
    </row>
    <row r="301" spans="6:8" ht="15">
      <c r="F301" s="84"/>
      <c r="G301" s="85"/>
      <c r="H301" s="85"/>
    </row>
    <row r="302" spans="6:8" ht="15">
      <c r="F302" s="84"/>
      <c r="G302" s="85"/>
      <c r="H302" s="85"/>
    </row>
    <row r="303" spans="6:8" ht="15">
      <c r="G303" s="85"/>
      <c r="H303" s="85"/>
    </row>
  </sheetData>
  <autoFilter ref="B4:W284" xr:uid="{00000000-0009-0000-0000-000009000000}">
    <filterColumn colId="6">
      <filters>
        <filter val="YES"/>
      </filters>
    </filterColumn>
    <sortState xmlns:xlrd2="http://schemas.microsoft.com/office/spreadsheetml/2017/richdata2" ref="B5:W284">
      <sortCondition ref="B4:B284"/>
    </sortState>
  </autoFilter>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W303"/>
  <sheetViews>
    <sheetView zoomScale="70" zoomScaleNormal="70" workbookViewId="0">
      <pane xSplit="8" ySplit="4" topLeftCell="I5" activePane="bottomRight" state="frozen"/>
      <selection pane="topRight" activeCell="B35" sqref="B35"/>
      <selection pane="bottomLeft" activeCell="B35" sqref="B35"/>
      <selection pane="bottomRight" activeCell="B35" sqref="B35"/>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2.25" style="25" customWidth="1"/>
    <col min="11" max="11" width="11" style="25" customWidth="1"/>
    <col min="12" max="15" width="8.5" style="25" customWidth="1"/>
    <col min="16" max="16" width="13.75" style="25" customWidth="1"/>
    <col min="17" max="18" width="14.125" style="25" customWidth="1"/>
    <col min="19" max="19" width="8.5" style="25" customWidth="1"/>
    <col min="20" max="20" width="29.375" style="25" customWidth="1"/>
    <col min="21" max="21" width="10.875" style="25" customWidth="1"/>
    <col min="22" max="22" width="9" style="25"/>
    <col min="23" max="23" width="10.375" style="25" customWidth="1"/>
    <col min="24" max="16384" width="9" style="25"/>
  </cols>
  <sheetData>
    <row r="1" spans="1:23">
      <c r="B1" s="86"/>
      <c r="T1" s="26"/>
    </row>
    <row r="2" spans="1:23" s="27" customFormat="1">
      <c r="F2" s="28"/>
    </row>
    <row r="3" spans="1:23">
      <c r="I3" s="29" t="s">
        <v>46</v>
      </c>
      <c r="J3" s="30"/>
      <c r="K3" s="30"/>
      <c r="L3" s="30"/>
      <c r="M3" s="30"/>
      <c r="N3" s="30"/>
      <c r="O3" s="30"/>
      <c r="P3" s="30"/>
      <c r="Q3" s="31"/>
      <c r="R3" s="32"/>
      <c r="S3" s="33"/>
    </row>
    <row r="4" spans="1:23"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37" t="s">
        <v>1452</v>
      </c>
      <c r="N4" s="37" t="s">
        <v>1453</v>
      </c>
      <c r="O4" s="37" t="s">
        <v>1454</v>
      </c>
      <c r="P4" s="38" t="s">
        <v>1455</v>
      </c>
      <c r="Q4" s="37" t="s">
        <v>1456</v>
      </c>
      <c r="R4" s="39" t="s">
        <v>1457</v>
      </c>
      <c r="S4" s="39" t="s">
        <v>1458</v>
      </c>
      <c r="T4" s="40" t="s">
        <v>1626</v>
      </c>
      <c r="U4" s="41" t="s">
        <v>1627</v>
      </c>
      <c r="V4" s="41" t="s">
        <v>1628</v>
      </c>
      <c r="W4" s="41" t="s">
        <v>1629</v>
      </c>
    </row>
    <row r="5" spans="1:23">
      <c r="A5" s="42">
        <f>IF(B5=B4,A4+1000,1000+B5)</f>
        <v>1125</v>
      </c>
      <c r="B5" s="43">
        <v>125</v>
      </c>
      <c r="C5" s="43">
        <v>9167019</v>
      </c>
      <c r="D5" s="43">
        <v>7019</v>
      </c>
      <c r="E5" s="43">
        <v>115825</v>
      </c>
      <c r="F5" s="43" t="s">
        <v>93</v>
      </c>
      <c r="G5" s="43" t="s">
        <v>1460</v>
      </c>
      <c r="H5" s="44" t="s">
        <v>19</v>
      </c>
      <c r="I5" s="45" t="str">
        <f>""</f>
        <v/>
      </c>
      <c r="J5" s="45" t="str">
        <f>""</f>
        <v/>
      </c>
      <c r="K5" s="45" t="str">
        <f>""</f>
        <v/>
      </c>
      <c r="L5" s="45" t="str">
        <f>""</f>
        <v/>
      </c>
      <c r="M5" s="45" t="str">
        <f>""</f>
        <v/>
      </c>
      <c r="N5" s="45" t="str">
        <f>""</f>
        <v/>
      </c>
      <c r="O5" s="45" t="str">
        <f>""</f>
        <v/>
      </c>
      <c r="P5" s="45" t="str">
        <f>""</f>
        <v/>
      </c>
      <c r="Q5" s="45" t="str">
        <f>""</f>
        <v/>
      </c>
      <c r="R5" s="46" t="s">
        <v>19</v>
      </c>
      <c r="S5" s="46" t="s">
        <v>1461</v>
      </c>
    </row>
    <row r="6" spans="1:23">
      <c r="A6" s="47">
        <f t="shared" ref="A6:A69" si="0">IF(B6=B5,A5+1000,1000+B6)</f>
        <v>2125</v>
      </c>
      <c r="B6" s="48">
        <v>125</v>
      </c>
      <c r="C6" s="48">
        <v>9167019</v>
      </c>
      <c r="D6" s="48">
        <v>7019</v>
      </c>
      <c r="E6" s="48">
        <v>115825</v>
      </c>
      <c r="F6" s="48" t="s">
        <v>93</v>
      </c>
      <c r="G6" s="48" t="s">
        <v>1460</v>
      </c>
      <c r="H6" s="49" t="s">
        <v>19</v>
      </c>
      <c r="I6" s="45" t="str">
        <f>""</f>
        <v/>
      </c>
      <c r="J6" s="45" t="str">
        <f>""</f>
        <v/>
      </c>
      <c r="K6" s="45" t="str">
        <f>""</f>
        <v/>
      </c>
      <c r="L6" s="45" t="str">
        <f>""</f>
        <v/>
      </c>
      <c r="M6" s="45" t="str">
        <f>""</f>
        <v/>
      </c>
      <c r="N6" s="45" t="str">
        <f>""</f>
        <v/>
      </c>
      <c r="O6" s="45" t="str">
        <f>""</f>
        <v/>
      </c>
      <c r="P6" s="45" t="str">
        <f>""</f>
        <v/>
      </c>
      <c r="Q6" s="45" t="str">
        <f>""</f>
        <v/>
      </c>
      <c r="R6" s="46" t="s">
        <v>19</v>
      </c>
      <c r="S6" s="46" t="s">
        <v>1461</v>
      </c>
    </row>
    <row r="7" spans="1:23">
      <c r="A7" s="47">
        <f t="shared" si="0"/>
        <v>1127</v>
      </c>
      <c r="B7" s="47">
        <v>127</v>
      </c>
      <c r="C7" s="47">
        <v>9167015</v>
      </c>
      <c r="D7" s="47">
        <v>7015</v>
      </c>
      <c r="E7" s="47">
        <v>115821</v>
      </c>
      <c r="F7" s="47" t="s">
        <v>212</v>
      </c>
      <c r="G7" s="47" t="s">
        <v>1460</v>
      </c>
      <c r="H7" s="49" t="s">
        <v>19</v>
      </c>
      <c r="I7" s="45" t="str">
        <f>""</f>
        <v/>
      </c>
      <c r="J7" s="45" t="str">
        <f>""</f>
        <v/>
      </c>
      <c r="K7" s="45" t="str">
        <f>""</f>
        <v/>
      </c>
      <c r="L7" s="45" t="str">
        <f>""</f>
        <v/>
      </c>
      <c r="M7" s="45" t="str">
        <f>""</f>
        <v/>
      </c>
      <c r="N7" s="45" t="str">
        <f>""</f>
        <v/>
      </c>
      <c r="O7" s="45" t="str">
        <f>""</f>
        <v/>
      </c>
      <c r="P7" s="45" t="str">
        <f>""</f>
        <v/>
      </c>
      <c r="Q7" s="45" t="str">
        <f>""</f>
        <v/>
      </c>
      <c r="R7" s="46" t="s">
        <v>19</v>
      </c>
      <c r="S7" s="46" t="s">
        <v>1461</v>
      </c>
    </row>
    <row r="8" spans="1:23" ht="25.5">
      <c r="A8" s="47">
        <f t="shared" si="0"/>
        <v>1137</v>
      </c>
      <c r="B8" s="50">
        <v>137</v>
      </c>
      <c r="C8" s="50">
        <v>9167018</v>
      </c>
      <c r="D8" s="50">
        <v>7018</v>
      </c>
      <c r="E8" s="50">
        <v>115824</v>
      </c>
      <c r="F8" s="50" t="s">
        <v>1462</v>
      </c>
      <c r="G8" s="50" t="s">
        <v>1460</v>
      </c>
      <c r="H8" s="49" t="s">
        <v>19</v>
      </c>
      <c r="I8" s="45" t="str">
        <f>""</f>
        <v/>
      </c>
      <c r="J8" s="45" t="str">
        <f>""</f>
        <v/>
      </c>
      <c r="K8" s="45" t="str">
        <f>""</f>
        <v/>
      </c>
      <c r="L8" s="45" t="str">
        <f>""</f>
        <v/>
      </c>
      <c r="M8" s="45" t="str">
        <f>""</f>
        <v/>
      </c>
      <c r="N8" s="45" t="str">
        <f>""</f>
        <v/>
      </c>
      <c r="O8" s="45" t="str">
        <f>""</f>
        <v/>
      </c>
      <c r="P8" s="45" t="str">
        <f>""</f>
        <v/>
      </c>
      <c r="Q8" s="45" t="str">
        <f>""</f>
        <v/>
      </c>
      <c r="R8" s="46" t="s">
        <v>19</v>
      </c>
      <c r="S8" s="46" t="s">
        <v>1461</v>
      </c>
    </row>
    <row r="9" spans="1:23">
      <c r="A9" s="47">
        <f t="shared" si="0"/>
        <v>1139</v>
      </c>
      <c r="B9" s="51">
        <v>139</v>
      </c>
      <c r="C9" s="51">
        <v>9167017</v>
      </c>
      <c r="D9" s="51">
        <v>7017</v>
      </c>
      <c r="E9" s="51">
        <v>115823</v>
      </c>
      <c r="F9" s="51" t="s">
        <v>1300</v>
      </c>
      <c r="G9" s="51" t="s">
        <v>1460</v>
      </c>
      <c r="H9" s="49" t="s">
        <v>19</v>
      </c>
      <c r="I9" s="45" t="str">
        <f>""</f>
        <v/>
      </c>
      <c r="J9" s="45" t="str">
        <f>""</f>
        <v/>
      </c>
      <c r="K9" s="45" t="str">
        <f>""</f>
        <v/>
      </c>
      <c r="L9" s="45" t="str">
        <f>""</f>
        <v/>
      </c>
      <c r="M9" s="45" t="str">
        <f>""</f>
        <v/>
      </c>
      <c r="N9" s="45" t="str">
        <f>""</f>
        <v/>
      </c>
      <c r="O9" s="45" t="str">
        <f>""</f>
        <v/>
      </c>
      <c r="P9" s="45" t="str">
        <f>""</f>
        <v/>
      </c>
      <c r="Q9" s="45" t="str">
        <f>""</f>
        <v/>
      </c>
      <c r="R9" s="46" t="s">
        <v>19</v>
      </c>
      <c r="S9" s="46" t="s">
        <v>1461</v>
      </c>
    </row>
    <row r="10" spans="1:23">
      <c r="A10" s="47">
        <f t="shared" si="0"/>
        <v>2139</v>
      </c>
      <c r="B10" s="51">
        <v>139</v>
      </c>
      <c r="C10" s="51">
        <v>9167017</v>
      </c>
      <c r="D10" s="51">
        <v>7017</v>
      </c>
      <c r="E10" s="51">
        <v>115823</v>
      </c>
      <c r="F10" s="51" t="s">
        <v>1300</v>
      </c>
      <c r="G10" s="51" t="s">
        <v>1460</v>
      </c>
      <c r="H10" s="49" t="s">
        <v>19</v>
      </c>
      <c r="I10" s="45" t="str">
        <f>""</f>
        <v/>
      </c>
      <c r="J10" s="45" t="str">
        <f>""</f>
        <v/>
      </c>
      <c r="K10" s="45" t="str">
        <f>""</f>
        <v/>
      </c>
      <c r="L10" s="45" t="str">
        <f>""</f>
        <v/>
      </c>
      <c r="M10" s="45" t="str">
        <f>""</f>
        <v/>
      </c>
      <c r="N10" s="45" t="str">
        <f>""</f>
        <v/>
      </c>
      <c r="O10" s="45" t="str">
        <f>""</f>
        <v/>
      </c>
      <c r="P10" s="45" t="str">
        <f>""</f>
        <v/>
      </c>
      <c r="Q10" s="45" t="str">
        <f>""</f>
        <v/>
      </c>
      <c r="R10" s="46" t="s">
        <v>19</v>
      </c>
      <c r="S10" s="46" t="s">
        <v>1461</v>
      </c>
    </row>
    <row r="11" spans="1:23">
      <c r="A11" s="47">
        <f t="shared" si="0"/>
        <v>3139</v>
      </c>
      <c r="B11" s="51">
        <v>139</v>
      </c>
      <c r="C11" s="51">
        <v>9167017</v>
      </c>
      <c r="D11" s="51">
        <v>7017</v>
      </c>
      <c r="E11" s="51">
        <v>115823</v>
      </c>
      <c r="F11" s="51" t="s">
        <v>1300</v>
      </c>
      <c r="G11" s="51" t="s">
        <v>1460</v>
      </c>
      <c r="H11" s="49" t="s">
        <v>19</v>
      </c>
      <c r="I11" s="45" t="str">
        <f>""</f>
        <v/>
      </c>
      <c r="J11" s="45" t="str">
        <f>""</f>
        <v/>
      </c>
      <c r="K11" s="45" t="str">
        <f>""</f>
        <v/>
      </c>
      <c r="L11" s="45" t="str">
        <f>""</f>
        <v/>
      </c>
      <c r="M11" s="45" t="str">
        <f>""</f>
        <v/>
      </c>
      <c r="N11" s="45" t="str">
        <f>""</f>
        <v/>
      </c>
      <c r="O11" s="45" t="str">
        <f>""</f>
        <v/>
      </c>
      <c r="P11" s="45" t="str">
        <f>""</f>
        <v/>
      </c>
      <c r="Q11" s="45" t="str">
        <f>""</f>
        <v/>
      </c>
      <c r="R11" s="46" t="s">
        <v>19</v>
      </c>
      <c r="S11" s="46" t="s">
        <v>1461</v>
      </c>
    </row>
    <row r="12" spans="1:23">
      <c r="A12" s="47">
        <f t="shared" si="0"/>
        <v>1141</v>
      </c>
      <c r="B12" s="47">
        <v>141</v>
      </c>
      <c r="C12" s="47">
        <v>9167022</v>
      </c>
      <c r="D12" s="47">
        <v>7022</v>
      </c>
      <c r="E12" s="47">
        <v>115828</v>
      </c>
      <c r="F12" s="47" t="s">
        <v>1463</v>
      </c>
      <c r="G12" s="47" t="s">
        <v>1460</v>
      </c>
      <c r="H12" s="49" t="s">
        <v>19</v>
      </c>
      <c r="I12" s="52" t="str">
        <f>""</f>
        <v/>
      </c>
      <c r="J12" s="52" t="str">
        <f>""</f>
        <v/>
      </c>
      <c r="K12" s="52" t="str">
        <f>""</f>
        <v/>
      </c>
      <c r="L12" s="52" t="str">
        <f>""</f>
        <v/>
      </c>
      <c r="M12" s="53" t="str">
        <f>""</f>
        <v/>
      </c>
      <c r="N12" s="53" t="str">
        <f>""</f>
        <v/>
      </c>
      <c r="O12" s="53" t="str">
        <f>""</f>
        <v/>
      </c>
      <c r="P12" s="53" t="str">
        <f>""</f>
        <v/>
      </c>
      <c r="Q12" s="45" t="str">
        <f>""</f>
        <v/>
      </c>
      <c r="R12" s="46" t="s">
        <v>19</v>
      </c>
      <c r="S12" s="46" t="s">
        <v>1461</v>
      </c>
    </row>
    <row r="13" spans="1:23">
      <c r="A13" s="47">
        <f t="shared" si="0"/>
        <v>1143</v>
      </c>
      <c r="B13" s="48">
        <v>143</v>
      </c>
      <c r="C13" s="48">
        <v>9167023</v>
      </c>
      <c r="D13" s="48">
        <v>7023</v>
      </c>
      <c r="E13" s="48">
        <v>131549</v>
      </c>
      <c r="F13" s="48" t="s">
        <v>195</v>
      </c>
      <c r="G13" s="48" t="s">
        <v>1460</v>
      </c>
      <c r="H13" s="49" t="s">
        <v>19</v>
      </c>
      <c r="I13" s="52" t="str">
        <f>""</f>
        <v/>
      </c>
      <c r="J13" s="52" t="str">
        <f>""</f>
        <v/>
      </c>
      <c r="K13" s="52" t="str">
        <f>""</f>
        <v/>
      </c>
      <c r="L13" s="52" t="str">
        <f>""</f>
        <v/>
      </c>
      <c r="M13" s="53" t="str">
        <f>""</f>
        <v/>
      </c>
      <c r="N13" s="53" t="str">
        <f>""</f>
        <v/>
      </c>
      <c r="O13" s="53" t="str">
        <f>""</f>
        <v/>
      </c>
      <c r="P13" s="53" t="str">
        <f>""</f>
        <v/>
      </c>
      <c r="Q13" s="45" t="str">
        <f>""</f>
        <v/>
      </c>
      <c r="R13" s="46" t="s">
        <v>19</v>
      </c>
      <c r="S13" s="46" t="s">
        <v>1461</v>
      </c>
    </row>
    <row r="14" spans="1:23">
      <c r="A14" s="47">
        <f t="shared" si="0"/>
        <v>2143</v>
      </c>
      <c r="B14" s="51">
        <v>143</v>
      </c>
      <c r="C14" s="51">
        <v>9167023</v>
      </c>
      <c r="D14" s="51">
        <v>7023</v>
      </c>
      <c r="E14" s="51">
        <v>131549</v>
      </c>
      <c r="F14" s="51" t="s">
        <v>195</v>
      </c>
      <c r="G14" s="51" t="s">
        <v>1460</v>
      </c>
      <c r="H14" s="49" t="s">
        <v>19</v>
      </c>
      <c r="I14" s="52" t="str">
        <f>""</f>
        <v/>
      </c>
      <c r="J14" s="52" t="str">
        <f>""</f>
        <v/>
      </c>
      <c r="K14" s="52" t="str">
        <f>""</f>
        <v/>
      </c>
      <c r="L14" s="52" t="str">
        <f>""</f>
        <v/>
      </c>
      <c r="M14" s="53" t="str">
        <f>""</f>
        <v/>
      </c>
      <c r="N14" s="53" t="str">
        <f>""</f>
        <v/>
      </c>
      <c r="O14" s="53" t="str">
        <f>""</f>
        <v/>
      </c>
      <c r="P14" s="53" t="str">
        <f>""</f>
        <v/>
      </c>
      <c r="Q14" s="45" t="str">
        <f>""</f>
        <v/>
      </c>
      <c r="R14" s="46" t="s">
        <v>19</v>
      </c>
      <c r="S14" s="46" t="s">
        <v>1461</v>
      </c>
    </row>
    <row r="15" spans="1:23">
      <c r="A15" s="47">
        <f t="shared" si="0"/>
        <v>1145</v>
      </c>
      <c r="B15" s="47">
        <v>145</v>
      </c>
      <c r="C15" s="47">
        <v>9167025</v>
      </c>
      <c r="D15" s="47">
        <v>7025</v>
      </c>
      <c r="E15" s="47">
        <v>134190</v>
      </c>
      <c r="F15" s="47" t="s">
        <v>1464</v>
      </c>
      <c r="G15" s="47" t="s">
        <v>1460</v>
      </c>
      <c r="H15" s="49" t="s">
        <v>19</v>
      </c>
      <c r="I15" s="45" t="str">
        <f>""</f>
        <v/>
      </c>
      <c r="J15" s="45" t="str">
        <f>""</f>
        <v/>
      </c>
      <c r="K15" s="45" t="str">
        <f>""</f>
        <v/>
      </c>
      <c r="L15" s="45" t="str">
        <f>""</f>
        <v/>
      </c>
      <c r="M15" s="45" t="str">
        <f>""</f>
        <v/>
      </c>
      <c r="N15" s="45" t="str">
        <f>""</f>
        <v/>
      </c>
      <c r="O15" s="45" t="str">
        <f>""</f>
        <v/>
      </c>
      <c r="P15" s="45" t="str">
        <f>""</f>
        <v/>
      </c>
      <c r="Q15" s="45" t="str">
        <f>""</f>
        <v/>
      </c>
      <c r="R15" s="46" t="s">
        <v>19</v>
      </c>
      <c r="S15" s="46" t="s">
        <v>1461</v>
      </c>
    </row>
    <row r="16" spans="1:23">
      <c r="A16" s="47">
        <f t="shared" si="0"/>
        <v>1346</v>
      </c>
      <c r="B16" s="47">
        <v>346</v>
      </c>
      <c r="C16" s="47">
        <v>9165407</v>
      </c>
      <c r="D16" s="47">
        <v>5407</v>
      </c>
      <c r="E16" s="47">
        <v>115758</v>
      </c>
      <c r="F16" s="47" t="s">
        <v>991</v>
      </c>
      <c r="G16" s="47" t="s">
        <v>102</v>
      </c>
      <c r="H16" s="49" t="s">
        <v>19</v>
      </c>
      <c r="I16" s="52" t="str">
        <f>""</f>
        <v/>
      </c>
      <c r="J16" s="52" t="str">
        <f>""</f>
        <v/>
      </c>
      <c r="K16" s="52" t="str">
        <f>""</f>
        <v/>
      </c>
      <c r="L16" s="52" t="str">
        <f>""</f>
        <v/>
      </c>
      <c r="M16" s="53" t="str">
        <f>""</f>
        <v/>
      </c>
      <c r="N16" s="53" t="str">
        <f>""</f>
        <v/>
      </c>
      <c r="O16" s="53" t="str">
        <f>""</f>
        <v/>
      </c>
      <c r="P16" s="53" t="str">
        <f>""</f>
        <v/>
      </c>
      <c r="Q16" s="45" t="str">
        <f>""</f>
        <v/>
      </c>
      <c r="R16" s="46" t="s">
        <v>19</v>
      </c>
      <c r="S16" s="46" t="s">
        <v>1461</v>
      </c>
    </row>
    <row r="17" spans="1:20">
      <c r="A17" s="47">
        <f t="shared" si="0"/>
        <v>1355</v>
      </c>
      <c r="B17" s="47">
        <v>355</v>
      </c>
      <c r="C17" s="47">
        <v>9165421</v>
      </c>
      <c r="D17" s="47">
        <v>5421</v>
      </c>
      <c r="E17" s="47">
        <v>115772</v>
      </c>
      <c r="F17" s="47" t="s">
        <v>957</v>
      </c>
      <c r="G17" s="47" t="s">
        <v>102</v>
      </c>
      <c r="H17" s="49" t="s">
        <v>19</v>
      </c>
      <c r="I17" s="45" t="str">
        <f>""</f>
        <v/>
      </c>
      <c r="J17" s="45" t="str">
        <f>""</f>
        <v/>
      </c>
      <c r="K17" s="45" t="str">
        <f>""</f>
        <v/>
      </c>
      <c r="L17" s="45" t="str">
        <f>""</f>
        <v/>
      </c>
      <c r="M17" s="45" t="str">
        <f>""</f>
        <v/>
      </c>
      <c r="N17" s="45" t="str">
        <f>""</f>
        <v/>
      </c>
      <c r="O17" s="45" t="str">
        <f>""</f>
        <v/>
      </c>
      <c r="P17" s="45" t="str">
        <f>""</f>
        <v/>
      </c>
      <c r="Q17" s="45" t="str">
        <f>""</f>
        <v/>
      </c>
      <c r="R17" s="46" t="s">
        <v>19</v>
      </c>
      <c r="S17" s="46" t="s">
        <v>1461</v>
      </c>
    </row>
    <row r="18" spans="1:20">
      <c r="A18" s="47">
        <f t="shared" si="0"/>
        <v>1373</v>
      </c>
      <c r="B18" s="47">
        <v>373</v>
      </c>
      <c r="C18" s="47">
        <v>9165424</v>
      </c>
      <c r="D18" s="47">
        <v>5424</v>
      </c>
      <c r="E18" s="47">
        <v>115775</v>
      </c>
      <c r="F18" s="47" t="s">
        <v>823</v>
      </c>
      <c r="G18" s="47" t="s">
        <v>102</v>
      </c>
      <c r="H18" s="49" t="s">
        <v>19</v>
      </c>
      <c r="I18" s="52" t="str">
        <f>""</f>
        <v/>
      </c>
      <c r="J18" s="52" t="str">
        <f>""</f>
        <v/>
      </c>
      <c r="K18" s="52" t="str">
        <f>""</f>
        <v/>
      </c>
      <c r="L18" s="52" t="str">
        <f>""</f>
        <v/>
      </c>
      <c r="M18" s="53" t="str">
        <f>""</f>
        <v/>
      </c>
      <c r="N18" s="53" t="str">
        <f>""</f>
        <v/>
      </c>
      <c r="O18" s="53" t="str">
        <f>""</f>
        <v/>
      </c>
      <c r="P18" s="53" t="str">
        <f>""</f>
        <v/>
      </c>
      <c r="Q18" s="45" t="str">
        <f>""</f>
        <v/>
      </c>
      <c r="R18" s="46" t="s">
        <v>19</v>
      </c>
      <c r="S18" s="46" t="s">
        <v>1461</v>
      </c>
      <c r="T18" s="26"/>
    </row>
    <row r="19" spans="1:20">
      <c r="A19" s="47">
        <f t="shared" si="0"/>
        <v>1374</v>
      </c>
      <c r="B19" s="50">
        <v>374</v>
      </c>
      <c r="C19" s="50">
        <v>9164032</v>
      </c>
      <c r="D19" s="50">
        <v>4032</v>
      </c>
      <c r="E19" s="50">
        <v>115723</v>
      </c>
      <c r="F19" s="50" t="s">
        <v>141</v>
      </c>
      <c r="G19" s="50" t="s">
        <v>102</v>
      </c>
      <c r="H19" s="54" t="s">
        <v>19</v>
      </c>
      <c r="I19" s="45" t="str">
        <f>""</f>
        <v/>
      </c>
      <c r="J19" s="45" t="str">
        <f>""</f>
        <v/>
      </c>
      <c r="K19" s="45" t="str">
        <f>""</f>
        <v/>
      </c>
      <c r="L19" s="45" t="str">
        <f>""</f>
        <v/>
      </c>
      <c r="M19" s="45" t="str">
        <f>""</f>
        <v/>
      </c>
      <c r="N19" s="45" t="str">
        <f>""</f>
        <v/>
      </c>
      <c r="O19" s="45" t="str">
        <f>""</f>
        <v/>
      </c>
      <c r="P19" s="45" t="str">
        <f>""</f>
        <v/>
      </c>
      <c r="Q19" s="45" t="str">
        <f>""</f>
        <v/>
      </c>
      <c r="R19" s="46" t="s">
        <v>19</v>
      </c>
      <c r="S19" s="46" t="s">
        <v>1461</v>
      </c>
      <c r="T19" s="26"/>
    </row>
    <row r="20" spans="1:20">
      <c r="A20" s="47">
        <f t="shared" si="0"/>
        <v>1389</v>
      </c>
      <c r="B20" s="51">
        <v>389</v>
      </c>
      <c r="C20" s="51">
        <v>9164012</v>
      </c>
      <c r="D20" s="51">
        <v>4012</v>
      </c>
      <c r="E20" s="51">
        <v>115720</v>
      </c>
      <c r="F20" s="51" t="s">
        <v>1465</v>
      </c>
      <c r="G20" s="51" t="s">
        <v>102</v>
      </c>
      <c r="H20" s="49" t="s">
        <v>19</v>
      </c>
      <c r="I20" s="45" t="str">
        <f>""</f>
        <v/>
      </c>
      <c r="J20" s="45" t="str">
        <f>""</f>
        <v/>
      </c>
      <c r="K20" s="45" t="str">
        <f>""</f>
        <v/>
      </c>
      <c r="L20" s="45" t="str">
        <f>""</f>
        <v/>
      </c>
      <c r="M20" s="45" t="str">
        <f>""</f>
        <v/>
      </c>
      <c r="N20" s="45" t="str">
        <f>""</f>
        <v/>
      </c>
      <c r="O20" s="45" t="str">
        <f>""</f>
        <v/>
      </c>
      <c r="P20" s="45" t="str">
        <f>""</f>
        <v/>
      </c>
      <c r="Q20" s="45" t="str">
        <f>""</f>
        <v/>
      </c>
      <c r="R20" s="46" t="s">
        <v>19</v>
      </c>
      <c r="S20" s="46" t="s">
        <v>1461</v>
      </c>
      <c r="T20" s="26"/>
    </row>
    <row r="21" spans="1:20">
      <c r="A21" s="47">
        <f t="shared" si="0"/>
        <v>2389</v>
      </c>
      <c r="B21" s="51">
        <v>389</v>
      </c>
      <c r="C21" s="51">
        <v>9164012</v>
      </c>
      <c r="D21" s="51">
        <v>4012</v>
      </c>
      <c r="E21" s="51">
        <v>115720</v>
      </c>
      <c r="F21" s="51" t="s">
        <v>1465</v>
      </c>
      <c r="G21" s="51" t="s">
        <v>102</v>
      </c>
      <c r="H21" s="49" t="s">
        <v>19</v>
      </c>
      <c r="I21" s="45" t="str">
        <f>""</f>
        <v/>
      </c>
      <c r="J21" s="45" t="str">
        <f>""</f>
        <v/>
      </c>
      <c r="K21" s="45" t="str">
        <f>""</f>
        <v/>
      </c>
      <c r="L21" s="45" t="str">
        <f>""</f>
        <v/>
      </c>
      <c r="M21" s="45" t="str">
        <f>""</f>
        <v/>
      </c>
      <c r="N21" s="45" t="str">
        <f>""</f>
        <v/>
      </c>
      <c r="O21" s="45" t="str">
        <f>""</f>
        <v/>
      </c>
      <c r="P21" s="45" t="str">
        <f>""</f>
        <v/>
      </c>
      <c r="Q21" s="45" t="str">
        <f>""</f>
        <v/>
      </c>
      <c r="R21" s="46" t="s">
        <v>19</v>
      </c>
      <c r="S21" s="46" t="s">
        <v>1461</v>
      </c>
      <c r="T21" s="26"/>
    </row>
    <row r="22" spans="1:20">
      <c r="A22" s="47">
        <f t="shared" si="0"/>
        <v>1526</v>
      </c>
      <c r="B22" s="51">
        <v>526</v>
      </c>
      <c r="C22" s="51">
        <v>9163099</v>
      </c>
      <c r="D22" s="51">
        <v>3099</v>
      </c>
      <c r="E22" s="51">
        <v>115670</v>
      </c>
      <c r="F22" s="51" t="s">
        <v>1466</v>
      </c>
      <c r="G22" s="51" t="s">
        <v>87</v>
      </c>
      <c r="H22" s="49" t="s">
        <v>19</v>
      </c>
      <c r="I22" s="45" t="str">
        <f>""</f>
        <v/>
      </c>
      <c r="J22" s="45" t="str">
        <f>""</f>
        <v/>
      </c>
      <c r="K22" s="45" t="str">
        <f>""</f>
        <v/>
      </c>
      <c r="L22" s="45" t="str">
        <f>""</f>
        <v/>
      </c>
      <c r="M22" s="45" t="str">
        <f>""</f>
        <v/>
      </c>
      <c r="N22" s="45" t="str">
        <f>""</f>
        <v/>
      </c>
      <c r="O22" s="45" t="str">
        <f>""</f>
        <v/>
      </c>
      <c r="P22" s="45" t="str">
        <f>""</f>
        <v/>
      </c>
      <c r="Q22" s="45" t="str">
        <f>""</f>
        <v/>
      </c>
      <c r="R22" s="46" t="s">
        <v>19</v>
      </c>
      <c r="S22" s="46" t="s">
        <v>1461</v>
      </c>
    </row>
    <row r="23" spans="1:20">
      <c r="A23" s="47">
        <f t="shared" si="0"/>
        <v>2526</v>
      </c>
      <c r="B23" s="48">
        <v>526</v>
      </c>
      <c r="C23" s="48">
        <v>9163099</v>
      </c>
      <c r="D23" s="48">
        <v>3099</v>
      </c>
      <c r="E23" s="48">
        <v>115670</v>
      </c>
      <c r="F23" s="48" t="s">
        <v>1466</v>
      </c>
      <c r="G23" s="48" t="s">
        <v>87</v>
      </c>
      <c r="H23" s="49" t="s">
        <v>19</v>
      </c>
      <c r="I23" s="45" t="str">
        <f>""</f>
        <v/>
      </c>
      <c r="J23" s="45" t="str">
        <f>""</f>
        <v/>
      </c>
      <c r="K23" s="45" t="str">
        <f>""</f>
        <v/>
      </c>
      <c r="L23" s="45" t="str">
        <f>""</f>
        <v/>
      </c>
      <c r="M23" s="45" t="str">
        <f>""</f>
        <v/>
      </c>
      <c r="N23" s="45" t="str">
        <f>""</f>
        <v/>
      </c>
      <c r="O23" s="45" t="str">
        <f>""</f>
        <v/>
      </c>
      <c r="P23" s="45" t="str">
        <f>""</f>
        <v/>
      </c>
      <c r="Q23" s="45" t="str">
        <f>""</f>
        <v/>
      </c>
      <c r="R23" s="46" t="s">
        <v>19</v>
      </c>
      <c r="S23" s="46" t="s">
        <v>1461</v>
      </c>
    </row>
    <row r="24" spans="1:20">
      <c r="A24" s="47">
        <f t="shared" si="0"/>
        <v>1529</v>
      </c>
      <c r="B24" s="47">
        <v>529</v>
      </c>
      <c r="C24" s="47">
        <v>9162172</v>
      </c>
      <c r="D24" s="47">
        <v>2172</v>
      </c>
      <c r="E24" s="47">
        <v>115601</v>
      </c>
      <c r="F24" s="47" t="s">
        <v>84</v>
      </c>
      <c r="G24" s="47" t="s">
        <v>87</v>
      </c>
      <c r="H24" s="49" t="s">
        <v>19</v>
      </c>
      <c r="I24" s="45" t="str">
        <f>""</f>
        <v/>
      </c>
      <c r="J24" s="45" t="str">
        <f>""</f>
        <v/>
      </c>
      <c r="K24" s="45" t="str">
        <f>""</f>
        <v/>
      </c>
      <c r="L24" s="45" t="str">
        <f>""</f>
        <v/>
      </c>
      <c r="M24" s="45" t="str">
        <f>""</f>
        <v/>
      </c>
      <c r="N24" s="45" t="str">
        <f>""</f>
        <v/>
      </c>
      <c r="O24" s="45" t="str">
        <f>""</f>
        <v/>
      </c>
      <c r="P24" s="45" t="str">
        <f>""</f>
        <v/>
      </c>
      <c r="Q24" s="45" t="str">
        <f>""</f>
        <v/>
      </c>
      <c r="R24" s="46" t="s">
        <v>19</v>
      </c>
      <c r="S24" s="46" t="s">
        <v>1461</v>
      </c>
    </row>
    <row r="25" spans="1:20">
      <c r="A25" s="47">
        <f t="shared" si="0"/>
        <v>1530</v>
      </c>
      <c r="B25" s="50">
        <v>530</v>
      </c>
      <c r="C25" s="50">
        <v>9163334</v>
      </c>
      <c r="D25" s="50">
        <v>3334</v>
      </c>
      <c r="E25" s="50">
        <v>115689</v>
      </c>
      <c r="F25" s="57" t="s">
        <v>109</v>
      </c>
      <c r="G25" s="50" t="s">
        <v>87</v>
      </c>
      <c r="H25" s="49" t="s">
        <v>19</v>
      </c>
      <c r="I25" s="45" t="str">
        <f>""</f>
        <v/>
      </c>
      <c r="J25" s="45" t="str">
        <f>""</f>
        <v/>
      </c>
      <c r="K25" s="45" t="str">
        <f>""</f>
        <v/>
      </c>
      <c r="L25" s="45" t="str">
        <f>""</f>
        <v/>
      </c>
      <c r="M25" s="45" t="str">
        <f>""</f>
        <v/>
      </c>
      <c r="N25" s="45" t="str">
        <f>""</f>
        <v/>
      </c>
      <c r="O25" s="45" t="str">
        <f>""</f>
        <v/>
      </c>
      <c r="P25" s="45" t="str">
        <f>""</f>
        <v/>
      </c>
      <c r="Q25" s="45" t="str">
        <f>""</f>
        <v/>
      </c>
      <c r="R25" s="46" t="s">
        <v>19</v>
      </c>
      <c r="S25" s="46" t="s">
        <v>1461</v>
      </c>
      <c r="T25" s="26"/>
    </row>
    <row r="26" spans="1:20">
      <c r="A26" s="47">
        <f t="shared" si="0"/>
        <v>1531</v>
      </c>
      <c r="B26" s="50">
        <v>531</v>
      </c>
      <c r="C26" s="50">
        <v>9163308</v>
      </c>
      <c r="D26" s="50">
        <v>3308</v>
      </c>
      <c r="E26" s="50">
        <v>115673</v>
      </c>
      <c r="F26" s="50" t="s">
        <v>1467</v>
      </c>
      <c r="G26" s="50" t="s">
        <v>87</v>
      </c>
      <c r="H26" s="49" t="s">
        <v>19</v>
      </c>
      <c r="I26" s="45" t="str">
        <f>""</f>
        <v/>
      </c>
      <c r="J26" s="45" t="str">
        <f>""</f>
        <v/>
      </c>
      <c r="K26" s="45" t="str">
        <f>""</f>
        <v/>
      </c>
      <c r="L26" s="45" t="str">
        <f>""</f>
        <v/>
      </c>
      <c r="M26" s="45" t="str">
        <f>""</f>
        <v/>
      </c>
      <c r="N26" s="45" t="str">
        <f>""</f>
        <v/>
      </c>
      <c r="O26" s="45" t="str">
        <f>""</f>
        <v/>
      </c>
      <c r="P26" s="45" t="str">
        <f>""</f>
        <v/>
      </c>
      <c r="Q26" s="45" t="str">
        <f>""</f>
        <v/>
      </c>
      <c r="R26" s="46" t="s">
        <v>19</v>
      </c>
      <c r="S26" s="46" t="s">
        <v>1461</v>
      </c>
    </row>
    <row r="27" spans="1:20">
      <c r="A27" s="47">
        <f t="shared" si="0"/>
        <v>1532</v>
      </c>
      <c r="B27" s="47">
        <v>532</v>
      </c>
      <c r="C27" s="47">
        <v>9165205</v>
      </c>
      <c r="D27" s="47">
        <v>5205</v>
      </c>
      <c r="E27" s="47">
        <v>115735</v>
      </c>
      <c r="F27" s="47" t="s">
        <v>122</v>
      </c>
      <c r="G27" s="47" t="s">
        <v>87</v>
      </c>
      <c r="H27" s="49" t="s">
        <v>19</v>
      </c>
      <c r="I27" s="45" t="str">
        <f>""</f>
        <v/>
      </c>
      <c r="J27" s="45" t="str">
        <f>""</f>
        <v/>
      </c>
      <c r="K27" s="45" t="str">
        <f>""</f>
        <v/>
      </c>
      <c r="L27" s="45" t="str">
        <f>""</f>
        <v/>
      </c>
      <c r="M27" s="45" t="str">
        <f>""</f>
        <v/>
      </c>
      <c r="N27" s="45" t="str">
        <f>""</f>
        <v/>
      </c>
      <c r="O27" s="45" t="str">
        <f>""</f>
        <v/>
      </c>
      <c r="P27" s="45" t="str">
        <f>""</f>
        <v/>
      </c>
      <c r="Q27" s="45" t="str">
        <f>""</f>
        <v/>
      </c>
      <c r="R27" s="46" t="s">
        <v>19</v>
      </c>
      <c r="S27" s="46" t="s">
        <v>1461</v>
      </c>
    </row>
    <row r="28" spans="1:20">
      <c r="A28" s="47">
        <f t="shared" si="0"/>
        <v>1534</v>
      </c>
      <c r="B28" s="48">
        <v>534</v>
      </c>
      <c r="C28" s="48">
        <v>9162040</v>
      </c>
      <c r="D28" s="48">
        <v>2040</v>
      </c>
      <c r="E28" s="48">
        <v>115500</v>
      </c>
      <c r="F28" s="48" t="s">
        <v>146</v>
      </c>
      <c r="G28" s="48" t="s">
        <v>87</v>
      </c>
      <c r="H28" s="49" t="s">
        <v>19</v>
      </c>
      <c r="I28" s="52" t="str">
        <f>""</f>
        <v/>
      </c>
      <c r="J28" s="52" t="str">
        <f>""</f>
        <v/>
      </c>
      <c r="K28" s="52" t="str">
        <f>""</f>
        <v/>
      </c>
      <c r="L28" s="52" t="str">
        <f>""</f>
        <v/>
      </c>
      <c r="M28" s="53" t="str">
        <f>""</f>
        <v/>
      </c>
      <c r="N28" s="53" t="str">
        <f>""</f>
        <v/>
      </c>
      <c r="O28" s="53" t="str">
        <f>""</f>
        <v/>
      </c>
      <c r="P28" s="53" t="str">
        <f>""</f>
        <v/>
      </c>
      <c r="Q28" s="45" t="str">
        <f>""</f>
        <v/>
      </c>
      <c r="R28" s="46" t="s">
        <v>19</v>
      </c>
      <c r="S28" s="46" t="s">
        <v>1461</v>
      </c>
      <c r="T28" s="26"/>
    </row>
    <row r="29" spans="1:20">
      <c r="A29" s="47">
        <f t="shared" si="0"/>
        <v>2534</v>
      </c>
      <c r="B29" s="51">
        <v>534</v>
      </c>
      <c r="C29" s="51">
        <v>9162040</v>
      </c>
      <c r="D29" s="51">
        <v>2040</v>
      </c>
      <c r="E29" s="51">
        <v>115500</v>
      </c>
      <c r="F29" s="51" t="s">
        <v>146</v>
      </c>
      <c r="G29" s="51" t="s">
        <v>87</v>
      </c>
      <c r="H29" s="49" t="s">
        <v>19</v>
      </c>
      <c r="I29" s="52" t="str">
        <f>""</f>
        <v/>
      </c>
      <c r="J29" s="52" t="str">
        <f>""</f>
        <v/>
      </c>
      <c r="K29" s="52" t="str">
        <f>""</f>
        <v/>
      </c>
      <c r="L29" s="52" t="str">
        <f>""</f>
        <v/>
      </c>
      <c r="M29" s="53" t="str">
        <f>""</f>
        <v/>
      </c>
      <c r="N29" s="53" t="str">
        <f>""</f>
        <v/>
      </c>
      <c r="O29" s="53" t="str">
        <f>""</f>
        <v/>
      </c>
      <c r="P29" s="53" t="str">
        <f>""</f>
        <v/>
      </c>
      <c r="Q29" s="45" t="str">
        <f>""</f>
        <v/>
      </c>
      <c r="R29" s="46" t="s">
        <v>19</v>
      </c>
      <c r="S29" s="46" t="s">
        <v>1461</v>
      </c>
      <c r="T29" s="26"/>
    </row>
    <row r="30" spans="1:20">
      <c r="A30" s="47">
        <f t="shared" si="0"/>
        <v>3534</v>
      </c>
      <c r="B30" s="48">
        <v>534</v>
      </c>
      <c r="C30" s="48">
        <v>9162040</v>
      </c>
      <c r="D30" s="48">
        <v>2040</v>
      </c>
      <c r="E30" s="48">
        <v>115500</v>
      </c>
      <c r="F30" s="48" t="s">
        <v>146</v>
      </c>
      <c r="G30" s="48" t="s">
        <v>87</v>
      </c>
      <c r="H30" s="49" t="s">
        <v>19</v>
      </c>
      <c r="I30" s="52" t="str">
        <f>""</f>
        <v/>
      </c>
      <c r="J30" s="52" t="str">
        <f>""</f>
        <v/>
      </c>
      <c r="K30" s="52" t="str">
        <f>""</f>
        <v/>
      </c>
      <c r="L30" s="52" t="str">
        <f>""</f>
        <v/>
      </c>
      <c r="M30" s="53" t="str">
        <f>""</f>
        <v/>
      </c>
      <c r="N30" s="53" t="str">
        <f>""</f>
        <v/>
      </c>
      <c r="O30" s="53" t="str">
        <f>""</f>
        <v/>
      </c>
      <c r="P30" s="53" t="str">
        <f>""</f>
        <v/>
      </c>
      <c r="Q30" s="45" t="str">
        <f>""</f>
        <v/>
      </c>
      <c r="R30" s="46" t="s">
        <v>19</v>
      </c>
      <c r="S30" s="46" t="s">
        <v>1461</v>
      </c>
      <c r="T30" s="26"/>
    </row>
    <row r="31" spans="1:20">
      <c r="A31" s="47">
        <f t="shared" si="0"/>
        <v>4534</v>
      </c>
      <c r="B31" s="48">
        <v>534</v>
      </c>
      <c r="C31" s="48">
        <v>9162040</v>
      </c>
      <c r="D31" s="48">
        <v>2040</v>
      </c>
      <c r="E31" s="48">
        <v>115500</v>
      </c>
      <c r="F31" s="48" t="s">
        <v>146</v>
      </c>
      <c r="G31" s="48" t="s">
        <v>87</v>
      </c>
      <c r="H31" s="49" t="s">
        <v>19</v>
      </c>
      <c r="I31" s="52" t="str">
        <f>""</f>
        <v/>
      </c>
      <c r="J31" s="52" t="str">
        <f>""</f>
        <v/>
      </c>
      <c r="K31" s="52" t="str">
        <f>""</f>
        <v/>
      </c>
      <c r="L31" s="52" t="str">
        <f>""</f>
        <v/>
      </c>
      <c r="M31" s="53" t="str">
        <f>""</f>
        <v/>
      </c>
      <c r="N31" s="53" t="str">
        <f>""</f>
        <v/>
      </c>
      <c r="O31" s="53" t="str">
        <f>""</f>
        <v/>
      </c>
      <c r="P31" s="53" t="str">
        <f>""</f>
        <v/>
      </c>
      <c r="Q31" s="45" t="str">
        <f>""</f>
        <v/>
      </c>
      <c r="R31" s="46" t="s">
        <v>19</v>
      </c>
      <c r="S31" s="46" t="s">
        <v>1461</v>
      </c>
      <c r="T31" s="26"/>
    </row>
    <row r="32" spans="1:20">
      <c r="A32" s="47">
        <f t="shared" si="0"/>
        <v>1535</v>
      </c>
      <c r="B32" s="50">
        <v>535</v>
      </c>
      <c r="C32" s="50">
        <v>9163086</v>
      </c>
      <c r="D32" s="50">
        <v>3086</v>
      </c>
      <c r="E32" s="50">
        <v>115663</v>
      </c>
      <c r="F32" s="50" t="s">
        <v>1468</v>
      </c>
      <c r="G32" s="50" t="s">
        <v>87</v>
      </c>
      <c r="H32" s="49" t="s">
        <v>19</v>
      </c>
      <c r="I32" s="45" t="str">
        <f>""</f>
        <v/>
      </c>
      <c r="J32" s="45" t="str">
        <f>""</f>
        <v/>
      </c>
      <c r="K32" s="45" t="str">
        <f>""</f>
        <v/>
      </c>
      <c r="L32" s="45" t="str">
        <f>""</f>
        <v/>
      </c>
      <c r="M32" s="45" t="str">
        <f>""</f>
        <v/>
      </c>
      <c r="N32" s="45" t="str">
        <f>""</f>
        <v/>
      </c>
      <c r="O32" s="45" t="str">
        <f>""</f>
        <v/>
      </c>
      <c r="P32" s="45" t="str">
        <f>""</f>
        <v/>
      </c>
      <c r="Q32" s="45" t="str">
        <f>""</f>
        <v/>
      </c>
      <c r="R32" s="46" t="s">
        <v>19</v>
      </c>
      <c r="S32" s="46" t="s">
        <v>1461</v>
      </c>
    </row>
    <row r="33" spans="1:20">
      <c r="A33" s="47">
        <f t="shared" si="0"/>
        <v>1536</v>
      </c>
      <c r="B33" s="50">
        <v>536</v>
      </c>
      <c r="C33" s="50">
        <v>9163017</v>
      </c>
      <c r="D33" s="50">
        <v>3017</v>
      </c>
      <c r="E33" s="50">
        <v>115609</v>
      </c>
      <c r="F33" s="50" t="s">
        <v>1469</v>
      </c>
      <c r="G33" s="50" t="s">
        <v>87</v>
      </c>
      <c r="H33" s="49" t="s">
        <v>19</v>
      </c>
      <c r="I33" s="45" t="str">
        <f>""</f>
        <v/>
      </c>
      <c r="J33" s="45" t="str">
        <f>""</f>
        <v/>
      </c>
      <c r="K33" s="45" t="str">
        <f>""</f>
        <v/>
      </c>
      <c r="L33" s="45" t="str">
        <f>""</f>
        <v/>
      </c>
      <c r="M33" s="45" t="str">
        <f>""</f>
        <v/>
      </c>
      <c r="N33" s="45" t="str">
        <f>""</f>
        <v/>
      </c>
      <c r="O33" s="45" t="str">
        <f>""</f>
        <v/>
      </c>
      <c r="P33" s="45" t="str">
        <f>""</f>
        <v/>
      </c>
      <c r="Q33" s="45" t="str">
        <f>""</f>
        <v/>
      </c>
      <c r="R33" s="46" t="s">
        <v>19</v>
      </c>
      <c r="S33" s="46" t="s">
        <v>1461</v>
      </c>
    </row>
    <row r="34" spans="1:20">
      <c r="A34" s="47">
        <f t="shared" si="0"/>
        <v>1538</v>
      </c>
      <c r="B34" s="47">
        <v>538</v>
      </c>
      <c r="C34" s="47">
        <v>9162041</v>
      </c>
      <c r="D34" s="47">
        <v>2041</v>
      </c>
      <c r="E34" s="47">
        <v>115501</v>
      </c>
      <c r="F34" s="47" t="s">
        <v>154</v>
      </c>
      <c r="G34" s="47" t="s">
        <v>87</v>
      </c>
      <c r="H34" s="49" t="s">
        <v>19</v>
      </c>
      <c r="I34" s="52" t="str">
        <f>""</f>
        <v/>
      </c>
      <c r="J34" s="52" t="str">
        <f>""</f>
        <v/>
      </c>
      <c r="K34" s="52" t="str">
        <f>""</f>
        <v/>
      </c>
      <c r="L34" s="52" t="str">
        <f>""</f>
        <v/>
      </c>
      <c r="M34" s="53" t="str">
        <f>""</f>
        <v/>
      </c>
      <c r="N34" s="53" t="str">
        <f>""</f>
        <v/>
      </c>
      <c r="O34" s="53" t="str">
        <f>""</f>
        <v/>
      </c>
      <c r="P34" s="53" t="str">
        <f>""</f>
        <v/>
      </c>
      <c r="Q34" s="45" t="str">
        <f>""</f>
        <v/>
      </c>
      <c r="R34" s="46" t="s">
        <v>19</v>
      </c>
      <c r="S34" s="46" t="s">
        <v>1461</v>
      </c>
    </row>
    <row r="35" spans="1:20" ht="25.5">
      <c r="A35" s="47">
        <f t="shared" si="0"/>
        <v>1539</v>
      </c>
      <c r="B35" s="47">
        <v>539</v>
      </c>
      <c r="C35" s="47">
        <v>9163018</v>
      </c>
      <c r="D35" s="47">
        <v>3018</v>
      </c>
      <c r="E35" s="47">
        <v>115610</v>
      </c>
      <c r="F35" s="47" t="s">
        <v>1470</v>
      </c>
      <c r="G35" s="47"/>
      <c r="H35" s="49" t="s">
        <v>19</v>
      </c>
      <c r="I35" s="58" t="str">
        <f>""</f>
        <v/>
      </c>
      <c r="J35" s="58" t="str">
        <f>""</f>
        <v/>
      </c>
      <c r="K35" s="58" t="str">
        <f>""</f>
        <v/>
      </c>
      <c r="L35" s="58" t="str">
        <f>""</f>
        <v/>
      </c>
      <c r="M35" s="58" t="str">
        <f>""</f>
        <v/>
      </c>
      <c r="N35" s="58" t="str">
        <f>""</f>
        <v/>
      </c>
      <c r="O35" s="58" t="str">
        <f>""</f>
        <v/>
      </c>
      <c r="P35" s="58" t="str">
        <f>""</f>
        <v/>
      </c>
      <c r="Q35" s="58" t="str">
        <f>""</f>
        <v/>
      </c>
      <c r="R35" s="46" t="s">
        <v>19</v>
      </c>
      <c r="S35" s="46" t="s">
        <v>1461</v>
      </c>
    </row>
    <row r="36" spans="1:20">
      <c r="A36" s="47">
        <f t="shared" si="0"/>
        <v>1546</v>
      </c>
      <c r="B36" s="48">
        <v>546</v>
      </c>
      <c r="C36" s="48">
        <v>9162103</v>
      </c>
      <c r="D36" s="48">
        <v>2103</v>
      </c>
      <c r="E36" s="48">
        <v>115549</v>
      </c>
      <c r="F36" s="48" t="s">
        <v>209</v>
      </c>
      <c r="G36" s="48" t="s">
        <v>87</v>
      </c>
      <c r="H36" s="49" t="s">
        <v>19</v>
      </c>
      <c r="I36" s="52" t="str">
        <f>""</f>
        <v/>
      </c>
      <c r="J36" s="52" t="str">
        <f>""</f>
        <v/>
      </c>
      <c r="K36" s="52" t="str">
        <f>""</f>
        <v/>
      </c>
      <c r="L36" s="52" t="str">
        <f>""</f>
        <v/>
      </c>
      <c r="M36" s="53" t="str">
        <f>""</f>
        <v/>
      </c>
      <c r="N36" s="53" t="str">
        <f>""</f>
        <v/>
      </c>
      <c r="O36" s="53" t="str">
        <f>""</f>
        <v/>
      </c>
      <c r="P36" s="53" t="str">
        <f>""</f>
        <v/>
      </c>
      <c r="Q36" s="45" t="str">
        <f>""</f>
        <v/>
      </c>
      <c r="R36" s="46" t="s">
        <v>19</v>
      </c>
      <c r="S36" s="46" t="s">
        <v>1461</v>
      </c>
      <c r="T36" s="26"/>
    </row>
    <row r="37" spans="1:20">
      <c r="A37" s="47">
        <f t="shared" si="0"/>
        <v>1547</v>
      </c>
      <c r="B37" s="47">
        <v>547</v>
      </c>
      <c r="C37" s="47">
        <v>9162141</v>
      </c>
      <c r="D37" s="47">
        <v>2141</v>
      </c>
      <c r="E37" s="47">
        <v>115576</v>
      </c>
      <c r="F37" s="47" t="s">
        <v>1419</v>
      </c>
      <c r="G37" s="47" t="s">
        <v>87</v>
      </c>
      <c r="H37" s="49" t="s">
        <v>19</v>
      </c>
      <c r="I37" s="45" t="str">
        <f>""</f>
        <v/>
      </c>
      <c r="J37" s="45" t="str">
        <f>""</f>
        <v/>
      </c>
      <c r="K37" s="45" t="str">
        <f>""</f>
        <v/>
      </c>
      <c r="L37" s="45" t="str">
        <f>""</f>
        <v/>
      </c>
      <c r="M37" s="45" t="str">
        <f>""</f>
        <v/>
      </c>
      <c r="N37" s="45" t="str">
        <f>""</f>
        <v/>
      </c>
      <c r="O37" s="45" t="str">
        <f>""</f>
        <v/>
      </c>
      <c r="P37" s="45" t="str">
        <f>""</f>
        <v/>
      </c>
      <c r="Q37" s="45" t="str">
        <f>""</f>
        <v/>
      </c>
      <c r="R37" s="46" t="s">
        <v>19</v>
      </c>
      <c r="S37" s="46" t="s">
        <v>1461</v>
      </c>
    </row>
    <row r="38" spans="1:20">
      <c r="A38" s="47">
        <f t="shared" si="0"/>
        <v>1551</v>
      </c>
      <c r="B38" s="51">
        <v>551</v>
      </c>
      <c r="C38" s="51">
        <v>9162056</v>
      </c>
      <c r="D38" s="51">
        <v>2056</v>
      </c>
      <c r="E38" s="51">
        <v>115515</v>
      </c>
      <c r="F38" s="51" t="s">
        <v>221</v>
      </c>
      <c r="G38" s="51" t="s">
        <v>87</v>
      </c>
      <c r="H38" s="49" t="s">
        <v>19</v>
      </c>
      <c r="I38" s="52" t="str">
        <f>""</f>
        <v/>
      </c>
      <c r="J38" s="52" t="str">
        <f>""</f>
        <v/>
      </c>
      <c r="K38" s="52" t="str">
        <f>""</f>
        <v/>
      </c>
      <c r="L38" s="52" t="str">
        <f>""</f>
        <v/>
      </c>
      <c r="M38" s="53" t="str">
        <f>""</f>
        <v/>
      </c>
      <c r="N38" s="53" t="str">
        <f>""</f>
        <v/>
      </c>
      <c r="O38" s="53" t="str">
        <f>""</f>
        <v/>
      </c>
      <c r="P38" s="53" t="str">
        <f>""</f>
        <v/>
      </c>
      <c r="Q38" s="45" t="str">
        <f>""</f>
        <v/>
      </c>
      <c r="R38" s="46" t="s">
        <v>19</v>
      </c>
      <c r="S38" s="46" t="s">
        <v>1461</v>
      </c>
    </row>
    <row r="39" spans="1:20">
      <c r="A39" s="47">
        <f t="shared" si="0"/>
        <v>2551</v>
      </c>
      <c r="B39" s="51">
        <v>551</v>
      </c>
      <c r="C39" s="51">
        <v>9162056</v>
      </c>
      <c r="D39" s="51">
        <v>2056</v>
      </c>
      <c r="E39" s="51">
        <v>115515</v>
      </c>
      <c r="F39" s="51" t="s">
        <v>221</v>
      </c>
      <c r="G39" s="51" t="s">
        <v>87</v>
      </c>
      <c r="H39" s="49" t="s">
        <v>19</v>
      </c>
      <c r="I39" s="52" t="str">
        <f>""</f>
        <v/>
      </c>
      <c r="J39" s="52" t="str">
        <f>""</f>
        <v/>
      </c>
      <c r="K39" s="52" t="str">
        <f>""</f>
        <v/>
      </c>
      <c r="L39" s="52" t="str">
        <f>""</f>
        <v/>
      </c>
      <c r="M39" s="53" t="str">
        <f>""</f>
        <v/>
      </c>
      <c r="N39" s="53" t="str">
        <f>""</f>
        <v/>
      </c>
      <c r="O39" s="53" t="str">
        <f>""</f>
        <v/>
      </c>
      <c r="P39" s="53" t="str">
        <f>""</f>
        <v/>
      </c>
      <c r="Q39" s="45" t="str">
        <f>""</f>
        <v/>
      </c>
      <c r="R39" s="46" t="s">
        <v>19</v>
      </c>
      <c r="S39" s="46" t="s">
        <v>1461</v>
      </c>
    </row>
    <row r="40" spans="1:20">
      <c r="A40" s="47">
        <f t="shared" si="0"/>
        <v>1553</v>
      </c>
      <c r="B40" s="51">
        <v>553</v>
      </c>
      <c r="C40" s="51">
        <v>9163020</v>
      </c>
      <c r="D40" s="51">
        <v>3020</v>
      </c>
      <c r="E40" s="51">
        <v>115612</v>
      </c>
      <c r="F40" s="51" t="s">
        <v>1471</v>
      </c>
      <c r="G40" s="51" t="s">
        <v>87</v>
      </c>
      <c r="H40" s="49" t="s">
        <v>19</v>
      </c>
      <c r="I40" s="52" t="str">
        <f>""</f>
        <v/>
      </c>
      <c r="J40" s="52" t="str">
        <f>""</f>
        <v/>
      </c>
      <c r="K40" s="52" t="str">
        <f>""</f>
        <v/>
      </c>
      <c r="L40" s="52" t="str">
        <f>""</f>
        <v/>
      </c>
      <c r="M40" s="53" t="str">
        <f>""</f>
        <v/>
      </c>
      <c r="N40" s="53" t="str">
        <f>""</f>
        <v/>
      </c>
      <c r="O40" s="53" t="str">
        <f>""</f>
        <v/>
      </c>
      <c r="P40" s="53" t="str">
        <f>""</f>
        <v/>
      </c>
      <c r="Q40" s="45" t="str">
        <f>""</f>
        <v/>
      </c>
      <c r="R40" s="46" t="s">
        <v>19</v>
      </c>
      <c r="S40" s="46" t="s">
        <v>1461</v>
      </c>
      <c r="T40" s="26"/>
    </row>
    <row r="41" spans="1:20">
      <c r="A41" s="47">
        <f t="shared" si="0"/>
        <v>2553</v>
      </c>
      <c r="B41" s="51">
        <v>553</v>
      </c>
      <c r="C41" s="51">
        <v>9163020</v>
      </c>
      <c r="D41" s="51">
        <v>3020</v>
      </c>
      <c r="E41" s="51">
        <v>115612</v>
      </c>
      <c r="F41" s="51" t="s">
        <v>1471</v>
      </c>
      <c r="G41" s="51" t="s">
        <v>87</v>
      </c>
      <c r="H41" s="49" t="s">
        <v>19</v>
      </c>
      <c r="I41" s="52" t="str">
        <f>""</f>
        <v/>
      </c>
      <c r="J41" s="52" t="str">
        <f>""</f>
        <v/>
      </c>
      <c r="K41" s="52" t="str">
        <f>""</f>
        <v/>
      </c>
      <c r="L41" s="52" t="str">
        <f>""</f>
        <v/>
      </c>
      <c r="M41" s="53" t="str">
        <f>""</f>
        <v/>
      </c>
      <c r="N41" s="53" t="str">
        <f>""</f>
        <v/>
      </c>
      <c r="O41" s="53" t="str">
        <f>""</f>
        <v/>
      </c>
      <c r="P41" s="53" t="str">
        <f>""</f>
        <v/>
      </c>
      <c r="Q41" s="45" t="str">
        <f>""</f>
        <v/>
      </c>
      <c r="R41" s="46" t="s">
        <v>19</v>
      </c>
      <c r="S41" s="46" t="s">
        <v>1461</v>
      </c>
      <c r="T41" s="26"/>
    </row>
    <row r="42" spans="1:20">
      <c r="A42" s="47">
        <f t="shared" si="0"/>
        <v>1554</v>
      </c>
      <c r="B42" s="50">
        <v>554</v>
      </c>
      <c r="C42" s="50">
        <v>9162171</v>
      </c>
      <c r="D42" s="50">
        <v>2171</v>
      </c>
      <c r="E42" s="50">
        <v>115600</v>
      </c>
      <c r="F42" s="50" t="s">
        <v>190</v>
      </c>
      <c r="G42" s="50" t="s">
        <v>87</v>
      </c>
      <c r="H42" s="49" t="s">
        <v>19</v>
      </c>
      <c r="I42" s="45" t="str">
        <f>""</f>
        <v/>
      </c>
      <c r="J42" s="45" t="str">
        <f>""</f>
        <v/>
      </c>
      <c r="K42" s="45" t="str">
        <f>""</f>
        <v/>
      </c>
      <c r="L42" s="45" t="str">
        <f>""</f>
        <v/>
      </c>
      <c r="M42" s="45" t="str">
        <f>""</f>
        <v/>
      </c>
      <c r="N42" s="45" t="str">
        <f>""</f>
        <v/>
      </c>
      <c r="O42" s="45" t="str">
        <f>""</f>
        <v/>
      </c>
      <c r="P42" s="45" t="str">
        <f>""</f>
        <v/>
      </c>
      <c r="Q42" s="45" t="str">
        <f>""</f>
        <v/>
      </c>
      <c r="R42" s="46" t="s">
        <v>19</v>
      </c>
      <c r="S42" s="46" t="s">
        <v>1461</v>
      </c>
    </row>
    <row r="43" spans="1:20" ht="25.5">
      <c r="A43" s="47">
        <f t="shared" si="0"/>
        <v>1558</v>
      </c>
      <c r="B43" s="50">
        <v>558</v>
      </c>
      <c r="C43" s="50">
        <v>9162042</v>
      </c>
      <c r="D43" s="50">
        <v>2042</v>
      </c>
      <c r="E43" s="50">
        <v>115502</v>
      </c>
      <c r="F43" s="59" t="s">
        <v>1477</v>
      </c>
      <c r="G43" s="50" t="s">
        <v>87</v>
      </c>
      <c r="H43" s="49" t="s">
        <v>19</v>
      </c>
      <c r="I43" s="45" t="str">
        <f>""</f>
        <v/>
      </c>
      <c r="J43" s="45" t="str">
        <f>""</f>
        <v/>
      </c>
      <c r="K43" s="45" t="str">
        <f>""</f>
        <v/>
      </c>
      <c r="L43" s="45" t="str">
        <f>""</f>
        <v/>
      </c>
      <c r="M43" s="45" t="str">
        <f>""</f>
        <v/>
      </c>
      <c r="N43" s="45" t="str">
        <f>""</f>
        <v/>
      </c>
      <c r="O43" s="45" t="str">
        <f>""</f>
        <v/>
      </c>
      <c r="P43" s="45" t="str">
        <f>""</f>
        <v/>
      </c>
      <c r="Q43" s="45" t="str">
        <f>""</f>
        <v/>
      </c>
      <c r="R43" s="46" t="s">
        <v>19</v>
      </c>
      <c r="S43" s="46" t="s">
        <v>1461</v>
      </c>
    </row>
    <row r="44" spans="1:20" ht="25.5">
      <c r="A44" s="47">
        <f t="shared" si="0"/>
        <v>1559</v>
      </c>
      <c r="B44" s="50">
        <v>559</v>
      </c>
      <c r="C44" s="50">
        <v>9162045</v>
      </c>
      <c r="D44" s="50">
        <v>2045</v>
      </c>
      <c r="E44" s="50">
        <v>115505</v>
      </c>
      <c r="F44" s="50" t="s">
        <v>1478</v>
      </c>
      <c r="G44" s="50" t="s">
        <v>87</v>
      </c>
      <c r="H44" s="54" t="s">
        <v>19</v>
      </c>
      <c r="I44" s="45" t="s">
        <v>2059</v>
      </c>
      <c r="J44" s="45" t="str">
        <f>""</f>
        <v/>
      </c>
      <c r="K44" s="45" t="str">
        <f>""</f>
        <v/>
      </c>
      <c r="L44" s="45" t="str">
        <f>""</f>
        <v/>
      </c>
      <c r="M44" s="45" t="str">
        <f>""</f>
        <v/>
      </c>
      <c r="N44" s="45" t="str">
        <f>""</f>
        <v/>
      </c>
      <c r="O44" s="45" t="str">
        <f>""</f>
        <v/>
      </c>
      <c r="P44" s="45" t="str">
        <f>""</f>
        <v/>
      </c>
      <c r="Q44" s="45" t="str">
        <f>""</f>
        <v/>
      </c>
      <c r="R44" s="46" t="s">
        <v>19</v>
      </c>
      <c r="S44" s="46" t="s">
        <v>1461</v>
      </c>
    </row>
    <row r="45" spans="1:20">
      <c r="A45" s="47">
        <f t="shared" si="0"/>
        <v>1564</v>
      </c>
      <c r="B45" s="50">
        <v>564</v>
      </c>
      <c r="C45" s="50">
        <v>9162047</v>
      </c>
      <c r="D45" s="50">
        <v>2047</v>
      </c>
      <c r="E45" s="50">
        <v>115507</v>
      </c>
      <c r="F45" s="50" t="s">
        <v>776</v>
      </c>
      <c r="G45" s="50" t="s">
        <v>87</v>
      </c>
      <c r="H45" s="49" t="s">
        <v>19</v>
      </c>
      <c r="I45" s="45" t="str">
        <f>""</f>
        <v/>
      </c>
      <c r="J45" s="45" t="str">
        <f>""</f>
        <v/>
      </c>
      <c r="K45" s="45" t="str">
        <f>""</f>
        <v/>
      </c>
      <c r="L45" s="45" t="str">
        <f>""</f>
        <v/>
      </c>
      <c r="M45" s="45" t="str">
        <f>""</f>
        <v/>
      </c>
      <c r="N45" s="45" t="str">
        <f>""</f>
        <v/>
      </c>
      <c r="O45" s="45" t="str">
        <f>""</f>
        <v/>
      </c>
      <c r="P45" s="45" t="str">
        <f>""</f>
        <v/>
      </c>
      <c r="Q45" s="45" t="str">
        <f>""</f>
        <v/>
      </c>
      <c r="R45" s="46" t="s">
        <v>19</v>
      </c>
      <c r="S45" s="46" t="s">
        <v>1461</v>
      </c>
    </row>
    <row r="46" spans="1:20">
      <c r="A46" s="47">
        <f t="shared" si="0"/>
        <v>1565</v>
      </c>
      <c r="B46" s="47">
        <v>565</v>
      </c>
      <c r="C46" s="47">
        <v>9163078</v>
      </c>
      <c r="D46" s="47">
        <v>3078</v>
      </c>
      <c r="E46" s="47">
        <v>115659</v>
      </c>
      <c r="F46" s="47" t="s">
        <v>1479</v>
      </c>
      <c r="G46" s="47" t="s">
        <v>87</v>
      </c>
      <c r="H46" s="49" t="s">
        <v>19</v>
      </c>
      <c r="I46" s="45" t="str">
        <f>""</f>
        <v/>
      </c>
      <c r="J46" s="45" t="str">
        <f>""</f>
        <v/>
      </c>
      <c r="K46" s="45" t="str">
        <f>""</f>
        <v/>
      </c>
      <c r="L46" s="45" t="str">
        <f>""</f>
        <v/>
      </c>
      <c r="M46" s="45" t="str">
        <f>""</f>
        <v/>
      </c>
      <c r="N46" s="45" t="str">
        <f>""</f>
        <v/>
      </c>
      <c r="O46" s="45" t="str">
        <f>""</f>
        <v/>
      </c>
      <c r="P46" s="45" t="str">
        <f>""</f>
        <v/>
      </c>
      <c r="Q46" s="45" t="str">
        <f>""</f>
        <v/>
      </c>
      <c r="R46" s="46" t="s">
        <v>19</v>
      </c>
      <c r="S46" s="46" t="s">
        <v>1461</v>
      </c>
    </row>
    <row r="47" spans="1:20">
      <c r="A47" s="47">
        <f t="shared" si="0"/>
        <v>1567</v>
      </c>
      <c r="B47" s="47">
        <v>567</v>
      </c>
      <c r="C47" s="47">
        <v>9163335</v>
      </c>
      <c r="D47" s="47">
        <v>3335</v>
      </c>
      <c r="E47" s="47">
        <v>115690</v>
      </c>
      <c r="F47" s="47" t="s">
        <v>1480</v>
      </c>
      <c r="G47" s="47" t="s">
        <v>87</v>
      </c>
      <c r="H47" s="49" t="s">
        <v>19</v>
      </c>
      <c r="I47" s="45" t="str">
        <f>""</f>
        <v/>
      </c>
      <c r="J47" s="45" t="str">
        <f>""</f>
        <v/>
      </c>
      <c r="K47" s="45" t="str">
        <f>""</f>
        <v/>
      </c>
      <c r="L47" s="45" t="str">
        <f>""</f>
        <v/>
      </c>
      <c r="M47" s="45" t="str">
        <f>""</f>
        <v/>
      </c>
      <c r="N47" s="45" t="str">
        <f>""</f>
        <v/>
      </c>
      <c r="O47" s="45" t="str">
        <f>""</f>
        <v/>
      </c>
      <c r="P47" s="45" t="str">
        <f>""</f>
        <v/>
      </c>
      <c r="Q47" s="45" t="str">
        <f>""</f>
        <v/>
      </c>
      <c r="R47" s="46" t="s">
        <v>19</v>
      </c>
      <c r="S47" s="46" t="s">
        <v>1461</v>
      </c>
    </row>
    <row r="48" spans="1:20">
      <c r="A48" s="47">
        <f t="shared" si="0"/>
        <v>1569</v>
      </c>
      <c r="B48" s="47">
        <v>569</v>
      </c>
      <c r="C48" s="47">
        <v>9162105</v>
      </c>
      <c r="D48" s="47">
        <v>2105</v>
      </c>
      <c r="E48" s="47">
        <v>115550</v>
      </c>
      <c r="F48" s="47" t="s">
        <v>432</v>
      </c>
      <c r="G48" s="47" t="s">
        <v>87</v>
      </c>
      <c r="H48" s="49" t="s">
        <v>19</v>
      </c>
      <c r="I48" s="45" t="str">
        <f>""</f>
        <v/>
      </c>
      <c r="J48" s="45" t="str">
        <f>""</f>
        <v/>
      </c>
      <c r="K48" s="45" t="str">
        <f>""</f>
        <v/>
      </c>
      <c r="L48" s="45" t="str">
        <f>""</f>
        <v/>
      </c>
      <c r="M48" s="45" t="str">
        <f>""</f>
        <v/>
      </c>
      <c r="N48" s="45" t="str">
        <f>""</f>
        <v/>
      </c>
      <c r="O48" s="45" t="str">
        <f>""</f>
        <v/>
      </c>
      <c r="P48" s="45" t="str">
        <f>""</f>
        <v/>
      </c>
      <c r="Q48" s="45" t="str">
        <f>""</f>
        <v/>
      </c>
      <c r="R48" s="46" t="s">
        <v>19</v>
      </c>
      <c r="S48" s="46" t="s">
        <v>1461</v>
      </c>
    </row>
    <row r="49" spans="1:20">
      <c r="A49" s="47">
        <f t="shared" si="0"/>
        <v>1574</v>
      </c>
      <c r="B49" s="50">
        <v>574</v>
      </c>
      <c r="C49" s="50">
        <v>9163311</v>
      </c>
      <c r="D49" s="50">
        <v>3311</v>
      </c>
      <c r="E49" s="50">
        <v>115675</v>
      </c>
      <c r="F49" s="50" t="s">
        <v>1481</v>
      </c>
      <c r="G49" s="50" t="s">
        <v>87</v>
      </c>
      <c r="H49" s="49" t="s">
        <v>19</v>
      </c>
      <c r="I49" s="45" t="str">
        <f>""</f>
        <v/>
      </c>
      <c r="J49" s="45" t="str">
        <f>""</f>
        <v/>
      </c>
      <c r="K49" s="45" t="str">
        <f>""</f>
        <v/>
      </c>
      <c r="L49" s="45" t="str">
        <f>""</f>
        <v/>
      </c>
      <c r="M49" s="45" t="str">
        <f>""</f>
        <v/>
      </c>
      <c r="N49" s="45" t="str">
        <f>""</f>
        <v/>
      </c>
      <c r="O49" s="45" t="str">
        <f>""</f>
        <v/>
      </c>
      <c r="P49" s="45" t="str">
        <f>""</f>
        <v/>
      </c>
      <c r="Q49" s="45" t="str">
        <f>""</f>
        <v/>
      </c>
      <c r="R49" s="46" t="s">
        <v>19</v>
      </c>
      <c r="S49" s="46" t="s">
        <v>1461</v>
      </c>
    </row>
    <row r="50" spans="1:20">
      <c r="A50" s="47">
        <f t="shared" si="0"/>
        <v>1578</v>
      </c>
      <c r="B50" s="50">
        <v>578</v>
      </c>
      <c r="C50" s="50">
        <v>9163315</v>
      </c>
      <c r="D50" s="50">
        <v>3315</v>
      </c>
      <c r="E50" s="50">
        <v>115678</v>
      </c>
      <c r="F50" s="50" t="s">
        <v>1482</v>
      </c>
      <c r="G50" s="50" t="s">
        <v>87</v>
      </c>
      <c r="H50" s="49" t="s">
        <v>19</v>
      </c>
      <c r="I50" s="45" t="str">
        <f>""</f>
        <v/>
      </c>
      <c r="J50" s="45" t="str">
        <f>""</f>
        <v/>
      </c>
      <c r="K50" s="45" t="str">
        <f>""</f>
        <v/>
      </c>
      <c r="L50" s="45" t="str">
        <f>""</f>
        <v/>
      </c>
      <c r="M50" s="45" t="str">
        <f>""</f>
        <v/>
      </c>
      <c r="N50" s="45" t="str">
        <f>""</f>
        <v/>
      </c>
      <c r="O50" s="45" t="str">
        <f>""</f>
        <v/>
      </c>
      <c r="P50" s="45" t="str">
        <f>""</f>
        <v/>
      </c>
      <c r="Q50" s="45" t="str">
        <f>""</f>
        <v/>
      </c>
      <c r="R50" s="46" t="s">
        <v>19</v>
      </c>
      <c r="S50" s="46" t="s">
        <v>1461</v>
      </c>
    </row>
    <row r="51" spans="1:20">
      <c r="A51" s="47">
        <f t="shared" si="0"/>
        <v>1579</v>
      </c>
      <c r="B51" s="50">
        <v>579</v>
      </c>
      <c r="C51" s="50">
        <v>9162132</v>
      </c>
      <c r="D51" s="50">
        <v>2132</v>
      </c>
      <c r="E51" s="50">
        <v>115569</v>
      </c>
      <c r="F51" s="50" t="s">
        <v>1483</v>
      </c>
      <c r="G51" s="50" t="s">
        <v>87</v>
      </c>
      <c r="H51" s="49" t="s">
        <v>19</v>
      </c>
      <c r="I51" s="52" t="str">
        <f>""</f>
        <v/>
      </c>
      <c r="J51" s="52" t="str">
        <f>""</f>
        <v/>
      </c>
      <c r="K51" s="52" t="str">
        <f>""</f>
        <v/>
      </c>
      <c r="L51" s="52" t="str">
        <f>""</f>
        <v/>
      </c>
      <c r="M51" s="53" t="str">
        <f>""</f>
        <v/>
      </c>
      <c r="N51" s="53" t="str">
        <f>""</f>
        <v/>
      </c>
      <c r="O51" s="53" t="str">
        <f>""</f>
        <v/>
      </c>
      <c r="P51" s="53" t="str">
        <f>""</f>
        <v/>
      </c>
      <c r="Q51" s="45" t="str">
        <f>""</f>
        <v/>
      </c>
      <c r="R51" s="46" t="s">
        <v>19</v>
      </c>
      <c r="S51" s="46" t="s">
        <v>1461</v>
      </c>
    </row>
    <row r="52" spans="1:20">
      <c r="A52" s="47">
        <f t="shared" si="0"/>
        <v>1580</v>
      </c>
      <c r="B52" s="50">
        <v>580</v>
      </c>
      <c r="C52" s="50">
        <v>9162143</v>
      </c>
      <c r="D52" s="50">
        <v>2143</v>
      </c>
      <c r="E52" s="50">
        <v>115578</v>
      </c>
      <c r="F52" s="50" t="s">
        <v>293</v>
      </c>
      <c r="G52" s="50" t="s">
        <v>87</v>
      </c>
      <c r="H52" s="49" t="s">
        <v>19</v>
      </c>
      <c r="I52" s="45" t="str">
        <f>""</f>
        <v/>
      </c>
      <c r="J52" s="45" t="str">
        <f>""</f>
        <v/>
      </c>
      <c r="K52" s="45" t="str">
        <f>""</f>
        <v/>
      </c>
      <c r="L52" s="45" t="str">
        <f>""</f>
        <v/>
      </c>
      <c r="M52" s="45" t="str">
        <f>""</f>
        <v/>
      </c>
      <c r="N52" s="45" t="str">
        <f>""</f>
        <v/>
      </c>
      <c r="O52" s="45" t="str">
        <f>""</f>
        <v/>
      </c>
      <c r="P52" s="45" t="str">
        <f>""</f>
        <v/>
      </c>
      <c r="Q52" s="45" t="str">
        <f>""</f>
        <v/>
      </c>
      <c r="R52" s="46" t="s">
        <v>19</v>
      </c>
      <c r="S52" s="46" t="s">
        <v>1461</v>
      </c>
    </row>
    <row r="53" spans="1:20">
      <c r="A53" s="47">
        <f t="shared" si="0"/>
        <v>1581</v>
      </c>
      <c r="B53" s="50">
        <v>581</v>
      </c>
      <c r="C53" s="50">
        <v>9163346</v>
      </c>
      <c r="D53" s="50">
        <v>3346</v>
      </c>
      <c r="E53" s="50">
        <v>115699</v>
      </c>
      <c r="F53" s="50" t="s">
        <v>1484</v>
      </c>
      <c r="G53" s="50" t="s">
        <v>87</v>
      </c>
      <c r="H53" s="49" t="s">
        <v>19</v>
      </c>
      <c r="I53" s="45" t="str">
        <f>""</f>
        <v/>
      </c>
      <c r="J53" s="45" t="str">
        <f>""</f>
        <v/>
      </c>
      <c r="K53" s="45" t="str">
        <f>""</f>
        <v/>
      </c>
      <c r="L53" s="45" t="str">
        <f>""</f>
        <v/>
      </c>
      <c r="M53" s="45" t="str">
        <f>""</f>
        <v/>
      </c>
      <c r="N53" s="45" t="str">
        <f>""</f>
        <v/>
      </c>
      <c r="O53" s="45" t="str">
        <f>""</f>
        <v/>
      </c>
      <c r="P53" s="45" t="str">
        <f>""</f>
        <v/>
      </c>
      <c r="Q53" s="45" t="str">
        <f>""</f>
        <v/>
      </c>
      <c r="R53" s="46" t="s">
        <v>19</v>
      </c>
      <c r="S53" s="46" t="s">
        <v>1461</v>
      </c>
    </row>
    <row r="54" spans="1:20">
      <c r="A54" s="47">
        <f t="shared" si="0"/>
        <v>1582</v>
      </c>
      <c r="B54" s="50">
        <v>582</v>
      </c>
      <c r="C54" s="50">
        <v>9163313</v>
      </c>
      <c r="D54" s="50">
        <v>3313</v>
      </c>
      <c r="E54" s="50">
        <v>115676</v>
      </c>
      <c r="F54" s="50" t="s">
        <v>1485</v>
      </c>
      <c r="G54" s="50" t="s">
        <v>87</v>
      </c>
      <c r="H54" s="49" t="s">
        <v>19</v>
      </c>
      <c r="I54" s="45" t="str">
        <f>""</f>
        <v/>
      </c>
      <c r="J54" s="45" t="str">
        <f>""</f>
        <v/>
      </c>
      <c r="K54" s="45" t="str">
        <f>""</f>
        <v/>
      </c>
      <c r="L54" s="45" t="str">
        <f>""</f>
        <v/>
      </c>
      <c r="M54" s="45" t="str">
        <f>""</f>
        <v/>
      </c>
      <c r="N54" s="45" t="str">
        <f>""</f>
        <v/>
      </c>
      <c r="O54" s="45" t="str">
        <f>""</f>
        <v/>
      </c>
      <c r="P54" s="45" t="str">
        <f>""</f>
        <v/>
      </c>
      <c r="Q54" s="45" t="str">
        <f>""</f>
        <v/>
      </c>
      <c r="R54" s="46" t="s">
        <v>19</v>
      </c>
      <c r="S54" s="46" t="s">
        <v>1461</v>
      </c>
    </row>
    <row r="55" spans="1:20">
      <c r="A55" s="47">
        <f t="shared" si="0"/>
        <v>1583</v>
      </c>
      <c r="B55" s="50">
        <v>583</v>
      </c>
      <c r="C55" s="50">
        <v>9162138</v>
      </c>
      <c r="D55" s="50">
        <v>2138</v>
      </c>
      <c r="E55" s="50">
        <v>115574</v>
      </c>
      <c r="F55" s="50" t="s">
        <v>301</v>
      </c>
      <c r="G55" s="50" t="s">
        <v>87</v>
      </c>
      <c r="H55" s="49" t="s">
        <v>19</v>
      </c>
      <c r="I55" s="45" t="str">
        <f>""</f>
        <v/>
      </c>
      <c r="J55" s="45" t="str">
        <f>""</f>
        <v/>
      </c>
      <c r="K55" s="45" t="str">
        <f>""</f>
        <v/>
      </c>
      <c r="L55" s="45" t="str">
        <f>""</f>
        <v/>
      </c>
      <c r="M55" s="45" t="str">
        <f>""</f>
        <v/>
      </c>
      <c r="N55" s="45" t="str">
        <f>""</f>
        <v/>
      </c>
      <c r="O55" s="45" t="str">
        <f>""</f>
        <v/>
      </c>
      <c r="P55" s="45" t="str">
        <f>""</f>
        <v/>
      </c>
      <c r="Q55" s="45" t="str">
        <f>""</f>
        <v/>
      </c>
      <c r="R55" s="46" t="s">
        <v>19</v>
      </c>
      <c r="S55" s="46" t="s">
        <v>1461</v>
      </c>
    </row>
    <row r="56" spans="1:20">
      <c r="A56" s="47">
        <f t="shared" si="0"/>
        <v>1585</v>
      </c>
      <c r="B56" s="50">
        <v>585</v>
      </c>
      <c r="C56" s="50">
        <v>9162117</v>
      </c>
      <c r="D56" s="50">
        <v>2117</v>
      </c>
      <c r="E56" s="50">
        <v>115561</v>
      </c>
      <c r="F56" s="50" t="s">
        <v>311</v>
      </c>
      <c r="G56" s="50" t="s">
        <v>87</v>
      </c>
      <c r="H56" s="49" t="s">
        <v>19</v>
      </c>
      <c r="I56" s="45" t="str">
        <f>""</f>
        <v/>
      </c>
      <c r="J56" s="45" t="str">
        <f>""</f>
        <v/>
      </c>
      <c r="K56" s="45" t="str">
        <f>""</f>
        <v/>
      </c>
      <c r="L56" s="45" t="str">
        <f>""</f>
        <v/>
      </c>
      <c r="M56" s="45" t="str">
        <f>""</f>
        <v/>
      </c>
      <c r="N56" s="45" t="str">
        <f>""</f>
        <v/>
      </c>
      <c r="O56" s="45" t="str">
        <f>""</f>
        <v/>
      </c>
      <c r="P56" s="45" t="str">
        <f>""</f>
        <v/>
      </c>
      <c r="Q56" s="45" t="str">
        <f>""</f>
        <v/>
      </c>
      <c r="R56" s="46" t="s">
        <v>19</v>
      </c>
      <c r="S56" s="46" t="s">
        <v>1461</v>
      </c>
    </row>
    <row r="57" spans="1:20">
      <c r="A57" s="47">
        <f t="shared" si="0"/>
        <v>1586</v>
      </c>
      <c r="B57" s="50">
        <v>586</v>
      </c>
      <c r="C57" s="50">
        <v>9162050</v>
      </c>
      <c r="D57" s="50">
        <v>2050</v>
      </c>
      <c r="E57" s="50">
        <v>115509</v>
      </c>
      <c r="F57" s="50" t="s">
        <v>319</v>
      </c>
      <c r="G57" s="50" t="s">
        <v>87</v>
      </c>
      <c r="H57" s="49" t="s">
        <v>19</v>
      </c>
      <c r="I57" s="52" t="str">
        <f>""</f>
        <v/>
      </c>
      <c r="J57" s="52" t="str">
        <f>""</f>
        <v/>
      </c>
      <c r="K57" s="52" t="str">
        <f>""</f>
        <v/>
      </c>
      <c r="L57" s="52" t="str">
        <f>""</f>
        <v/>
      </c>
      <c r="M57" s="53" t="str">
        <f>""</f>
        <v/>
      </c>
      <c r="N57" s="53" t="str">
        <f>""</f>
        <v/>
      </c>
      <c r="O57" s="53" t="str">
        <f>""</f>
        <v/>
      </c>
      <c r="P57" s="53" t="str">
        <f>""</f>
        <v/>
      </c>
      <c r="Q57" s="45" t="str">
        <f>""</f>
        <v/>
      </c>
      <c r="R57" s="46" t="s">
        <v>19</v>
      </c>
      <c r="S57" s="46" t="s">
        <v>1461</v>
      </c>
      <c r="T57" s="26"/>
    </row>
    <row r="58" spans="1:20">
      <c r="A58" s="47">
        <f t="shared" si="0"/>
        <v>1587</v>
      </c>
      <c r="B58" s="47">
        <v>587</v>
      </c>
      <c r="C58" s="47">
        <v>9163314</v>
      </c>
      <c r="D58" s="47">
        <v>3314</v>
      </c>
      <c r="E58" s="47">
        <v>115677</v>
      </c>
      <c r="F58" s="47" t="s">
        <v>1489</v>
      </c>
      <c r="G58" s="47" t="s">
        <v>87</v>
      </c>
      <c r="H58" s="49" t="s">
        <v>19</v>
      </c>
      <c r="I58" s="45" t="str">
        <f>""</f>
        <v/>
      </c>
      <c r="J58" s="45" t="str">
        <f>""</f>
        <v/>
      </c>
      <c r="K58" s="45" t="str">
        <f>""</f>
        <v/>
      </c>
      <c r="L58" s="45" t="str">
        <f>""</f>
        <v/>
      </c>
      <c r="M58" s="45" t="str">
        <f>""</f>
        <v/>
      </c>
      <c r="N58" s="45" t="str">
        <f>""</f>
        <v/>
      </c>
      <c r="O58" s="45" t="str">
        <f>""</f>
        <v/>
      </c>
      <c r="P58" s="45" t="str">
        <f>""</f>
        <v/>
      </c>
      <c r="Q58" s="45" t="str">
        <f>""</f>
        <v/>
      </c>
      <c r="R58" s="46" t="s">
        <v>19</v>
      </c>
      <c r="S58" s="46" t="s">
        <v>1461</v>
      </c>
    </row>
    <row r="59" spans="1:20">
      <c r="A59" s="47">
        <f t="shared" si="0"/>
        <v>1591</v>
      </c>
      <c r="B59" s="47">
        <v>591</v>
      </c>
      <c r="C59" s="47">
        <v>9163316</v>
      </c>
      <c r="D59" s="47">
        <v>3316</v>
      </c>
      <c r="E59" s="47">
        <v>115679</v>
      </c>
      <c r="F59" s="47" t="s">
        <v>1490</v>
      </c>
      <c r="G59" s="47" t="s">
        <v>87</v>
      </c>
      <c r="H59" s="49" t="s">
        <v>19</v>
      </c>
      <c r="I59" s="52" t="str">
        <f>""</f>
        <v/>
      </c>
      <c r="J59" s="52" t="str">
        <f>""</f>
        <v/>
      </c>
      <c r="K59" s="52" t="str">
        <f>""</f>
        <v/>
      </c>
      <c r="L59" s="52" t="str">
        <f>""</f>
        <v/>
      </c>
      <c r="M59" s="53" t="str">
        <f>""</f>
        <v/>
      </c>
      <c r="N59" s="53" t="str">
        <f>""</f>
        <v/>
      </c>
      <c r="O59" s="53" t="str">
        <f>""</f>
        <v/>
      </c>
      <c r="P59" s="53" t="str">
        <f>""</f>
        <v/>
      </c>
      <c r="Q59" s="45" t="str">
        <f>""</f>
        <v/>
      </c>
      <c r="R59" s="46" t="s">
        <v>19</v>
      </c>
      <c r="S59" s="46" t="s">
        <v>1461</v>
      </c>
      <c r="T59" s="26"/>
    </row>
    <row r="60" spans="1:20" ht="12.75" customHeight="1">
      <c r="A60" s="47">
        <f t="shared" si="0"/>
        <v>1592</v>
      </c>
      <c r="B60" s="50">
        <v>592</v>
      </c>
      <c r="C60" s="50">
        <v>9163317</v>
      </c>
      <c r="D60" s="50">
        <v>3317</v>
      </c>
      <c r="E60" s="50">
        <v>115680</v>
      </c>
      <c r="F60" s="50" t="s">
        <v>1491</v>
      </c>
      <c r="G60" s="50" t="s">
        <v>87</v>
      </c>
      <c r="H60" s="49" t="s">
        <v>19</v>
      </c>
      <c r="I60" s="45" t="str">
        <f>""</f>
        <v/>
      </c>
      <c r="J60" s="45" t="str">
        <f>""</f>
        <v/>
      </c>
      <c r="K60" s="45" t="str">
        <f>""</f>
        <v/>
      </c>
      <c r="L60" s="45" t="str">
        <f>""</f>
        <v/>
      </c>
      <c r="M60" s="45" t="str">
        <f>""</f>
        <v/>
      </c>
      <c r="N60" s="45" t="str">
        <f>""</f>
        <v/>
      </c>
      <c r="O60" s="45" t="str">
        <f>""</f>
        <v/>
      </c>
      <c r="P60" s="45" t="str">
        <f>""</f>
        <v/>
      </c>
      <c r="Q60" s="45" t="str">
        <f>""</f>
        <v/>
      </c>
      <c r="R60" s="46" t="s">
        <v>19</v>
      </c>
      <c r="S60" s="46" t="s">
        <v>1461</v>
      </c>
    </row>
    <row r="61" spans="1:20">
      <c r="A61" s="47">
        <f t="shared" si="0"/>
        <v>1593</v>
      </c>
      <c r="B61" s="51">
        <v>593</v>
      </c>
      <c r="C61" s="51">
        <v>9162142</v>
      </c>
      <c r="D61" s="51">
        <v>2142</v>
      </c>
      <c r="E61" s="51">
        <v>115577</v>
      </c>
      <c r="F61" s="51" t="s">
        <v>1492</v>
      </c>
      <c r="G61" s="51" t="s">
        <v>87</v>
      </c>
      <c r="H61" s="49" t="s">
        <v>19</v>
      </c>
      <c r="I61" s="45" t="str">
        <f>""</f>
        <v/>
      </c>
      <c r="J61" s="45" t="str">
        <f>""</f>
        <v/>
      </c>
      <c r="K61" s="45" t="str">
        <f>""</f>
        <v/>
      </c>
      <c r="L61" s="45" t="str">
        <f>""</f>
        <v/>
      </c>
      <c r="M61" s="45" t="str">
        <f>""</f>
        <v/>
      </c>
      <c r="N61" s="45" t="str">
        <f>""</f>
        <v/>
      </c>
      <c r="O61" s="45" t="str">
        <f>""</f>
        <v/>
      </c>
      <c r="P61" s="45" t="str">
        <f>""</f>
        <v/>
      </c>
      <c r="Q61" s="45" t="str">
        <f>""</f>
        <v/>
      </c>
      <c r="R61" s="46" t="s">
        <v>19</v>
      </c>
      <c r="S61" s="46" t="s">
        <v>1461</v>
      </c>
      <c r="T61" s="26"/>
    </row>
    <row r="62" spans="1:20">
      <c r="A62" s="47">
        <f t="shared" si="0"/>
        <v>2593</v>
      </c>
      <c r="B62" s="51">
        <v>593</v>
      </c>
      <c r="C62" s="51">
        <v>9162142</v>
      </c>
      <c r="D62" s="51">
        <v>2142</v>
      </c>
      <c r="E62" s="51">
        <v>115577</v>
      </c>
      <c r="F62" s="51" t="s">
        <v>1492</v>
      </c>
      <c r="G62" s="51" t="s">
        <v>87</v>
      </c>
      <c r="H62" s="49" t="s">
        <v>19</v>
      </c>
      <c r="I62" s="45" t="str">
        <f>""</f>
        <v/>
      </c>
      <c r="J62" s="45" t="str">
        <f>""</f>
        <v/>
      </c>
      <c r="K62" s="45" t="str">
        <f>""</f>
        <v/>
      </c>
      <c r="L62" s="45" t="str">
        <f>""</f>
        <v/>
      </c>
      <c r="M62" s="45" t="str">
        <f>""</f>
        <v/>
      </c>
      <c r="N62" s="45" t="str">
        <f>""</f>
        <v/>
      </c>
      <c r="O62" s="45" t="str">
        <f>""</f>
        <v/>
      </c>
      <c r="P62" s="45" t="str">
        <f>""</f>
        <v/>
      </c>
      <c r="Q62" s="45" t="str">
        <f>""</f>
        <v/>
      </c>
      <c r="R62" s="46" t="s">
        <v>19</v>
      </c>
      <c r="S62" s="46" t="s">
        <v>1461</v>
      </c>
    </row>
    <row r="63" spans="1:20">
      <c r="A63" s="47">
        <f t="shared" si="0"/>
        <v>1594</v>
      </c>
      <c r="B63" s="50">
        <v>594</v>
      </c>
      <c r="C63" s="50">
        <v>9163364</v>
      </c>
      <c r="D63" s="50">
        <v>3364</v>
      </c>
      <c r="E63" s="50">
        <v>115713</v>
      </c>
      <c r="F63" s="50" t="s">
        <v>1493</v>
      </c>
      <c r="G63" s="50" t="s">
        <v>87</v>
      </c>
      <c r="H63" s="49" t="s">
        <v>19</v>
      </c>
      <c r="I63" s="45" t="str">
        <f>""</f>
        <v/>
      </c>
      <c r="J63" s="45" t="str">
        <f>""</f>
        <v/>
      </c>
      <c r="K63" s="45" t="str">
        <f>""</f>
        <v/>
      </c>
      <c r="L63" s="45" t="str">
        <f>""</f>
        <v/>
      </c>
      <c r="M63" s="45" t="str">
        <f>""</f>
        <v/>
      </c>
      <c r="N63" s="45" t="str">
        <f>""</f>
        <v/>
      </c>
      <c r="O63" s="45" t="str">
        <f>""</f>
        <v/>
      </c>
      <c r="P63" s="45" t="str">
        <f>""</f>
        <v/>
      </c>
      <c r="Q63" s="45" t="str">
        <f>""</f>
        <v/>
      </c>
      <c r="R63" s="46" t="s">
        <v>19</v>
      </c>
      <c r="S63" s="46" t="s">
        <v>1461</v>
      </c>
    </row>
    <row r="64" spans="1:20">
      <c r="A64" s="47">
        <f t="shared" si="0"/>
        <v>1596</v>
      </c>
      <c r="B64" s="50">
        <v>596</v>
      </c>
      <c r="C64" s="50">
        <v>9163354</v>
      </c>
      <c r="D64" s="50">
        <v>3354</v>
      </c>
      <c r="E64" s="50">
        <v>115705</v>
      </c>
      <c r="F64" s="50" t="s">
        <v>1494</v>
      </c>
      <c r="G64" s="50" t="s">
        <v>87</v>
      </c>
      <c r="H64" s="49" t="s">
        <v>19</v>
      </c>
      <c r="I64" s="45" t="str">
        <f>""</f>
        <v/>
      </c>
      <c r="J64" s="45" t="str">
        <f>""</f>
        <v/>
      </c>
      <c r="K64" s="45" t="str">
        <f>""</f>
        <v/>
      </c>
      <c r="L64" s="45" t="str">
        <f>""</f>
        <v/>
      </c>
      <c r="M64" s="45" t="str">
        <f>""</f>
        <v/>
      </c>
      <c r="N64" s="45" t="str">
        <f>""</f>
        <v/>
      </c>
      <c r="O64" s="45" t="str">
        <f>""</f>
        <v/>
      </c>
      <c r="P64" s="45" t="str">
        <f>""</f>
        <v/>
      </c>
      <c r="Q64" s="45" t="str">
        <f>""</f>
        <v/>
      </c>
      <c r="R64" s="46" t="s">
        <v>19</v>
      </c>
      <c r="S64" s="46" t="s">
        <v>1461</v>
      </c>
    </row>
    <row r="65" spans="1:20">
      <c r="A65" s="47">
        <f t="shared" si="0"/>
        <v>1598</v>
      </c>
      <c r="B65" s="47">
        <v>598</v>
      </c>
      <c r="C65" s="47">
        <v>9162051</v>
      </c>
      <c r="D65" s="47">
        <v>2051</v>
      </c>
      <c r="E65" s="47">
        <v>115510</v>
      </c>
      <c r="F65" s="47" t="s">
        <v>1495</v>
      </c>
      <c r="G65" s="47" t="s">
        <v>87</v>
      </c>
      <c r="H65" s="49" t="s">
        <v>19</v>
      </c>
      <c r="I65" s="45" t="str">
        <f>""</f>
        <v/>
      </c>
      <c r="J65" s="45" t="str">
        <f>""</f>
        <v/>
      </c>
      <c r="K65" s="45" t="str">
        <f>""</f>
        <v/>
      </c>
      <c r="L65" s="45" t="str">
        <f>""</f>
        <v/>
      </c>
      <c r="M65" s="45" t="str">
        <f>""</f>
        <v/>
      </c>
      <c r="N65" s="45" t="str">
        <f>""</f>
        <v/>
      </c>
      <c r="O65" s="45" t="str">
        <f>""</f>
        <v/>
      </c>
      <c r="P65" s="45" t="str">
        <f>""</f>
        <v/>
      </c>
      <c r="Q65" s="45" t="str">
        <f>""</f>
        <v/>
      </c>
      <c r="R65" s="46" t="s">
        <v>19</v>
      </c>
      <c r="S65" s="46" t="s">
        <v>1461</v>
      </c>
    </row>
    <row r="66" spans="1:20">
      <c r="A66" s="47">
        <f t="shared" si="0"/>
        <v>1599</v>
      </c>
      <c r="B66" s="47">
        <v>599</v>
      </c>
      <c r="C66" s="47">
        <v>9162052</v>
      </c>
      <c r="D66" s="47">
        <v>2052</v>
      </c>
      <c r="E66" s="47">
        <v>115511</v>
      </c>
      <c r="F66" s="47" t="s">
        <v>1496</v>
      </c>
      <c r="G66" s="47" t="s">
        <v>87</v>
      </c>
      <c r="H66" s="49" t="s">
        <v>19</v>
      </c>
      <c r="I66" s="45" t="str">
        <f>""</f>
        <v/>
      </c>
      <c r="J66" s="45" t="str">
        <f>""</f>
        <v/>
      </c>
      <c r="K66" s="45" t="str">
        <f>""</f>
        <v/>
      </c>
      <c r="L66" s="45" t="str">
        <f>""</f>
        <v/>
      </c>
      <c r="M66" s="45" t="str">
        <f>""</f>
        <v/>
      </c>
      <c r="N66" s="45" t="str">
        <f>""</f>
        <v/>
      </c>
      <c r="O66" s="45" t="str">
        <f>""</f>
        <v/>
      </c>
      <c r="P66" s="45" t="str">
        <f>""</f>
        <v/>
      </c>
      <c r="Q66" s="45" t="str">
        <f>""</f>
        <v/>
      </c>
      <c r="R66" s="46" t="s">
        <v>19</v>
      </c>
      <c r="S66" s="46" t="s">
        <v>1461</v>
      </c>
      <c r="T66" s="26"/>
    </row>
    <row r="67" spans="1:20">
      <c r="A67" s="47">
        <f t="shared" si="0"/>
        <v>1603</v>
      </c>
      <c r="B67" s="48">
        <v>603</v>
      </c>
      <c r="C67" s="48">
        <v>9163375</v>
      </c>
      <c r="D67" s="48">
        <v>3375</v>
      </c>
      <c r="E67" s="48">
        <v>135985</v>
      </c>
      <c r="F67" s="48" t="s">
        <v>403</v>
      </c>
      <c r="G67" s="48" t="s">
        <v>87</v>
      </c>
      <c r="H67" s="49" t="s">
        <v>19</v>
      </c>
      <c r="I67" s="45" t="str">
        <f>""</f>
        <v/>
      </c>
      <c r="J67" s="45" t="str">
        <f>""</f>
        <v/>
      </c>
      <c r="K67" s="45" t="str">
        <f>""</f>
        <v/>
      </c>
      <c r="L67" s="45" t="str">
        <f>""</f>
        <v/>
      </c>
      <c r="M67" s="45" t="str">
        <f>""</f>
        <v/>
      </c>
      <c r="N67" s="45" t="str">
        <f>""</f>
        <v/>
      </c>
      <c r="O67" s="45" t="str">
        <f>""</f>
        <v/>
      </c>
      <c r="P67" s="45" t="str">
        <f>""</f>
        <v/>
      </c>
      <c r="Q67" s="45" t="str">
        <f>""</f>
        <v/>
      </c>
      <c r="R67" s="46" t="s">
        <v>19</v>
      </c>
      <c r="S67" s="46" t="s">
        <v>1461</v>
      </c>
      <c r="T67" s="26"/>
    </row>
    <row r="68" spans="1:20">
      <c r="A68" s="47">
        <f t="shared" si="0"/>
        <v>2603</v>
      </c>
      <c r="B68" s="48">
        <v>603</v>
      </c>
      <c r="C68" s="48">
        <v>9163375</v>
      </c>
      <c r="D68" s="48">
        <v>3375</v>
      </c>
      <c r="E68" s="48">
        <v>135985</v>
      </c>
      <c r="F68" s="48" t="s">
        <v>403</v>
      </c>
      <c r="G68" s="48" t="s">
        <v>87</v>
      </c>
      <c r="H68" s="49" t="s">
        <v>19</v>
      </c>
      <c r="I68" s="45" t="str">
        <f>""</f>
        <v/>
      </c>
      <c r="J68" s="45" t="str">
        <f>""</f>
        <v/>
      </c>
      <c r="K68" s="45" t="str">
        <f>""</f>
        <v/>
      </c>
      <c r="L68" s="45" t="str">
        <f>""</f>
        <v/>
      </c>
      <c r="M68" s="45" t="str">
        <f>""</f>
        <v/>
      </c>
      <c r="N68" s="45" t="str">
        <f>""</f>
        <v/>
      </c>
      <c r="O68" s="45" t="str">
        <f>""</f>
        <v/>
      </c>
      <c r="P68" s="45" t="str">
        <f>""</f>
        <v/>
      </c>
      <c r="Q68" s="45" t="str">
        <f>""</f>
        <v/>
      </c>
      <c r="R68" s="46" t="s">
        <v>19</v>
      </c>
      <c r="S68" s="46" t="s">
        <v>1461</v>
      </c>
      <c r="T68" s="26"/>
    </row>
    <row r="69" spans="1:20">
      <c r="A69" s="47">
        <f t="shared" si="0"/>
        <v>3603</v>
      </c>
      <c r="B69" s="48">
        <v>603</v>
      </c>
      <c r="C69" s="48">
        <v>9163375</v>
      </c>
      <c r="D69" s="48">
        <v>3375</v>
      </c>
      <c r="E69" s="48">
        <v>135985</v>
      </c>
      <c r="F69" s="48" t="s">
        <v>403</v>
      </c>
      <c r="G69" s="48" t="s">
        <v>87</v>
      </c>
      <c r="H69" s="49" t="s">
        <v>19</v>
      </c>
      <c r="I69" s="45" t="str">
        <f>""</f>
        <v/>
      </c>
      <c r="J69" s="45" t="str">
        <f>""</f>
        <v/>
      </c>
      <c r="K69" s="45" t="str">
        <f>""</f>
        <v/>
      </c>
      <c r="L69" s="45" t="str">
        <f>""</f>
        <v/>
      </c>
      <c r="M69" s="45" t="str">
        <f>""</f>
        <v/>
      </c>
      <c r="N69" s="45" t="str">
        <f>""</f>
        <v/>
      </c>
      <c r="O69" s="45" t="str">
        <f>""</f>
        <v/>
      </c>
      <c r="P69" s="45" t="str">
        <f>""</f>
        <v/>
      </c>
      <c r="Q69" s="45" t="str">
        <f>""</f>
        <v/>
      </c>
      <c r="R69" s="46" t="s">
        <v>19</v>
      </c>
      <c r="S69" s="46" t="s">
        <v>1461</v>
      </c>
      <c r="T69" s="26"/>
    </row>
    <row r="70" spans="1:20">
      <c r="A70" s="47">
        <f t="shared" ref="A70:A133" si="1">IF(B70=B69,A69+1000,1000+B70)</f>
        <v>4603</v>
      </c>
      <c r="B70" s="48">
        <v>603</v>
      </c>
      <c r="C70" s="48">
        <v>9163375</v>
      </c>
      <c r="D70" s="48">
        <v>3375</v>
      </c>
      <c r="E70" s="48">
        <v>135985</v>
      </c>
      <c r="F70" s="48" t="s">
        <v>403</v>
      </c>
      <c r="G70" s="48" t="s">
        <v>87</v>
      </c>
      <c r="H70" s="49" t="s">
        <v>19</v>
      </c>
      <c r="I70" s="45" t="str">
        <f>""</f>
        <v/>
      </c>
      <c r="J70" s="45" t="str">
        <f>""</f>
        <v/>
      </c>
      <c r="K70" s="45" t="str">
        <f>""</f>
        <v/>
      </c>
      <c r="L70" s="45" t="str">
        <f>""</f>
        <v/>
      </c>
      <c r="M70" s="45" t="str">
        <f>""</f>
        <v/>
      </c>
      <c r="N70" s="45" t="str">
        <f>""</f>
        <v/>
      </c>
      <c r="O70" s="45" t="str">
        <f>""</f>
        <v/>
      </c>
      <c r="P70" s="45" t="str">
        <f>""</f>
        <v/>
      </c>
      <c r="Q70" s="45" t="str">
        <f>""</f>
        <v/>
      </c>
      <c r="R70" s="46" t="s">
        <v>19</v>
      </c>
      <c r="S70" s="46" t="s">
        <v>1461</v>
      </c>
      <c r="T70" s="26"/>
    </row>
    <row r="71" spans="1:20">
      <c r="A71" s="47">
        <f t="shared" si="1"/>
        <v>1604</v>
      </c>
      <c r="B71" s="48">
        <v>604</v>
      </c>
      <c r="C71" s="48">
        <v>9163319</v>
      </c>
      <c r="D71" s="48">
        <v>3319</v>
      </c>
      <c r="E71" s="48">
        <v>115681</v>
      </c>
      <c r="F71" s="48" t="s">
        <v>1497</v>
      </c>
      <c r="G71" s="48" t="s">
        <v>87</v>
      </c>
      <c r="H71" s="49" t="s">
        <v>19</v>
      </c>
      <c r="I71" s="45" t="str">
        <f>""</f>
        <v/>
      </c>
      <c r="J71" s="45" t="str">
        <f>""</f>
        <v/>
      </c>
      <c r="K71" s="45" t="str">
        <f>""</f>
        <v/>
      </c>
      <c r="L71" s="45" t="str">
        <f>""</f>
        <v/>
      </c>
      <c r="M71" s="45" t="str">
        <f>""</f>
        <v/>
      </c>
      <c r="N71" s="45" t="str">
        <f>""</f>
        <v/>
      </c>
      <c r="O71" s="45" t="str">
        <f>""</f>
        <v/>
      </c>
      <c r="P71" s="45" t="str">
        <f>""</f>
        <v/>
      </c>
      <c r="Q71" s="45" t="str">
        <f>""</f>
        <v/>
      </c>
      <c r="R71" s="46" t="s">
        <v>19</v>
      </c>
      <c r="S71" s="46" t="s">
        <v>1461</v>
      </c>
    </row>
    <row r="72" spans="1:20">
      <c r="A72" s="47">
        <f t="shared" si="1"/>
        <v>2604</v>
      </c>
      <c r="B72" s="48">
        <v>604</v>
      </c>
      <c r="C72" s="48">
        <v>9163319</v>
      </c>
      <c r="D72" s="48">
        <v>3319</v>
      </c>
      <c r="E72" s="48">
        <v>115681</v>
      </c>
      <c r="F72" s="48" t="s">
        <v>1497</v>
      </c>
      <c r="G72" s="48" t="s">
        <v>87</v>
      </c>
      <c r="H72" s="49" t="s">
        <v>19</v>
      </c>
      <c r="I72" s="45" t="str">
        <f>""</f>
        <v/>
      </c>
      <c r="J72" s="45" t="str">
        <f>""</f>
        <v/>
      </c>
      <c r="K72" s="45" t="str">
        <f>""</f>
        <v/>
      </c>
      <c r="L72" s="45" t="str">
        <f>""</f>
        <v/>
      </c>
      <c r="M72" s="45" t="str">
        <f>""</f>
        <v/>
      </c>
      <c r="N72" s="45" t="str">
        <f>""</f>
        <v/>
      </c>
      <c r="O72" s="45" t="str">
        <f>""</f>
        <v/>
      </c>
      <c r="P72" s="45" t="str">
        <f>""</f>
        <v/>
      </c>
      <c r="Q72" s="45" t="str">
        <f>""</f>
        <v/>
      </c>
      <c r="R72" s="46" t="s">
        <v>19</v>
      </c>
      <c r="S72" s="46" t="s">
        <v>1461</v>
      </c>
    </row>
    <row r="73" spans="1:20">
      <c r="A73" s="47">
        <f t="shared" si="1"/>
        <v>1605</v>
      </c>
      <c r="B73" s="51">
        <v>605</v>
      </c>
      <c r="C73" s="51">
        <v>9163053</v>
      </c>
      <c r="D73" s="51">
        <v>3053</v>
      </c>
      <c r="E73" s="51">
        <v>115638</v>
      </c>
      <c r="F73" s="51" t="s">
        <v>1498</v>
      </c>
      <c r="G73" s="51" t="s">
        <v>87</v>
      </c>
      <c r="H73" s="49" t="s">
        <v>19</v>
      </c>
      <c r="I73" s="45" t="str">
        <f>""</f>
        <v/>
      </c>
      <c r="J73" s="45" t="str">
        <f>""</f>
        <v/>
      </c>
      <c r="K73" s="45" t="str">
        <f>""</f>
        <v/>
      </c>
      <c r="L73" s="45" t="str">
        <f>""</f>
        <v/>
      </c>
      <c r="M73" s="45" t="str">
        <f>""</f>
        <v/>
      </c>
      <c r="N73" s="45" t="str">
        <f>""</f>
        <v/>
      </c>
      <c r="O73" s="45" t="str">
        <f>""</f>
        <v/>
      </c>
      <c r="P73" s="45" t="str">
        <f>""</f>
        <v/>
      </c>
      <c r="Q73" s="45" t="str">
        <f>""</f>
        <v/>
      </c>
      <c r="R73" s="46" t="s">
        <v>19</v>
      </c>
      <c r="S73" s="46" t="s">
        <v>1461</v>
      </c>
    </row>
    <row r="74" spans="1:20">
      <c r="A74" s="47">
        <f t="shared" si="1"/>
        <v>2605</v>
      </c>
      <c r="B74" s="48">
        <v>605</v>
      </c>
      <c r="C74" s="48">
        <v>9163053</v>
      </c>
      <c r="D74" s="48">
        <v>3053</v>
      </c>
      <c r="E74" s="48">
        <v>115638</v>
      </c>
      <c r="F74" s="48" t="s">
        <v>1498</v>
      </c>
      <c r="G74" s="48" t="s">
        <v>87</v>
      </c>
      <c r="H74" s="49" t="s">
        <v>19</v>
      </c>
      <c r="I74" s="45" t="str">
        <f>""</f>
        <v/>
      </c>
      <c r="J74" s="45" t="str">
        <f>""</f>
        <v/>
      </c>
      <c r="K74" s="45" t="str">
        <f>""</f>
        <v/>
      </c>
      <c r="L74" s="45" t="str">
        <f>""</f>
        <v/>
      </c>
      <c r="M74" s="45" t="str">
        <f>""</f>
        <v/>
      </c>
      <c r="N74" s="45" t="str">
        <f>""</f>
        <v/>
      </c>
      <c r="O74" s="45" t="str">
        <f>""</f>
        <v/>
      </c>
      <c r="P74" s="45" t="str">
        <f>""</f>
        <v/>
      </c>
      <c r="Q74" s="45" t="str">
        <f>""</f>
        <v/>
      </c>
      <c r="R74" s="46" t="s">
        <v>19</v>
      </c>
      <c r="S74" s="46" t="s">
        <v>1461</v>
      </c>
    </row>
    <row r="75" spans="1:20">
      <c r="A75" s="47">
        <f t="shared" si="1"/>
        <v>3605</v>
      </c>
      <c r="B75" s="51">
        <v>605</v>
      </c>
      <c r="C75" s="51">
        <v>9163053</v>
      </c>
      <c r="D75" s="51">
        <v>3053</v>
      </c>
      <c r="E75" s="51">
        <v>115638</v>
      </c>
      <c r="F75" s="51" t="s">
        <v>1498</v>
      </c>
      <c r="G75" s="51" t="s">
        <v>87</v>
      </c>
      <c r="H75" s="49" t="s">
        <v>19</v>
      </c>
      <c r="I75" s="45" t="str">
        <f>""</f>
        <v/>
      </c>
      <c r="J75" s="45" t="str">
        <f>""</f>
        <v/>
      </c>
      <c r="K75" s="45" t="str">
        <f>""</f>
        <v/>
      </c>
      <c r="L75" s="45" t="str">
        <f>""</f>
        <v/>
      </c>
      <c r="M75" s="45" t="str">
        <f>""</f>
        <v/>
      </c>
      <c r="N75" s="45" t="str">
        <f>""</f>
        <v/>
      </c>
      <c r="O75" s="45" t="str">
        <f>""</f>
        <v/>
      </c>
      <c r="P75" s="45" t="str">
        <f>""</f>
        <v/>
      </c>
      <c r="Q75" s="45" t="str">
        <f>""</f>
        <v/>
      </c>
      <c r="R75" s="46" t="s">
        <v>19</v>
      </c>
      <c r="S75" s="46" t="s">
        <v>1461</v>
      </c>
    </row>
    <row r="76" spans="1:20">
      <c r="A76" s="47">
        <f t="shared" si="1"/>
        <v>4605</v>
      </c>
      <c r="B76" s="48">
        <v>605</v>
      </c>
      <c r="C76" s="48">
        <v>9163053</v>
      </c>
      <c r="D76" s="48">
        <v>3053</v>
      </c>
      <c r="E76" s="48">
        <v>115638</v>
      </c>
      <c r="F76" s="48" t="s">
        <v>1498</v>
      </c>
      <c r="G76" s="48" t="s">
        <v>87</v>
      </c>
      <c r="H76" s="49" t="s">
        <v>19</v>
      </c>
      <c r="I76" s="45" t="str">
        <f>""</f>
        <v/>
      </c>
      <c r="J76" s="45" t="str">
        <f>""</f>
        <v/>
      </c>
      <c r="K76" s="45" t="str">
        <f>""</f>
        <v/>
      </c>
      <c r="L76" s="45" t="str">
        <f>""</f>
        <v/>
      </c>
      <c r="M76" s="45" t="str">
        <f>""</f>
        <v/>
      </c>
      <c r="N76" s="45" t="str">
        <f>""</f>
        <v/>
      </c>
      <c r="O76" s="45" t="str">
        <f>""</f>
        <v/>
      </c>
      <c r="P76" s="45" t="str">
        <f>""</f>
        <v/>
      </c>
      <c r="Q76" s="45" t="str">
        <f>""</f>
        <v/>
      </c>
      <c r="R76" s="46" t="s">
        <v>19</v>
      </c>
      <c r="S76" s="46" t="s">
        <v>1461</v>
      </c>
    </row>
    <row r="77" spans="1:20">
      <c r="A77" s="47">
        <f t="shared" si="1"/>
        <v>1609</v>
      </c>
      <c r="B77" s="51">
        <v>609</v>
      </c>
      <c r="C77" s="51">
        <v>9163027</v>
      </c>
      <c r="D77" s="51">
        <v>3027</v>
      </c>
      <c r="E77" s="51">
        <v>115617</v>
      </c>
      <c r="F77" s="51" t="s">
        <v>1499</v>
      </c>
      <c r="G77" s="51" t="s">
        <v>87</v>
      </c>
      <c r="H77" s="49" t="s">
        <v>19</v>
      </c>
      <c r="I77" s="45" t="str">
        <f>""</f>
        <v/>
      </c>
      <c r="J77" s="45" t="str">
        <f>""</f>
        <v/>
      </c>
      <c r="K77" s="45" t="str">
        <f>""</f>
        <v/>
      </c>
      <c r="L77" s="45" t="str">
        <f>""</f>
        <v/>
      </c>
      <c r="M77" s="45" t="str">
        <f>""</f>
        <v/>
      </c>
      <c r="N77" s="45" t="str">
        <f>""</f>
        <v/>
      </c>
      <c r="O77" s="45" t="str">
        <f>""</f>
        <v/>
      </c>
      <c r="P77" s="45" t="str">
        <f>""</f>
        <v/>
      </c>
      <c r="Q77" s="45" t="str">
        <f>""</f>
        <v/>
      </c>
      <c r="R77" s="46" t="s">
        <v>19</v>
      </c>
      <c r="S77" s="46" t="s">
        <v>1461</v>
      </c>
      <c r="T77" s="26"/>
    </row>
    <row r="78" spans="1:20">
      <c r="A78" s="47">
        <f t="shared" si="1"/>
        <v>2609</v>
      </c>
      <c r="B78" s="51">
        <v>609</v>
      </c>
      <c r="C78" s="51">
        <v>9163027</v>
      </c>
      <c r="D78" s="51">
        <v>3027</v>
      </c>
      <c r="E78" s="51">
        <v>115617</v>
      </c>
      <c r="F78" s="51" t="s">
        <v>1499</v>
      </c>
      <c r="G78" s="51" t="s">
        <v>87</v>
      </c>
      <c r="H78" s="49" t="s">
        <v>19</v>
      </c>
      <c r="I78" s="45" t="str">
        <f>""</f>
        <v/>
      </c>
      <c r="J78" s="45" t="str">
        <f>""</f>
        <v/>
      </c>
      <c r="K78" s="45" t="str">
        <f>""</f>
        <v/>
      </c>
      <c r="L78" s="45" t="str">
        <f>""</f>
        <v/>
      </c>
      <c r="M78" s="45" t="str">
        <f>""</f>
        <v/>
      </c>
      <c r="N78" s="45" t="str">
        <f>""</f>
        <v/>
      </c>
      <c r="O78" s="45" t="str">
        <f>""</f>
        <v/>
      </c>
      <c r="P78" s="45" t="str">
        <f>""</f>
        <v/>
      </c>
      <c r="Q78" s="45" t="str">
        <f>""</f>
        <v/>
      </c>
      <c r="R78" s="46" t="s">
        <v>19</v>
      </c>
      <c r="S78" s="46" t="s">
        <v>1461</v>
      </c>
      <c r="T78" s="26"/>
    </row>
    <row r="79" spans="1:20">
      <c r="A79" s="47">
        <f t="shared" si="1"/>
        <v>1610</v>
      </c>
      <c r="B79" s="47">
        <v>610</v>
      </c>
      <c r="C79" s="47">
        <v>9162122</v>
      </c>
      <c r="D79" s="47">
        <v>2122</v>
      </c>
      <c r="E79" s="47">
        <v>115564</v>
      </c>
      <c r="F79" s="47" t="s">
        <v>1507</v>
      </c>
      <c r="G79" s="47" t="s">
        <v>87</v>
      </c>
      <c r="H79" s="49" t="s">
        <v>19</v>
      </c>
      <c r="I79" s="52" t="str">
        <f>""</f>
        <v/>
      </c>
      <c r="J79" s="52" t="str">
        <f>""</f>
        <v/>
      </c>
      <c r="K79" s="52" t="str">
        <f>""</f>
        <v/>
      </c>
      <c r="L79" s="52" t="str">
        <f>""</f>
        <v/>
      </c>
      <c r="M79" s="53" t="str">
        <f>""</f>
        <v/>
      </c>
      <c r="N79" s="53" t="str">
        <f>""</f>
        <v/>
      </c>
      <c r="O79" s="53" t="str">
        <f>""</f>
        <v/>
      </c>
      <c r="P79" s="53" t="str">
        <f>""</f>
        <v/>
      </c>
      <c r="Q79" s="45" t="str">
        <f>""</f>
        <v/>
      </c>
      <c r="R79" s="46" t="s">
        <v>19</v>
      </c>
      <c r="S79" s="46" t="s">
        <v>1461</v>
      </c>
    </row>
    <row r="80" spans="1:20">
      <c r="A80" s="47">
        <f t="shared" si="1"/>
        <v>1612</v>
      </c>
      <c r="B80" s="47">
        <v>612</v>
      </c>
      <c r="C80" s="47">
        <v>9162053</v>
      </c>
      <c r="D80" s="47">
        <v>2053</v>
      </c>
      <c r="E80" s="47">
        <v>115512</v>
      </c>
      <c r="F80" s="47" t="s">
        <v>1508</v>
      </c>
      <c r="G80" s="47" t="s">
        <v>87</v>
      </c>
      <c r="H80" s="49" t="s">
        <v>19</v>
      </c>
      <c r="I80" s="52" t="str">
        <f>""</f>
        <v/>
      </c>
      <c r="J80" s="52" t="str">
        <f>""</f>
        <v/>
      </c>
      <c r="K80" s="52" t="str">
        <f>""</f>
        <v/>
      </c>
      <c r="L80" s="52" t="str">
        <f>""</f>
        <v/>
      </c>
      <c r="M80" s="53" t="str">
        <f>""</f>
        <v/>
      </c>
      <c r="N80" s="53" t="str">
        <f>""</f>
        <v/>
      </c>
      <c r="O80" s="53" t="str">
        <f>""</f>
        <v/>
      </c>
      <c r="P80" s="53" t="str">
        <f>""</f>
        <v/>
      </c>
      <c r="Q80" s="45" t="str">
        <f>""</f>
        <v/>
      </c>
      <c r="R80" s="46" t="s">
        <v>19</v>
      </c>
      <c r="S80" s="46" t="s">
        <v>1461</v>
      </c>
    </row>
    <row r="81" spans="1:20">
      <c r="A81" s="47">
        <f t="shared" si="1"/>
        <v>1616</v>
      </c>
      <c r="B81" s="50">
        <v>616</v>
      </c>
      <c r="C81" s="50">
        <v>9163322</v>
      </c>
      <c r="D81" s="50">
        <v>3322</v>
      </c>
      <c r="E81" s="50">
        <v>115682</v>
      </c>
      <c r="F81" s="50" t="s">
        <v>1509</v>
      </c>
      <c r="G81" s="50" t="s">
        <v>87</v>
      </c>
      <c r="H81" s="49" t="s">
        <v>19</v>
      </c>
      <c r="I81" s="45" t="str">
        <f>""</f>
        <v/>
      </c>
      <c r="J81" s="45" t="str">
        <f>""</f>
        <v/>
      </c>
      <c r="K81" s="45" t="str">
        <f>""</f>
        <v/>
      </c>
      <c r="L81" s="45" t="str">
        <f>""</f>
        <v/>
      </c>
      <c r="M81" s="45" t="str">
        <f>""</f>
        <v/>
      </c>
      <c r="N81" s="45" t="str">
        <f>""</f>
        <v/>
      </c>
      <c r="O81" s="45" t="str">
        <f>""</f>
        <v/>
      </c>
      <c r="P81" s="45" t="str">
        <f>""</f>
        <v/>
      </c>
      <c r="Q81" s="45" t="str">
        <f>""</f>
        <v/>
      </c>
      <c r="R81" s="46" t="s">
        <v>19</v>
      </c>
      <c r="S81" s="46" t="s">
        <v>1461</v>
      </c>
    </row>
    <row r="82" spans="1:20">
      <c r="A82" s="47">
        <f t="shared" si="1"/>
        <v>1619</v>
      </c>
      <c r="B82" s="51">
        <v>619</v>
      </c>
      <c r="C82" s="51">
        <v>9163030</v>
      </c>
      <c r="D82" s="51">
        <v>3030</v>
      </c>
      <c r="E82" s="51">
        <v>115619</v>
      </c>
      <c r="F82" s="51" t="s">
        <v>1510</v>
      </c>
      <c r="G82" s="51" t="s">
        <v>87</v>
      </c>
      <c r="H82" s="49" t="s">
        <v>19</v>
      </c>
      <c r="I82" s="45" t="str">
        <f>""</f>
        <v/>
      </c>
      <c r="J82" s="45" t="str">
        <f>""</f>
        <v/>
      </c>
      <c r="K82" s="45" t="str">
        <f>""</f>
        <v/>
      </c>
      <c r="L82" s="45" t="str">
        <f>""</f>
        <v/>
      </c>
      <c r="M82" s="45" t="str">
        <f>""</f>
        <v/>
      </c>
      <c r="N82" s="45" t="str">
        <f>""</f>
        <v/>
      </c>
      <c r="O82" s="45" t="str">
        <f>""</f>
        <v/>
      </c>
      <c r="P82" s="45" t="str">
        <f>""</f>
        <v/>
      </c>
      <c r="Q82" s="45" t="str">
        <f>""</f>
        <v/>
      </c>
      <c r="R82" s="46" t="s">
        <v>19</v>
      </c>
      <c r="S82" s="46" t="s">
        <v>1461</v>
      </c>
    </row>
    <row r="83" spans="1:20">
      <c r="A83" s="47">
        <f t="shared" si="1"/>
        <v>2619</v>
      </c>
      <c r="B83" s="48">
        <v>619</v>
      </c>
      <c r="C83" s="48">
        <v>9163030</v>
      </c>
      <c r="D83" s="48">
        <v>3030</v>
      </c>
      <c r="E83" s="48">
        <v>115619</v>
      </c>
      <c r="F83" s="48" t="s">
        <v>1510</v>
      </c>
      <c r="G83" s="48" t="s">
        <v>87</v>
      </c>
      <c r="H83" s="49" t="s">
        <v>19</v>
      </c>
      <c r="I83" s="45" t="str">
        <f>""</f>
        <v/>
      </c>
      <c r="J83" s="45" t="str">
        <f>""</f>
        <v/>
      </c>
      <c r="K83" s="45" t="str">
        <f>""</f>
        <v/>
      </c>
      <c r="L83" s="45" t="str">
        <f>""</f>
        <v/>
      </c>
      <c r="M83" s="45" t="str">
        <f>""</f>
        <v/>
      </c>
      <c r="N83" s="45" t="str">
        <f>""</f>
        <v/>
      </c>
      <c r="O83" s="45" t="str">
        <f>""</f>
        <v/>
      </c>
      <c r="P83" s="45" t="str">
        <f>""</f>
        <v/>
      </c>
      <c r="Q83" s="45" t="str">
        <f>""</f>
        <v/>
      </c>
      <c r="R83" s="46" t="s">
        <v>19</v>
      </c>
      <c r="S83" s="46" t="s">
        <v>1461</v>
      </c>
    </row>
    <row r="84" spans="1:20">
      <c r="A84" s="47">
        <f t="shared" si="1"/>
        <v>3619</v>
      </c>
      <c r="B84" s="48">
        <v>619</v>
      </c>
      <c r="C84" s="48">
        <v>9163030</v>
      </c>
      <c r="D84" s="48">
        <v>3030</v>
      </c>
      <c r="E84" s="48">
        <v>115619</v>
      </c>
      <c r="F84" s="48" t="s">
        <v>1510</v>
      </c>
      <c r="G84" s="48" t="s">
        <v>87</v>
      </c>
      <c r="H84" s="49" t="s">
        <v>19</v>
      </c>
      <c r="I84" s="45" t="str">
        <f>""</f>
        <v/>
      </c>
      <c r="J84" s="45" t="str">
        <f>""</f>
        <v/>
      </c>
      <c r="K84" s="45" t="str">
        <f>""</f>
        <v/>
      </c>
      <c r="L84" s="45" t="str">
        <f>""</f>
        <v/>
      </c>
      <c r="M84" s="45" t="str">
        <f>""</f>
        <v/>
      </c>
      <c r="N84" s="45" t="str">
        <f>""</f>
        <v/>
      </c>
      <c r="O84" s="45" t="str">
        <f>""</f>
        <v/>
      </c>
      <c r="P84" s="45" t="str">
        <f>""</f>
        <v/>
      </c>
      <c r="Q84" s="45" t="str">
        <f>""</f>
        <v/>
      </c>
      <c r="R84" s="46" t="s">
        <v>19</v>
      </c>
      <c r="S84" s="46" t="s">
        <v>1461</v>
      </c>
    </row>
    <row r="85" spans="1:20">
      <c r="A85" s="47">
        <f t="shared" si="1"/>
        <v>1620</v>
      </c>
      <c r="B85" s="48">
        <v>620</v>
      </c>
      <c r="C85" s="48">
        <v>9162106</v>
      </c>
      <c r="D85" s="48">
        <v>2106</v>
      </c>
      <c r="E85" s="48">
        <v>115551</v>
      </c>
      <c r="F85" s="48" t="s">
        <v>1511</v>
      </c>
      <c r="G85" s="48" t="s">
        <v>87</v>
      </c>
      <c r="H85" s="49" t="s">
        <v>19</v>
      </c>
      <c r="I85" s="52" t="str">
        <f>""</f>
        <v/>
      </c>
      <c r="J85" s="52" t="str">
        <f>""</f>
        <v/>
      </c>
      <c r="K85" s="52" t="str">
        <f>""</f>
        <v/>
      </c>
      <c r="L85" s="52" t="str">
        <f>""</f>
        <v/>
      </c>
      <c r="M85" s="53" t="str">
        <f>""</f>
        <v/>
      </c>
      <c r="N85" s="53" t="str">
        <f>""</f>
        <v/>
      </c>
      <c r="O85" s="53" t="str">
        <f>""</f>
        <v/>
      </c>
      <c r="P85" s="53" t="str">
        <f>""</f>
        <v/>
      </c>
      <c r="Q85" s="45" t="str">
        <f>""</f>
        <v/>
      </c>
      <c r="R85" s="46" t="s">
        <v>19</v>
      </c>
      <c r="S85" s="46" t="s">
        <v>1461</v>
      </c>
    </row>
    <row r="86" spans="1:20">
      <c r="A86" s="47">
        <f t="shared" si="1"/>
        <v>2620</v>
      </c>
      <c r="B86" s="51">
        <v>620</v>
      </c>
      <c r="C86" s="51">
        <v>9162106</v>
      </c>
      <c r="D86" s="51">
        <v>2106</v>
      </c>
      <c r="E86" s="51">
        <v>115551</v>
      </c>
      <c r="F86" s="51" t="s">
        <v>1511</v>
      </c>
      <c r="G86" s="51" t="s">
        <v>87</v>
      </c>
      <c r="H86" s="49" t="s">
        <v>19</v>
      </c>
      <c r="I86" s="45" t="str">
        <f>""</f>
        <v/>
      </c>
      <c r="J86" s="45" t="str">
        <f>""</f>
        <v/>
      </c>
      <c r="K86" s="45" t="str">
        <f>""</f>
        <v/>
      </c>
      <c r="L86" s="45" t="str">
        <f>""</f>
        <v/>
      </c>
      <c r="M86" s="45" t="str">
        <f>""</f>
        <v/>
      </c>
      <c r="N86" s="45" t="str">
        <f>""</f>
        <v/>
      </c>
      <c r="O86" s="45" t="str">
        <f>""</f>
        <v/>
      </c>
      <c r="P86" s="45" t="str">
        <f>""</f>
        <v/>
      </c>
      <c r="Q86" s="45" t="str">
        <f>""</f>
        <v/>
      </c>
      <c r="R86" s="46" t="s">
        <v>19</v>
      </c>
      <c r="S86" s="46" t="s">
        <v>1461</v>
      </c>
    </row>
    <row r="87" spans="1:20">
      <c r="A87" s="47">
        <f t="shared" si="1"/>
        <v>3620</v>
      </c>
      <c r="B87" s="51">
        <v>620</v>
      </c>
      <c r="C87" s="51">
        <v>9162106</v>
      </c>
      <c r="D87" s="51">
        <v>2106</v>
      </c>
      <c r="E87" s="51">
        <v>115551</v>
      </c>
      <c r="F87" s="51" t="s">
        <v>1511</v>
      </c>
      <c r="G87" s="51" t="s">
        <v>87</v>
      </c>
      <c r="H87" s="49" t="s">
        <v>19</v>
      </c>
      <c r="I87" s="45" t="str">
        <f>""</f>
        <v/>
      </c>
      <c r="J87" s="45" t="str">
        <f>""</f>
        <v/>
      </c>
      <c r="K87" s="45" t="str">
        <f>""</f>
        <v/>
      </c>
      <c r="L87" s="45" t="str">
        <f>""</f>
        <v/>
      </c>
      <c r="M87" s="45" t="str">
        <f>""</f>
        <v/>
      </c>
      <c r="N87" s="45" t="str">
        <f>""</f>
        <v/>
      </c>
      <c r="O87" s="45" t="str">
        <f>""</f>
        <v/>
      </c>
      <c r="P87" s="45" t="str">
        <f>""</f>
        <v/>
      </c>
      <c r="Q87" s="45" t="str">
        <f>""</f>
        <v/>
      </c>
      <c r="R87" s="46" t="s">
        <v>19</v>
      </c>
      <c r="S87" s="46" t="s">
        <v>1461</v>
      </c>
    </row>
    <row r="88" spans="1:20">
      <c r="A88" s="47">
        <f t="shared" si="1"/>
        <v>1622</v>
      </c>
      <c r="B88" s="50">
        <v>622</v>
      </c>
      <c r="C88" s="50">
        <v>9163087</v>
      </c>
      <c r="D88" s="50">
        <v>3087</v>
      </c>
      <c r="E88" s="50">
        <v>115664</v>
      </c>
      <c r="F88" s="50" t="s">
        <v>1512</v>
      </c>
      <c r="G88" s="50" t="s">
        <v>87</v>
      </c>
      <c r="H88" s="49" t="s">
        <v>19</v>
      </c>
      <c r="I88" s="45" t="str">
        <f>""</f>
        <v/>
      </c>
      <c r="J88" s="45" t="str">
        <f>""</f>
        <v/>
      </c>
      <c r="K88" s="45" t="str">
        <f>""</f>
        <v/>
      </c>
      <c r="L88" s="45" t="str">
        <f>""</f>
        <v/>
      </c>
      <c r="M88" s="45" t="str">
        <f>""</f>
        <v/>
      </c>
      <c r="N88" s="45" t="str">
        <f>""</f>
        <v/>
      </c>
      <c r="O88" s="45" t="str">
        <f>""</f>
        <v/>
      </c>
      <c r="P88" s="45" t="str">
        <f>""</f>
        <v/>
      </c>
      <c r="Q88" s="45" t="str">
        <f>""</f>
        <v/>
      </c>
      <c r="R88" s="46" t="s">
        <v>19</v>
      </c>
      <c r="S88" s="46" t="s">
        <v>1461</v>
      </c>
    </row>
    <row r="89" spans="1:20">
      <c r="A89" s="47">
        <f t="shared" si="1"/>
        <v>1628</v>
      </c>
      <c r="B89" s="50">
        <v>628</v>
      </c>
      <c r="C89" s="50">
        <v>9162062</v>
      </c>
      <c r="D89" s="50">
        <v>2062</v>
      </c>
      <c r="E89" s="50">
        <v>115518</v>
      </c>
      <c r="F89" s="50" t="s">
        <v>1513</v>
      </c>
      <c r="G89" s="50" t="s">
        <v>87</v>
      </c>
      <c r="H89" s="49" t="s">
        <v>19</v>
      </c>
      <c r="I89" s="52" t="str">
        <f>""</f>
        <v/>
      </c>
      <c r="J89" s="52" t="str">
        <f>""</f>
        <v/>
      </c>
      <c r="K89" s="52" t="str">
        <f>""</f>
        <v/>
      </c>
      <c r="L89" s="52" t="str">
        <f>""</f>
        <v/>
      </c>
      <c r="M89" s="53" t="str">
        <f>""</f>
        <v/>
      </c>
      <c r="N89" s="53" t="str">
        <f>""</f>
        <v/>
      </c>
      <c r="O89" s="53" t="str">
        <f>""</f>
        <v/>
      </c>
      <c r="P89" s="53" t="str">
        <f>""</f>
        <v/>
      </c>
      <c r="Q89" s="45" t="str">
        <f>""</f>
        <v/>
      </c>
      <c r="R89" s="46" t="s">
        <v>19</v>
      </c>
      <c r="S89" s="46" t="s">
        <v>1461</v>
      </c>
    </row>
    <row r="90" spans="1:20">
      <c r="A90" s="47">
        <f t="shared" si="1"/>
        <v>1632</v>
      </c>
      <c r="B90" s="50">
        <v>632</v>
      </c>
      <c r="C90" s="50">
        <v>9163323</v>
      </c>
      <c r="D90" s="50">
        <v>3323</v>
      </c>
      <c r="E90" s="50">
        <v>115683</v>
      </c>
      <c r="F90" s="50" t="s">
        <v>1514</v>
      </c>
      <c r="G90" s="50" t="s">
        <v>87</v>
      </c>
      <c r="H90" s="49" t="s">
        <v>19</v>
      </c>
      <c r="I90" s="45" t="str">
        <f>""</f>
        <v/>
      </c>
      <c r="J90" s="45" t="str">
        <f>""</f>
        <v/>
      </c>
      <c r="K90" s="52" t="str">
        <f>""</f>
        <v/>
      </c>
      <c r="L90" s="52" t="str">
        <f>""</f>
        <v/>
      </c>
      <c r="M90" s="52" t="str">
        <f>""</f>
        <v/>
      </c>
      <c r="N90" s="52" t="str">
        <f>""</f>
        <v/>
      </c>
      <c r="O90" s="53" t="str">
        <f>""</f>
        <v/>
      </c>
      <c r="P90" s="53" t="str">
        <f>""</f>
        <v/>
      </c>
      <c r="Q90" s="53" t="str">
        <f>""</f>
        <v/>
      </c>
      <c r="R90" s="46" t="s">
        <v>19</v>
      </c>
      <c r="S90" s="46" t="s">
        <v>1461</v>
      </c>
      <c r="T90" s="26"/>
    </row>
    <row r="91" spans="1:20" ht="12.75" customHeight="1">
      <c r="A91" s="47">
        <f t="shared" si="1"/>
        <v>1633</v>
      </c>
      <c r="B91" s="50">
        <v>633</v>
      </c>
      <c r="C91" s="50">
        <v>9162044</v>
      </c>
      <c r="D91" s="50">
        <v>2044</v>
      </c>
      <c r="E91" s="50">
        <v>115504</v>
      </c>
      <c r="F91" s="50" t="s">
        <v>502</v>
      </c>
      <c r="G91" s="50" t="s">
        <v>87</v>
      </c>
      <c r="H91" s="49" t="s">
        <v>19</v>
      </c>
      <c r="I91" s="45" t="str">
        <f>""</f>
        <v/>
      </c>
      <c r="J91" s="45" t="str">
        <f>""</f>
        <v/>
      </c>
      <c r="K91" s="45" t="str">
        <f>""</f>
        <v/>
      </c>
      <c r="L91" s="45" t="str">
        <f>""</f>
        <v/>
      </c>
      <c r="M91" s="45" t="str">
        <f>""</f>
        <v/>
      </c>
      <c r="N91" s="45" t="str">
        <f>""</f>
        <v/>
      </c>
      <c r="O91" s="45" t="str">
        <f>""</f>
        <v/>
      </c>
      <c r="P91" s="45" t="str">
        <f>""</f>
        <v/>
      </c>
      <c r="Q91" s="45" t="str">
        <f>""</f>
        <v/>
      </c>
      <c r="R91" s="46" t="s">
        <v>19</v>
      </c>
      <c r="S91" s="46" t="s">
        <v>1461</v>
      </c>
    </row>
    <row r="92" spans="1:20">
      <c r="A92" s="47">
        <f t="shared" si="1"/>
        <v>1635</v>
      </c>
      <c r="B92" s="50">
        <v>635</v>
      </c>
      <c r="C92" s="50">
        <v>9162068</v>
      </c>
      <c r="D92" s="50">
        <v>2068</v>
      </c>
      <c r="E92" s="50">
        <v>115523</v>
      </c>
      <c r="F92" s="50" t="s">
        <v>506</v>
      </c>
      <c r="G92" s="50" t="s">
        <v>87</v>
      </c>
      <c r="H92" s="49" t="s">
        <v>19</v>
      </c>
      <c r="I92" s="45" t="str">
        <f>""</f>
        <v/>
      </c>
      <c r="J92" s="45" t="str">
        <f>""</f>
        <v/>
      </c>
      <c r="K92" s="45" t="str">
        <f>""</f>
        <v/>
      </c>
      <c r="L92" s="45" t="str">
        <f>""</f>
        <v/>
      </c>
      <c r="M92" s="45" t="str">
        <f>""</f>
        <v/>
      </c>
      <c r="N92" s="45" t="str">
        <f>""</f>
        <v/>
      </c>
      <c r="O92" s="45" t="str">
        <f>""</f>
        <v/>
      </c>
      <c r="P92" s="45" t="str">
        <f>""</f>
        <v/>
      </c>
      <c r="Q92" s="45" t="str">
        <f>""</f>
        <v/>
      </c>
      <c r="R92" s="46" t="s">
        <v>19</v>
      </c>
      <c r="S92" s="46" t="s">
        <v>1461</v>
      </c>
    </row>
    <row r="93" spans="1:20">
      <c r="A93" s="47">
        <f t="shared" si="1"/>
        <v>1640</v>
      </c>
      <c r="B93" s="50">
        <v>640</v>
      </c>
      <c r="C93" s="50">
        <v>9162107</v>
      </c>
      <c r="D93" s="50">
        <v>2107</v>
      </c>
      <c r="E93" s="50">
        <v>115552</v>
      </c>
      <c r="F93" s="50" t="s">
        <v>1515</v>
      </c>
      <c r="G93" s="50" t="s">
        <v>87</v>
      </c>
      <c r="H93" s="49" t="s">
        <v>19</v>
      </c>
      <c r="I93" s="45" t="str">
        <f>""</f>
        <v/>
      </c>
      <c r="J93" s="45" t="str">
        <f>""</f>
        <v/>
      </c>
      <c r="K93" s="45" t="str">
        <f>""</f>
        <v/>
      </c>
      <c r="L93" s="45" t="str">
        <f>""</f>
        <v/>
      </c>
      <c r="M93" s="45" t="str">
        <f>""</f>
        <v/>
      </c>
      <c r="N93" s="45" t="str">
        <f>""</f>
        <v/>
      </c>
      <c r="O93" s="45" t="str">
        <f>""</f>
        <v/>
      </c>
      <c r="P93" s="45" t="str">
        <f>""</f>
        <v/>
      </c>
      <c r="Q93" s="45" t="str">
        <f>""</f>
        <v/>
      </c>
      <c r="R93" s="46" t="s">
        <v>19</v>
      </c>
      <c r="S93" s="46" t="s">
        <v>1461</v>
      </c>
    </row>
    <row r="94" spans="1:20">
      <c r="A94" s="47">
        <f t="shared" si="1"/>
        <v>1643</v>
      </c>
      <c r="B94" s="50">
        <v>643</v>
      </c>
      <c r="C94" s="50">
        <v>9163034</v>
      </c>
      <c r="D94" s="50">
        <v>3034</v>
      </c>
      <c r="E94" s="50">
        <v>115621</v>
      </c>
      <c r="F94" s="50" t="s">
        <v>1516</v>
      </c>
      <c r="G94" s="50" t="s">
        <v>87</v>
      </c>
      <c r="H94" s="49" t="s">
        <v>19</v>
      </c>
      <c r="I94" s="45" t="str">
        <f>""</f>
        <v/>
      </c>
      <c r="J94" s="45" t="str">
        <f>""</f>
        <v/>
      </c>
      <c r="K94" s="45" t="str">
        <f>""</f>
        <v/>
      </c>
      <c r="L94" s="45" t="str">
        <f>""</f>
        <v/>
      </c>
      <c r="M94" s="45" t="str">
        <f>""</f>
        <v/>
      </c>
      <c r="N94" s="45" t="str">
        <f>""</f>
        <v/>
      </c>
      <c r="O94" s="45" t="str">
        <f>""</f>
        <v/>
      </c>
      <c r="P94" s="45" t="str">
        <f>""</f>
        <v/>
      </c>
      <c r="Q94" s="45" t="str">
        <f>""</f>
        <v/>
      </c>
      <c r="R94" s="46" t="s">
        <v>19</v>
      </c>
      <c r="S94" s="46" t="s">
        <v>1461</v>
      </c>
      <c r="T94" s="26"/>
    </row>
    <row r="95" spans="1:20">
      <c r="A95" s="47">
        <f t="shared" si="1"/>
        <v>1645</v>
      </c>
      <c r="B95" s="51">
        <v>645</v>
      </c>
      <c r="C95" s="51">
        <v>9163035</v>
      </c>
      <c r="D95" s="51">
        <v>3035</v>
      </c>
      <c r="E95" s="51">
        <v>115622</v>
      </c>
      <c r="F95" s="51" t="s">
        <v>1522</v>
      </c>
      <c r="G95" s="51" t="s">
        <v>87</v>
      </c>
      <c r="H95" s="49" t="s">
        <v>19</v>
      </c>
      <c r="I95" s="45" t="str">
        <f>""</f>
        <v/>
      </c>
      <c r="J95" s="45" t="str">
        <f>""</f>
        <v/>
      </c>
      <c r="K95" s="45" t="str">
        <f>""</f>
        <v/>
      </c>
      <c r="L95" s="45" t="str">
        <f>""</f>
        <v/>
      </c>
      <c r="M95" s="45" t="str">
        <f>""</f>
        <v/>
      </c>
      <c r="N95" s="45" t="str">
        <f>""</f>
        <v/>
      </c>
      <c r="O95" s="45" t="str">
        <f>""</f>
        <v/>
      </c>
      <c r="P95" s="45" t="str">
        <f>""</f>
        <v/>
      </c>
      <c r="Q95" s="45" t="str">
        <f>""</f>
        <v/>
      </c>
      <c r="R95" s="46" t="s">
        <v>19</v>
      </c>
      <c r="S95" s="46" t="s">
        <v>1461</v>
      </c>
    </row>
    <row r="96" spans="1:20">
      <c r="A96" s="47">
        <f t="shared" si="1"/>
        <v>2645</v>
      </c>
      <c r="B96" s="48">
        <v>645</v>
      </c>
      <c r="C96" s="48">
        <v>9163035</v>
      </c>
      <c r="D96" s="48">
        <v>3035</v>
      </c>
      <c r="E96" s="48">
        <v>115622</v>
      </c>
      <c r="F96" s="48" t="s">
        <v>1522</v>
      </c>
      <c r="G96" s="48" t="s">
        <v>87</v>
      </c>
      <c r="H96" s="49" t="s">
        <v>19</v>
      </c>
      <c r="I96" s="45" t="str">
        <f>""</f>
        <v/>
      </c>
      <c r="J96" s="45" t="str">
        <f>""</f>
        <v/>
      </c>
      <c r="K96" s="45" t="str">
        <f>""</f>
        <v/>
      </c>
      <c r="L96" s="45" t="str">
        <f>""</f>
        <v/>
      </c>
      <c r="M96" s="45" t="str">
        <f>""</f>
        <v/>
      </c>
      <c r="N96" s="45" t="str">
        <f>""</f>
        <v/>
      </c>
      <c r="O96" s="45" t="str">
        <f>""</f>
        <v/>
      </c>
      <c r="P96" s="45" t="str">
        <f>""</f>
        <v/>
      </c>
      <c r="Q96" s="45" t="str">
        <f>""</f>
        <v/>
      </c>
      <c r="R96" s="46" t="s">
        <v>19</v>
      </c>
      <c r="S96" s="46" t="s">
        <v>1461</v>
      </c>
    </row>
    <row r="97" spans="1:20">
      <c r="A97" s="47">
        <f t="shared" si="1"/>
        <v>1656</v>
      </c>
      <c r="B97" s="47">
        <v>656</v>
      </c>
      <c r="C97" s="47">
        <v>9162181</v>
      </c>
      <c r="D97" s="47">
        <v>2181</v>
      </c>
      <c r="E97" s="47">
        <v>131784</v>
      </c>
      <c r="F97" s="47" t="s">
        <v>1523</v>
      </c>
      <c r="G97" s="47" t="s">
        <v>87</v>
      </c>
      <c r="H97" s="49" t="s">
        <v>19</v>
      </c>
      <c r="I97" s="45" t="str">
        <f>""</f>
        <v/>
      </c>
      <c r="J97" s="45" t="str">
        <f>""</f>
        <v/>
      </c>
      <c r="K97" s="45" t="str">
        <f>""</f>
        <v/>
      </c>
      <c r="L97" s="45" t="str">
        <f>""</f>
        <v/>
      </c>
      <c r="M97" s="45" t="str">
        <f>""</f>
        <v/>
      </c>
      <c r="N97" s="45" t="str">
        <f>""</f>
        <v/>
      </c>
      <c r="O97" s="45" t="str">
        <f>""</f>
        <v/>
      </c>
      <c r="P97" s="45" t="str">
        <f>""</f>
        <v/>
      </c>
      <c r="Q97" s="45" t="str">
        <f>""</f>
        <v/>
      </c>
      <c r="R97" s="46" t="s">
        <v>19</v>
      </c>
      <c r="S97" s="46" t="s">
        <v>1461</v>
      </c>
    </row>
    <row r="98" spans="1:20">
      <c r="A98" s="47">
        <f t="shared" si="1"/>
        <v>1657</v>
      </c>
      <c r="B98" s="47">
        <v>657</v>
      </c>
      <c r="C98" s="47">
        <v>9162070</v>
      </c>
      <c r="D98" s="47">
        <v>2070</v>
      </c>
      <c r="E98" s="47">
        <v>115525</v>
      </c>
      <c r="F98" s="64" t="s">
        <v>1293</v>
      </c>
      <c r="G98" s="47" t="s">
        <v>87</v>
      </c>
      <c r="H98" s="49" t="s">
        <v>19</v>
      </c>
      <c r="I98" s="45" t="str">
        <f>""</f>
        <v/>
      </c>
      <c r="J98" s="45" t="str">
        <f>""</f>
        <v/>
      </c>
      <c r="K98" s="45" t="str">
        <f>""</f>
        <v/>
      </c>
      <c r="L98" s="45" t="str">
        <f>""</f>
        <v/>
      </c>
      <c r="M98" s="45" t="str">
        <f>""</f>
        <v/>
      </c>
      <c r="N98" s="45" t="str">
        <f>""</f>
        <v/>
      </c>
      <c r="O98" s="45" t="str">
        <f>""</f>
        <v/>
      </c>
      <c r="P98" s="45" t="str">
        <f>""</f>
        <v/>
      </c>
      <c r="Q98" s="45" t="str">
        <f>""</f>
        <v/>
      </c>
      <c r="R98" s="46" t="s">
        <v>19</v>
      </c>
      <c r="S98" s="46" t="s">
        <v>1461</v>
      </c>
    </row>
    <row r="99" spans="1:20">
      <c r="A99" s="47">
        <f t="shared" si="1"/>
        <v>1665</v>
      </c>
      <c r="B99" s="50">
        <v>665</v>
      </c>
      <c r="C99" s="50">
        <v>9163039</v>
      </c>
      <c r="D99" s="50">
        <v>3039</v>
      </c>
      <c r="E99" s="50">
        <v>115626</v>
      </c>
      <c r="F99" s="50" t="s">
        <v>1524</v>
      </c>
      <c r="G99" s="50" t="s">
        <v>87</v>
      </c>
      <c r="H99" s="49" t="s">
        <v>19</v>
      </c>
      <c r="I99" s="45" t="str">
        <f>""</f>
        <v/>
      </c>
      <c r="J99" s="45" t="str">
        <f>""</f>
        <v/>
      </c>
      <c r="K99" s="45" t="str">
        <f>""</f>
        <v/>
      </c>
      <c r="L99" s="45" t="str">
        <f>""</f>
        <v/>
      </c>
      <c r="M99" s="45" t="str">
        <f>""</f>
        <v/>
      </c>
      <c r="N99" s="45" t="str">
        <f>""</f>
        <v/>
      </c>
      <c r="O99" s="45" t="str">
        <f>""</f>
        <v/>
      </c>
      <c r="P99" s="45" t="str">
        <f>""</f>
        <v/>
      </c>
      <c r="Q99" s="45" t="str">
        <f>""</f>
        <v/>
      </c>
      <c r="R99" s="46" t="s">
        <v>19</v>
      </c>
      <c r="S99" s="46" t="s">
        <v>1461</v>
      </c>
    </row>
    <row r="100" spans="1:20">
      <c r="A100" s="47">
        <f t="shared" si="1"/>
        <v>1666</v>
      </c>
      <c r="B100" s="47">
        <v>666</v>
      </c>
      <c r="C100" s="47">
        <v>9163040</v>
      </c>
      <c r="D100" s="47">
        <v>3040</v>
      </c>
      <c r="E100" s="47">
        <v>115627</v>
      </c>
      <c r="F100" s="47" t="s">
        <v>1525</v>
      </c>
      <c r="G100" s="47" t="s">
        <v>87</v>
      </c>
      <c r="H100" s="49" t="s">
        <v>19</v>
      </c>
      <c r="I100" s="45" t="str">
        <f>""</f>
        <v/>
      </c>
      <c r="J100" s="45" t="str">
        <f>""</f>
        <v/>
      </c>
      <c r="K100" s="45" t="str">
        <f>""</f>
        <v/>
      </c>
      <c r="L100" s="45" t="str">
        <f>""</f>
        <v/>
      </c>
      <c r="M100" s="45" t="str">
        <f>""</f>
        <v/>
      </c>
      <c r="N100" s="45" t="str">
        <f>""</f>
        <v/>
      </c>
      <c r="O100" s="45" t="str">
        <f>""</f>
        <v/>
      </c>
      <c r="P100" s="45" t="str">
        <f>""</f>
        <v/>
      </c>
      <c r="Q100" s="45" t="str">
        <f>""</f>
        <v/>
      </c>
      <c r="R100" s="46" t="s">
        <v>19</v>
      </c>
      <c r="S100" s="46" t="s">
        <v>1461</v>
      </c>
    </row>
    <row r="101" spans="1:20">
      <c r="A101" s="47">
        <f t="shared" si="1"/>
        <v>1667</v>
      </c>
      <c r="B101" s="47">
        <v>667</v>
      </c>
      <c r="C101" s="47">
        <v>9163041</v>
      </c>
      <c r="D101" s="47">
        <v>3041</v>
      </c>
      <c r="E101" s="47">
        <v>115628</v>
      </c>
      <c r="F101" s="47" t="s">
        <v>1526</v>
      </c>
      <c r="G101" s="47" t="s">
        <v>87</v>
      </c>
      <c r="H101" s="49" t="s">
        <v>19</v>
      </c>
      <c r="I101" s="45" t="str">
        <f>""</f>
        <v/>
      </c>
      <c r="J101" s="45" t="str">
        <f>""</f>
        <v/>
      </c>
      <c r="K101" s="45" t="str">
        <f>""</f>
        <v/>
      </c>
      <c r="L101" s="45" t="str">
        <f>""</f>
        <v/>
      </c>
      <c r="M101" s="45" t="str">
        <f>""</f>
        <v/>
      </c>
      <c r="N101" s="45" t="str">
        <f>""</f>
        <v/>
      </c>
      <c r="O101" s="45" t="str">
        <f>""</f>
        <v/>
      </c>
      <c r="P101" s="45" t="str">
        <f>""</f>
        <v/>
      </c>
      <c r="Q101" s="45" t="str">
        <f>""</f>
        <v/>
      </c>
      <c r="R101" s="46" t="s">
        <v>19</v>
      </c>
      <c r="S101" s="46" t="s">
        <v>1461</v>
      </c>
    </row>
    <row r="102" spans="1:20">
      <c r="A102" s="47">
        <f t="shared" si="1"/>
        <v>1671</v>
      </c>
      <c r="B102" s="47">
        <v>671</v>
      </c>
      <c r="C102" s="47">
        <v>9163367</v>
      </c>
      <c r="D102" s="47">
        <v>3367</v>
      </c>
      <c r="E102" s="47">
        <v>115716</v>
      </c>
      <c r="F102" s="47" t="s">
        <v>1527</v>
      </c>
      <c r="G102" s="47" t="s">
        <v>87</v>
      </c>
      <c r="H102" s="49" t="s">
        <v>19</v>
      </c>
      <c r="I102" s="45" t="str">
        <f>""</f>
        <v/>
      </c>
      <c r="J102" s="45" t="str">
        <f>""</f>
        <v/>
      </c>
      <c r="K102" s="45" t="str">
        <f>""</f>
        <v/>
      </c>
      <c r="L102" s="45" t="str">
        <f>""</f>
        <v/>
      </c>
      <c r="M102" s="45" t="str">
        <f>""</f>
        <v/>
      </c>
      <c r="N102" s="45" t="str">
        <f>""</f>
        <v/>
      </c>
      <c r="O102" s="45" t="str">
        <f>""</f>
        <v/>
      </c>
      <c r="P102" s="45" t="str">
        <f>""</f>
        <v/>
      </c>
      <c r="Q102" s="45" t="str">
        <f>""</f>
        <v/>
      </c>
      <c r="R102" s="46" t="s">
        <v>19</v>
      </c>
      <c r="S102" s="46" t="s">
        <v>1461</v>
      </c>
    </row>
    <row r="103" spans="1:20">
      <c r="A103" s="47">
        <f t="shared" si="1"/>
        <v>1672</v>
      </c>
      <c r="B103" s="50">
        <v>672</v>
      </c>
      <c r="C103" s="50">
        <v>9163327</v>
      </c>
      <c r="D103" s="50">
        <v>3327</v>
      </c>
      <c r="E103" s="50">
        <v>115685</v>
      </c>
      <c r="F103" s="50" t="s">
        <v>1528</v>
      </c>
      <c r="G103" s="50" t="s">
        <v>87</v>
      </c>
      <c r="H103" s="49" t="s">
        <v>19</v>
      </c>
      <c r="I103" s="45" t="str">
        <f>""</f>
        <v/>
      </c>
      <c r="J103" s="45" t="str">
        <f>""</f>
        <v/>
      </c>
      <c r="K103" s="45" t="str">
        <f>""</f>
        <v/>
      </c>
      <c r="L103" s="45" t="str">
        <f>""</f>
        <v/>
      </c>
      <c r="M103" s="45" t="str">
        <f>""</f>
        <v/>
      </c>
      <c r="N103" s="45" t="str">
        <f>""</f>
        <v/>
      </c>
      <c r="O103" s="45" t="str">
        <f>""</f>
        <v/>
      </c>
      <c r="P103" s="45" t="str">
        <f>""</f>
        <v/>
      </c>
      <c r="Q103" s="45" t="str">
        <f>""</f>
        <v/>
      </c>
      <c r="R103" s="46" t="s">
        <v>19</v>
      </c>
      <c r="S103" s="46" t="s">
        <v>1461</v>
      </c>
    </row>
    <row r="104" spans="1:20">
      <c r="A104" s="47">
        <f t="shared" si="1"/>
        <v>1677</v>
      </c>
      <c r="B104" s="50">
        <v>677</v>
      </c>
      <c r="C104" s="50">
        <v>9163328</v>
      </c>
      <c r="D104" s="50">
        <v>3328</v>
      </c>
      <c r="E104" s="50">
        <v>115686</v>
      </c>
      <c r="F104" s="65" t="s">
        <v>1529</v>
      </c>
      <c r="G104" s="50" t="s">
        <v>87</v>
      </c>
      <c r="H104" s="49" t="s">
        <v>19</v>
      </c>
      <c r="I104" s="45" t="str">
        <f>""</f>
        <v/>
      </c>
      <c r="J104" s="45" t="str">
        <f>""</f>
        <v/>
      </c>
      <c r="K104" s="45" t="str">
        <f>""</f>
        <v/>
      </c>
      <c r="L104" s="45" t="str">
        <f>""</f>
        <v/>
      </c>
      <c r="M104" s="45" t="str">
        <f>""</f>
        <v/>
      </c>
      <c r="N104" s="45" t="str">
        <f>""</f>
        <v/>
      </c>
      <c r="O104" s="45" t="str">
        <f>""</f>
        <v/>
      </c>
      <c r="P104" s="45" t="str">
        <f>""</f>
        <v/>
      </c>
      <c r="Q104" s="45" t="str">
        <f>""</f>
        <v/>
      </c>
      <c r="R104" s="46" t="s">
        <v>19</v>
      </c>
      <c r="S104" s="46" t="s">
        <v>1461</v>
      </c>
    </row>
    <row r="105" spans="1:20">
      <c r="A105" s="47">
        <f t="shared" si="1"/>
        <v>1678</v>
      </c>
      <c r="B105" s="48">
        <v>678</v>
      </c>
      <c r="C105" s="48">
        <v>9162118</v>
      </c>
      <c r="D105" s="48">
        <v>2118</v>
      </c>
      <c r="E105" s="48">
        <v>115562</v>
      </c>
      <c r="F105" s="48" t="s">
        <v>722</v>
      </c>
      <c r="G105" s="48" t="s">
        <v>87</v>
      </c>
      <c r="H105" s="49" t="s">
        <v>19</v>
      </c>
      <c r="I105" s="45" t="str">
        <f>""</f>
        <v/>
      </c>
      <c r="J105" s="45" t="str">
        <f>""</f>
        <v/>
      </c>
      <c r="K105" s="45" t="str">
        <f>""</f>
        <v/>
      </c>
      <c r="L105" s="45" t="str">
        <f>""</f>
        <v/>
      </c>
      <c r="M105" s="45" t="str">
        <f>""</f>
        <v/>
      </c>
      <c r="N105" s="45" t="str">
        <f>""</f>
        <v/>
      </c>
      <c r="O105" s="45" t="str">
        <f>""</f>
        <v/>
      </c>
      <c r="P105" s="45" t="str">
        <f>""</f>
        <v/>
      </c>
      <c r="Q105" s="45" t="str">
        <f>""</f>
        <v/>
      </c>
      <c r="R105" s="46" t="s">
        <v>19</v>
      </c>
      <c r="S105" s="46" t="s">
        <v>1461</v>
      </c>
      <c r="T105" s="26"/>
    </row>
    <row r="106" spans="1:20">
      <c r="A106" s="47">
        <f t="shared" si="1"/>
        <v>2678</v>
      </c>
      <c r="B106" s="48">
        <v>678</v>
      </c>
      <c r="C106" s="48">
        <v>9162118</v>
      </c>
      <c r="D106" s="48">
        <v>2118</v>
      </c>
      <c r="E106" s="48">
        <v>115562</v>
      </c>
      <c r="F106" s="48" t="s">
        <v>722</v>
      </c>
      <c r="G106" s="48" t="s">
        <v>87</v>
      </c>
      <c r="H106" s="49" t="s">
        <v>19</v>
      </c>
      <c r="I106" s="45" t="str">
        <f>""</f>
        <v/>
      </c>
      <c r="J106" s="45" t="str">
        <f>""</f>
        <v/>
      </c>
      <c r="K106" s="45" t="str">
        <f>""</f>
        <v/>
      </c>
      <c r="L106" s="45" t="str">
        <f>""</f>
        <v/>
      </c>
      <c r="M106" s="45" t="str">
        <f>""</f>
        <v/>
      </c>
      <c r="N106" s="45" t="str">
        <f>""</f>
        <v/>
      </c>
      <c r="O106" s="45" t="str">
        <f>""</f>
        <v/>
      </c>
      <c r="P106" s="45" t="str">
        <f>""</f>
        <v/>
      </c>
      <c r="Q106" s="45" t="str">
        <f>""</f>
        <v/>
      </c>
      <c r="R106" s="46" t="s">
        <v>19</v>
      </c>
      <c r="S106" s="46" t="s">
        <v>1461</v>
      </c>
      <c r="T106" s="26"/>
    </row>
    <row r="107" spans="1:20">
      <c r="A107" s="47">
        <f t="shared" si="1"/>
        <v>3678</v>
      </c>
      <c r="B107" s="48">
        <v>678</v>
      </c>
      <c r="C107" s="48">
        <v>9162118</v>
      </c>
      <c r="D107" s="48">
        <v>2118</v>
      </c>
      <c r="E107" s="48">
        <v>115562</v>
      </c>
      <c r="F107" s="48" t="s">
        <v>722</v>
      </c>
      <c r="G107" s="48" t="s">
        <v>87</v>
      </c>
      <c r="H107" s="49" t="s">
        <v>19</v>
      </c>
      <c r="I107" s="45" t="str">
        <f>""</f>
        <v/>
      </c>
      <c r="J107" s="45" t="str">
        <f>""</f>
        <v/>
      </c>
      <c r="K107" s="45" t="str">
        <f>""</f>
        <v/>
      </c>
      <c r="L107" s="45" t="str">
        <f>""</f>
        <v/>
      </c>
      <c r="M107" s="45" t="str">
        <f>""</f>
        <v/>
      </c>
      <c r="N107" s="45" t="str">
        <f>""</f>
        <v/>
      </c>
      <c r="O107" s="45" t="str">
        <f>""</f>
        <v/>
      </c>
      <c r="P107" s="45" t="str">
        <f>""</f>
        <v/>
      </c>
      <c r="Q107" s="45" t="str">
        <f>""</f>
        <v/>
      </c>
      <c r="R107" s="46" t="s">
        <v>19</v>
      </c>
      <c r="S107" s="46" t="s">
        <v>1461</v>
      </c>
      <c r="T107" s="26"/>
    </row>
    <row r="108" spans="1:20">
      <c r="A108" s="47">
        <f t="shared" si="1"/>
        <v>1682</v>
      </c>
      <c r="B108" s="47">
        <v>682</v>
      </c>
      <c r="C108" s="47">
        <v>9163042</v>
      </c>
      <c r="D108" s="47">
        <v>3042</v>
      </c>
      <c r="E108" s="47">
        <v>115629</v>
      </c>
      <c r="F108" s="47" t="s">
        <v>1530</v>
      </c>
      <c r="G108" s="47" t="s">
        <v>87</v>
      </c>
      <c r="H108" s="49" t="s">
        <v>19</v>
      </c>
      <c r="I108" s="45" t="str">
        <f>""</f>
        <v/>
      </c>
      <c r="J108" s="45" t="str">
        <f>""</f>
        <v/>
      </c>
      <c r="K108" s="45" t="str">
        <f>""</f>
        <v/>
      </c>
      <c r="L108" s="45" t="str">
        <f>""</f>
        <v/>
      </c>
      <c r="M108" s="45" t="str">
        <f>""</f>
        <v/>
      </c>
      <c r="N108" s="45" t="str">
        <f>""</f>
        <v/>
      </c>
      <c r="O108" s="45" t="str">
        <f>""</f>
        <v/>
      </c>
      <c r="P108" s="45" t="str">
        <f>""</f>
        <v/>
      </c>
      <c r="Q108" s="45" t="str">
        <f>""</f>
        <v/>
      </c>
      <c r="R108" s="46" t="s">
        <v>19</v>
      </c>
      <c r="S108" s="46" t="s">
        <v>1461</v>
      </c>
    </row>
    <row r="109" spans="1:20">
      <c r="A109" s="47">
        <f t="shared" si="1"/>
        <v>1683</v>
      </c>
      <c r="B109" s="48">
        <v>683</v>
      </c>
      <c r="C109" s="48">
        <v>9162145</v>
      </c>
      <c r="D109" s="48">
        <v>2145</v>
      </c>
      <c r="E109" s="48">
        <v>115580</v>
      </c>
      <c r="F109" s="48" t="s">
        <v>718</v>
      </c>
      <c r="G109" s="48" t="s">
        <v>87</v>
      </c>
      <c r="H109" s="49" t="s">
        <v>19</v>
      </c>
      <c r="I109" s="45" t="str">
        <f>""</f>
        <v/>
      </c>
      <c r="J109" s="45" t="str">
        <f>""</f>
        <v/>
      </c>
      <c r="K109" s="45" t="str">
        <f>""</f>
        <v/>
      </c>
      <c r="L109" s="45" t="str">
        <f>""</f>
        <v/>
      </c>
      <c r="M109" s="45" t="str">
        <f>""</f>
        <v/>
      </c>
      <c r="N109" s="45" t="str">
        <f>""</f>
        <v/>
      </c>
      <c r="O109" s="45" t="str">
        <f>""</f>
        <v/>
      </c>
      <c r="P109" s="45" t="str">
        <f>""</f>
        <v/>
      </c>
      <c r="Q109" s="45" t="str">
        <f>""</f>
        <v/>
      </c>
      <c r="R109" s="46" t="s">
        <v>19</v>
      </c>
      <c r="S109" s="46" t="s">
        <v>1461</v>
      </c>
      <c r="T109" s="26"/>
    </row>
    <row r="110" spans="1:20">
      <c r="A110" s="47">
        <f t="shared" si="1"/>
        <v>2683</v>
      </c>
      <c r="B110" s="51">
        <v>683</v>
      </c>
      <c r="C110" s="51">
        <v>9162145</v>
      </c>
      <c r="D110" s="51">
        <v>2145</v>
      </c>
      <c r="E110" s="51">
        <v>115580</v>
      </c>
      <c r="F110" s="51" t="s">
        <v>718</v>
      </c>
      <c r="G110" s="51" t="s">
        <v>87</v>
      </c>
      <c r="H110" s="49" t="s">
        <v>19</v>
      </c>
      <c r="I110" s="45" t="str">
        <f>""</f>
        <v/>
      </c>
      <c r="J110" s="45" t="str">
        <f>""</f>
        <v/>
      </c>
      <c r="K110" s="45" t="str">
        <f>""</f>
        <v/>
      </c>
      <c r="L110" s="45" t="str">
        <f>""</f>
        <v/>
      </c>
      <c r="M110" s="45" t="str">
        <f>""</f>
        <v/>
      </c>
      <c r="N110" s="45" t="str">
        <f>""</f>
        <v/>
      </c>
      <c r="O110" s="45" t="str">
        <f>""</f>
        <v/>
      </c>
      <c r="P110" s="45" t="str">
        <f>""</f>
        <v/>
      </c>
      <c r="Q110" s="45" t="str">
        <f>""</f>
        <v/>
      </c>
      <c r="R110" s="46" t="s">
        <v>19</v>
      </c>
      <c r="S110" s="46" t="s">
        <v>1461</v>
      </c>
      <c r="T110" s="26"/>
    </row>
    <row r="111" spans="1:20">
      <c r="A111" s="47">
        <f t="shared" si="1"/>
        <v>1686</v>
      </c>
      <c r="B111" s="51">
        <v>686</v>
      </c>
      <c r="C111" s="51">
        <v>9163372</v>
      </c>
      <c r="D111" s="51">
        <v>3372</v>
      </c>
      <c r="E111" s="51">
        <v>135266</v>
      </c>
      <c r="F111" s="51" t="s">
        <v>1531</v>
      </c>
      <c r="G111" s="51" t="s">
        <v>87</v>
      </c>
      <c r="H111" s="49" t="s">
        <v>19</v>
      </c>
      <c r="I111" s="45" t="str">
        <f>""</f>
        <v/>
      </c>
      <c r="J111" s="45" t="str">
        <f>""</f>
        <v/>
      </c>
      <c r="K111" s="45" t="str">
        <f>""</f>
        <v/>
      </c>
      <c r="L111" s="45" t="str">
        <f>""</f>
        <v/>
      </c>
      <c r="M111" s="45" t="str">
        <f>""</f>
        <v/>
      </c>
      <c r="N111" s="45" t="str">
        <f>""</f>
        <v/>
      </c>
      <c r="O111" s="45" t="str">
        <f>""</f>
        <v/>
      </c>
      <c r="P111" s="45" t="str">
        <f>""</f>
        <v/>
      </c>
      <c r="Q111" s="45" t="str">
        <f>""</f>
        <v/>
      </c>
      <c r="R111" s="46" t="s">
        <v>19</v>
      </c>
      <c r="S111" s="46" t="s">
        <v>1461</v>
      </c>
    </row>
    <row r="112" spans="1:20">
      <c r="A112" s="47">
        <f t="shared" si="1"/>
        <v>2686</v>
      </c>
      <c r="B112" s="51">
        <v>686</v>
      </c>
      <c r="C112" s="51">
        <v>9163372</v>
      </c>
      <c r="D112" s="51">
        <v>3372</v>
      </c>
      <c r="E112" s="51">
        <v>135266</v>
      </c>
      <c r="F112" s="51" t="s">
        <v>1531</v>
      </c>
      <c r="G112" s="51" t="s">
        <v>87</v>
      </c>
      <c r="H112" s="49" t="s">
        <v>19</v>
      </c>
      <c r="I112" s="45" t="str">
        <f>""</f>
        <v/>
      </c>
      <c r="J112" s="45" t="str">
        <f>""</f>
        <v/>
      </c>
      <c r="K112" s="45" t="str">
        <f>""</f>
        <v/>
      </c>
      <c r="L112" s="45" t="str">
        <f>""</f>
        <v/>
      </c>
      <c r="M112" s="45" t="str">
        <f>""</f>
        <v/>
      </c>
      <c r="N112" s="45" t="str">
        <f>""</f>
        <v/>
      </c>
      <c r="O112" s="45" t="str">
        <f>""</f>
        <v/>
      </c>
      <c r="P112" s="45" t="str">
        <f>""</f>
        <v/>
      </c>
      <c r="Q112" s="45" t="str">
        <f>""</f>
        <v/>
      </c>
      <c r="R112" s="46" t="s">
        <v>19</v>
      </c>
      <c r="S112" s="46" t="s">
        <v>1461</v>
      </c>
    </row>
    <row r="113" spans="1:20">
      <c r="A113" s="47">
        <f t="shared" si="1"/>
        <v>1691</v>
      </c>
      <c r="B113" s="50">
        <v>691</v>
      </c>
      <c r="C113" s="50">
        <v>9162075</v>
      </c>
      <c r="D113" s="50">
        <v>2075</v>
      </c>
      <c r="E113" s="50">
        <v>115529</v>
      </c>
      <c r="F113" s="50" t="s">
        <v>758</v>
      </c>
      <c r="G113" s="50" t="s">
        <v>87</v>
      </c>
      <c r="H113" s="49" t="s">
        <v>19</v>
      </c>
      <c r="I113" s="45" t="str">
        <f>""</f>
        <v/>
      </c>
      <c r="J113" s="45" t="str">
        <f>""</f>
        <v/>
      </c>
      <c r="K113" s="45" t="str">
        <f>""</f>
        <v/>
      </c>
      <c r="L113" s="45" t="str">
        <f>""</f>
        <v/>
      </c>
      <c r="M113" s="45" t="str">
        <f>""</f>
        <v/>
      </c>
      <c r="N113" s="45" t="str">
        <f>""</f>
        <v/>
      </c>
      <c r="O113" s="45" t="str">
        <f>""</f>
        <v/>
      </c>
      <c r="P113" s="45" t="str">
        <f>""</f>
        <v/>
      </c>
      <c r="Q113" s="45" t="str">
        <f>""</f>
        <v/>
      </c>
      <c r="R113" s="46" t="s">
        <v>19</v>
      </c>
      <c r="S113" s="46" t="s">
        <v>1461</v>
      </c>
    </row>
    <row r="114" spans="1:20">
      <c r="A114" s="47">
        <f t="shared" si="1"/>
        <v>1693</v>
      </c>
      <c r="B114" s="50">
        <v>693</v>
      </c>
      <c r="C114" s="50">
        <v>9165210</v>
      </c>
      <c r="D114" s="50">
        <v>5210</v>
      </c>
      <c r="E114" s="50">
        <v>115740</v>
      </c>
      <c r="F114" s="50" t="s">
        <v>1361</v>
      </c>
      <c r="G114" s="50" t="s">
        <v>87</v>
      </c>
      <c r="H114" s="49" t="s">
        <v>19</v>
      </c>
      <c r="I114" s="45" t="str">
        <f>""</f>
        <v/>
      </c>
      <c r="J114" s="45" t="str">
        <f>""</f>
        <v/>
      </c>
      <c r="K114" s="45" t="str">
        <f>""</f>
        <v/>
      </c>
      <c r="L114" s="45" t="str">
        <f>""</f>
        <v/>
      </c>
      <c r="M114" s="45" t="str">
        <f>""</f>
        <v/>
      </c>
      <c r="N114" s="45" t="str">
        <f>""</f>
        <v/>
      </c>
      <c r="O114" s="45" t="str">
        <f>""</f>
        <v/>
      </c>
      <c r="P114" s="45" t="str">
        <f>""</f>
        <v/>
      </c>
      <c r="Q114" s="45" t="str">
        <f>""</f>
        <v/>
      </c>
      <c r="R114" s="46" t="s">
        <v>19</v>
      </c>
      <c r="S114" s="46" t="s">
        <v>1461</v>
      </c>
    </row>
    <row r="115" spans="1:20">
      <c r="A115" s="47">
        <f t="shared" si="1"/>
        <v>1694</v>
      </c>
      <c r="B115" s="47">
        <v>694</v>
      </c>
      <c r="C115" s="47">
        <v>9163331</v>
      </c>
      <c r="D115" s="47">
        <v>3331</v>
      </c>
      <c r="E115" s="47">
        <v>115688</v>
      </c>
      <c r="F115" s="47" t="s">
        <v>1532</v>
      </c>
      <c r="G115" s="47" t="s">
        <v>87</v>
      </c>
      <c r="H115" s="49" t="s">
        <v>19</v>
      </c>
      <c r="I115" s="45" t="str">
        <f>""</f>
        <v/>
      </c>
      <c r="J115" s="45" t="str">
        <f>""</f>
        <v/>
      </c>
      <c r="K115" s="45" t="str">
        <f>""</f>
        <v/>
      </c>
      <c r="L115" s="45" t="str">
        <f>""</f>
        <v/>
      </c>
      <c r="M115" s="45" t="str">
        <f>""</f>
        <v/>
      </c>
      <c r="N115" s="45" t="str">
        <f>""</f>
        <v/>
      </c>
      <c r="O115" s="45" t="str">
        <f>""</f>
        <v/>
      </c>
      <c r="P115" s="45" t="str">
        <f>""</f>
        <v/>
      </c>
      <c r="Q115" s="45" t="str">
        <f>""</f>
        <v/>
      </c>
      <c r="R115" s="46" t="s">
        <v>19</v>
      </c>
      <c r="S115" s="46" t="s">
        <v>1461</v>
      </c>
      <c r="T115" s="26"/>
    </row>
    <row r="116" spans="1:20">
      <c r="A116" s="47">
        <f t="shared" si="1"/>
        <v>1695</v>
      </c>
      <c r="B116" s="47">
        <v>695</v>
      </c>
      <c r="C116" s="47">
        <v>9163044</v>
      </c>
      <c r="D116" s="47">
        <v>3044</v>
      </c>
      <c r="E116" s="47">
        <v>115631</v>
      </c>
      <c r="F116" s="47" t="s">
        <v>1533</v>
      </c>
      <c r="G116" s="47" t="s">
        <v>87</v>
      </c>
      <c r="H116" s="49" t="s">
        <v>19</v>
      </c>
      <c r="I116" s="45" t="str">
        <f>""</f>
        <v/>
      </c>
      <c r="J116" s="45" t="str">
        <f>""</f>
        <v/>
      </c>
      <c r="K116" s="45" t="str">
        <f>""</f>
        <v/>
      </c>
      <c r="L116" s="45" t="str">
        <f>""</f>
        <v/>
      </c>
      <c r="M116" s="45" t="str">
        <f>""</f>
        <v/>
      </c>
      <c r="N116" s="45" t="str">
        <f>""</f>
        <v/>
      </c>
      <c r="O116" s="45" t="str">
        <f>""</f>
        <v/>
      </c>
      <c r="P116" s="45" t="str">
        <f>""</f>
        <v/>
      </c>
      <c r="Q116" s="45" t="str">
        <f>""</f>
        <v/>
      </c>
      <c r="R116" s="46" t="s">
        <v>19</v>
      </c>
      <c r="S116" s="46" t="s">
        <v>1461</v>
      </c>
    </row>
    <row r="117" spans="1:20">
      <c r="A117" s="47">
        <f t="shared" si="1"/>
        <v>1699</v>
      </c>
      <c r="B117" s="50">
        <v>699</v>
      </c>
      <c r="C117" s="50">
        <v>9163045</v>
      </c>
      <c r="D117" s="50">
        <v>3045</v>
      </c>
      <c r="E117" s="50">
        <v>115632</v>
      </c>
      <c r="F117" s="50" t="s">
        <v>1534</v>
      </c>
      <c r="G117" s="50" t="s">
        <v>87</v>
      </c>
      <c r="H117" s="49" t="s">
        <v>19</v>
      </c>
      <c r="I117" s="45" t="str">
        <f>""</f>
        <v/>
      </c>
      <c r="J117" s="45" t="str">
        <f>""</f>
        <v/>
      </c>
      <c r="K117" s="45" t="str">
        <f>""</f>
        <v/>
      </c>
      <c r="L117" s="45" t="str">
        <f>""</f>
        <v/>
      </c>
      <c r="M117" s="45" t="str">
        <f>""</f>
        <v/>
      </c>
      <c r="N117" s="45" t="str">
        <f>""</f>
        <v/>
      </c>
      <c r="O117" s="45" t="str">
        <f>""</f>
        <v/>
      </c>
      <c r="P117" s="45" t="str">
        <f>""</f>
        <v/>
      </c>
      <c r="Q117" s="45" t="str">
        <f>""</f>
        <v/>
      </c>
      <c r="R117" s="46" t="s">
        <v>19</v>
      </c>
      <c r="S117" s="46" t="s">
        <v>1461</v>
      </c>
    </row>
    <row r="118" spans="1:20">
      <c r="A118" s="47">
        <f t="shared" si="1"/>
        <v>1702</v>
      </c>
      <c r="B118" s="51">
        <v>702</v>
      </c>
      <c r="C118" s="51">
        <v>9162184</v>
      </c>
      <c r="D118" s="51">
        <v>2184</v>
      </c>
      <c r="E118" s="51">
        <v>133395</v>
      </c>
      <c r="F118" s="51" t="s">
        <v>1535</v>
      </c>
      <c r="G118" s="51" t="s">
        <v>87</v>
      </c>
      <c r="H118" s="49" t="s">
        <v>19</v>
      </c>
      <c r="I118" s="52" t="str">
        <f>""</f>
        <v/>
      </c>
      <c r="J118" s="52" t="str">
        <f>""</f>
        <v/>
      </c>
      <c r="K118" s="52" t="str">
        <f>""</f>
        <v/>
      </c>
      <c r="L118" s="52" t="str">
        <f>""</f>
        <v/>
      </c>
      <c r="M118" s="53" t="str">
        <f>""</f>
        <v/>
      </c>
      <c r="N118" s="53" t="str">
        <f>""</f>
        <v/>
      </c>
      <c r="O118" s="53" t="str">
        <f>""</f>
        <v/>
      </c>
      <c r="P118" s="53" t="str">
        <f>""</f>
        <v/>
      </c>
      <c r="Q118" s="45" t="str">
        <f>""</f>
        <v/>
      </c>
      <c r="R118" s="46" t="s">
        <v>19</v>
      </c>
      <c r="S118" s="46" t="s">
        <v>1461</v>
      </c>
    </row>
    <row r="119" spans="1:20">
      <c r="A119" s="47">
        <f t="shared" si="1"/>
        <v>2702</v>
      </c>
      <c r="B119" s="51">
        <v>702</v>
      </c>
      <c r="C119" s="51">
        <v>9162184</v>
      </c>
      <c r="D119" s="51">
        <v>2184</v>
      </c>
      <c r="E119" s="51">
        <v>133395</v>
      </c>
      <c r="F119" s="51" t="s">
        <v>1535</v>
      </c>
      <c r="G119" s="51" t="s">
        <v>87</v>
      </c>
      <c r="H119" s="49" t="s">
        <v>19</v>
      </c>
      <c r="I119" s="52" t="str">
        <f>""</f>
        <v/>
      </c>
      <c r="J119" s="52" t="str">
        <f>""</f>
        <v/>
      </c>
      <c r="K119" s="52" t="str">
        <f>""</f>
        <v/>
      </c>
      <c r="L119" s="52" t="str">
        <f>""</f>
        <v/>
      </c>
      <c r="M119" s="53" t="str">
        <f>""</f>
        <v/>
      </c>
      <c r="N119" s="53" t="str">
        <f>""</f>
        <v/>
      </c>
      <c r="O119" s="53" t="str">
        <f>""</f>
        <v/>
      </c>
      <c r="P119" s="53" t="str">
        <f>""</f>
        <v/>
      </c>
      <c r="Q119" s="45" t="str">
        <f>""</f>
        <v/>
      </c>
      <c r="R119" s="46" t="s">
        <v>19</v>
      </c>
      <c r="S119" s="46" t="s">
        <v>1461</v>
      </c>
    </row>
    <row r="120" spans="1:20">
      <c r="A120" s="47">
        <f t="shared" si="1"/>
        <v>3702</v>
      </c>
      <c r="B120" s="51">
        <v>702</v>
      </c>
      <c r="C120" s="51">
        <v>9162184</v>
      </c>
      <c r="D120" s="51">
        <v>2184</v>
      </c>
      <c r="E120" s="51">
        <v>133395</v>
      </c>
      <c r="F120" s="51" t="s">
        <v>1535</v>
      </c>
      <c r="G120" s="51" t="s">
        <v>87</v>
      </c>
      <c r="H120" s="49" t="s">
        <v>19</v>
      </c>
      <c r="I120" s="52" t="str">
        <f>""</f>
        <v/>
      </c>
      <c r="J120" s="52" t="str">
        <f>""</f>
        <v/>
      </c>
      <c r="K120" s="52" t="str">
        <f>""</f>
        <v/>
      </c>
      <c r="L120" s="52" t="str">
        <f>""</f>
        <v/>
      </c>
      <c r="M120" s="53" t="str">
        <f>""</f>
        <v/>
      </c>
      <c r="N120" s="53" t="str">
        <f>""</f>
        <v/>
      </c>
      <c r="O120" s="53" t="str">
        <f>""</f>
        <v/>
      </c>
      <c r="P120" s="53" t="str">
        <f>""</f>
        <v/>
      </c>
      <c r="Q120" s="45" t="str">
        <f>""</f>
        <v/>
      </c>
      <c r="R120" s="46" t="s">
        <v>19</v>
      </c>
      <c r="S120" s="46" t="s">
        <v>1461</v>
      </c>
    </row>
    <row r="121" spans="1:20">
      <c r="A121" s="47">
        <f t="shared" si="1"/>
        <v>1709</v>
      </c>
      <c r="B121" s="50">
        <v>709</v>
      </c>
      <c r="C121" s="50">
        <v>9162077</v>
      </c>
      <c r="D121" s="50">
        <v>2077</v>
      </c>
      <c r="E121" s="50">
        <v>115531</v>
      </c>
      <c r="F121" s="50" t="s">
        <v>1536</v>
      </c>
      <c r="G121" s="50" t="s">
        <v>87</v>
      </c>
      <c r="H121" s="49" t="s">
        <v>19</v>
      </c>
      <c r="I121" s="45" t="str">
        <f>""</f>
        <v/>
      </c>
      <c r="J121" s="45" t="str">
        <f>""</f>
        <v/>
      </c>
      <c r="K121" s="45" t="str">
        <f>""</f>
        <v/>
      </c>
      <c r="L121" s="45" t="str">
        <f>""</f>
        <v/>
      </c>
      <c r="M121" s="45" t="str">
        <f>""</f>
        <v/>
      </c>
      <c r="N121" s="45" t="str">
        <f>""</f>
        <v/>
      </c>
      <c r="O121" s="45" t="str">
        <f>""</f>
        <v/>
      </c>
      <c r="P121" s="45" t="str">
        <f>""</f>
        <v/>
      </c>
      <c r="Q121" s="45" t="str">
        <f>""</f>
        <v/>
      </c>
      <c r="R121" s="46" t="s">
        <v>19</v>
      </c>
      <c r="S121" s="46" t="s">
        <v>1461</v>
      </c>
    </row>
    <row r="122" spans="1:20" ht="25.5">
      <c r="A122" s="47">
        <f t="shared" si="1"/>
        <v>1710</v>
      </c>
      <c r="B122" s="51">
        <v>710</v>
      </c>
      <c r="C122" s="51">
        <v>9163048</v>
      </c>
      <c r="D122" s="51">
        <v>3048</v>
      </c>
      <c r="E122" s="51">
        <v>115635</v>
      </c>
      <c r="F122" s="67" t="s">
        <v>1537</v>
      </c>
      <c r="G122" s="51" t="s">
        <v>87</v>
      </c>
      <c r="H122" s="49" t="s">
        <v>19</v>
      </c>
      <c r="I122" s="45" t="str">
        <f>""</f>
        <v/>
      </c>
      <c r="J122" s="45" t="str">
        <f>""</f>
        <v/>
      </c>
      <c r="K122" s="45" t="str">
        <f>""</f>
        <v/>
      </c>
      <c r="L122" s="45" t="str">
        <f>""</f>
        <v/>
      </c>
      <c r="M122" s="45" t="str">
        <f>""</f>
        <v/>
      </c>
      <c r="N122" s="45" t="str">
        <f>""</f>
        <v/>
      </c>
      <c r="O122" s="45" t="str">
        <f>""</f>
        <v/>
      </c>
      <c r="P122" s="45" t="str">
        <f>""</f>
        <v/>
      </c>
      <c r="Q122" s="45" t="str">
        <f>""</f>
        <v/>
      </c>
      <c r="R122" s="46" t="s">
        <v>19</v>
      </c>
      <c r="S122" s="46" t="s">
        <v>1461</v>
      </c>
      <c r="T122" s="26"/>
    </row>
    <row r="123" spans="1:20" ht="25.5">
      <c r="A123" s="47">
        <f t="shared" si="1"/>
        <v>2710</v>
      </c>
      <c r="B123" s="51">
        <v>710</v>
      </c>
      <c r="C123" s="51">
        <v>9163048</v>
      </c>
      <c r="D123" s="51">
        <v>3048</v>
      </c>
      <c r="E123" s="51">
        <v>115635</v>
      </c>
      <c r="F123" s="67" t="s">
        <v>1537</v>
      </c>
      <c r="G123" s="51" t="s">
        <v>87</v>
      </c>
      <c r="H123" s="49" t="s">
        <v>19</v>
      </c>
      <c r="I123" s="45" t="str">
        <f>""</f>
        <v/>
      </c>
      <c r="J123" s="45" t="str">
        <f>""</f>
        <v/>
      </c>
      <c r="K123" s="45" t="str">
        <f>""</f>
        <v/>
      </c>
      <c r="L123" s="45" t="str">
        <f>""</f>
        <v/>
      </c>
      <c r="M123" s="45" t="str">
        <f>""</f>
        <v/>
      </c>
      <c r="N123" s="45" t="str">
        <f>""</f>
        <v/>
      </c>
      <c r="O123" s="45" t="str">
        <f>""</f>
        <v/>
      </c>
      <c r="P123" s="45" t="str">
        <f>""</f>
        <v/>
      </c>
      <c r="Q123" s="45" t="str">
        <f>""</f>
        <v/>
      </c>
      <c r="R123" s="46" t="s">
        <v>19</v>
      </c>
      <c r="S123" s="46" t="s">
        <v>1461</v>
      </c>
      <c r="T123" s="26"/>
    </row>
    <row r="124" spans="1:20">
      <c r="A124" s="47">
        <f t="shared" si="1"/>
        <v>1714</v>
      </c>
      <c r="B124" s="50">
        <v>714</v>
      </c>
      <c r="C124" s="50">
        <v>9163050</v>
      </c>
      <c r="D124" s="50">
        <v>3050</v>
      </c>
      <c r="E124" s="50">
        <v>115636</v>
      </c>
      <c r="F124" s="50" t="s">
        <v>1538</v>
      </c>
      <c r="G124" s="50" t="s">
        <v>87</v>
      </c>
      <c r="H124" s="49" t="s">
        <v>19</v>
      </c>
      <c r="I124" s="45" t="str">
        <f>""</f>
        <v/>
      </c>
      <c r="J124" s="45" t="str">
        <f>""</f>
        <v/>
      </c>
      <c r="K124" s="45" t="str">
        <f>""</f>
        <v/>
      </c>
      <c r="L124" s="45" t="str">
        <f>""</f>
        <v/>
      </c>
      <c r="M124" s="45" t="str">
        <f>""</f>
        <v/>
      </c>
      <c r="N124" s="45" t="str">
        <f>""</f>
        <v/>
      </c>
      <c r="O124" s="45" t="str">
        <f>""</f>
        <v/>
      </c>
      <c r="P124" s="45" t="str">
        <f>""</f>
        <v/>
      </c>
      <c r="Q124" s="45" t="str">
        <f>""</f>
        <v/>
      </c>
      <c r="R124" s="46" t="s">
        <v>19</v>
      </c>
      <c r="S124" s="46" t="s">
        <v>1461</v>
      </c>
    </row>
    <row r="125" spans="1:20">
      <c r="A125" s="47">
        <f t="shared" si="1"/>
        <v>1717</v>
      </c>
      <c r="B125" s="50">
        <v>717</v>
      </c>
      <c r="C125" s="50">
        <v>9162081</v>
      </c>
      <c r="D125" s="50">
        <v>2081</v>
      </c>
      <c r="E125" s="50">
        <v>115533</v>
      </c>
      <c r="F125" s="50" t="s">
        <v>841</v>
      </c>
      <c r="G125" s="50" t="s">
        <v>87</v>
      </c>
      <c r="H125" s="49" t="s">
        <v>19</v>
      </c>
      <c r="I125" s="52" t="str">
        <f>""</f>
        <v/>
      </c>
      <c r="J125" s="52" t="str">
        <f>""</f>
        <v/>
      </c>
      <c r="K125" s="52" t="str">
        <f>""</f>
        <v/>
      </c>
      <c r="L125" s="52" t="str">
        <f>""</f>
        <v/>
      </c>
      <c r="M125" s="53" t="str">
        <f>""</f>
        <v/>
      </c>
      <c r="N125" s="53" t="str">
        <f>""</f>
        <v/>
      </c>
      <c r="O125" s="53" t="str">
        <f>""</f>
        <v/>
      </c>
      <c r="P125" s="53" t="str">
        <f>""</f>
        <v/>
      </c>
      <c r="Q125" s="45" t="str">
        <f>""</f>
        <v/>
      </c>
      <c r="R125" s="46" t="s">
        <v>19</v>
      </c>
      <c r="S125" s="46" t="s">
        <v>1461</v>
      </c>
    </row>
    <row r="126" spans="1:20">
      <c r="A126" s="47">
        <f t="shared" si="1"/>
        <v>1720</v>
      </c>
      <c r="B126" s="51">
        <v>720</v>
      </c>
      <c r="C126" s="51">
        <v>9163337</v>
      </c>
      <c r="D126" s="51">
        <v>3337</v>
      </c>
      <c r="E126" s="51">
        <v>115692</v>
      </c>
      <c r="F126" s="51" t="s">
        <v>1539</v>
      </c>
      <c r="G126" s="51" t="s">
        <v>87</v>
      </c>
      <c r="H126" s="49" t="s">
        <v>19</v>
      </c>
      <c r="I126" s="45" t="str">
        <f>""</f>
        <v/>
      </c>
      <c r="J126" s="45" t="str">
        <f>""</f>
        <v/>
      </c>
      <c r="K126" s="45" t="str">
        <f>""</f>
        <v/>
      </c>
      <c r="L126" s="45" t="str">
        <f>""</f>
        <v/>
      </c>
      <c r="M126" s="45" t="str">
        <f>""</f>
        <v/>
      </c>
      <c r="N126" s="45" t="str">
        <f>""</f>
        <v/>
      </c>
      <c r="O126" s="45" t="str">
        <f>""</f>
        <v/>
      </c>
      <c r="P126" s="45" t="str">
        <f>""</f>
        <v/>
      </c>
      <c r="Q126" s="45" t="str">
        <f>""</f>
        <v/>
      </c>
      <c r="R126" s="46" t="s">
        <v>19</v>
      </c>
      <c r="S126" s="46" t="s">
        <v>1461</v>
      </c>
    </row>
    <row r="127" spans="1:20">
      <c r="A127" s="47">
        <f t="shared" si="1"/>
        <v>2720</v>
      </c>
      <c r="B127" s="51">
        <v>720</v>
      </c>
      <c r="C127" s="51">
        <v>9163337</v>
      </c>
      <c r="D127" s="51">
        <v>3337</v>
      </c>
      <c r="E127" s="51">
        <v>115692</v>
      </c>
      <c r="F127" s="51" t="s">
        <v>1539</v>
      </c>
      <c r="G127" s="51" t="s">
        <v>87</v>
      </c>
      <c r="H127" s="49" t="s">
        <v>19</v>
      </c>
      <c r="I127" s="45" t="str">
        <f>""</f>
        <v/>
      </c>
      <c r="J127" s="45" t="str">
        <f>""</f>
        <v/>
      </c>
      <c r="K127" s="45" t="str">
        <f>""</f>
        <v/>
      </c>
      <c r="L127" s="45" t="str">
        <f>""</f>
        <v/>
      </c>
      <c r="M127" s="45" t="str">
        <f>""</f>
        <v/>
      </c>
      <c r="N127" s="45" t="str">
        <f>""</f>
        <v/>
      </c>
      <c r="O127" s="45" t="str">
        <f>""</f>
        <v/>
      </c>
      <c r="P127" s="45" t="str">
        <f>""</f>
        <v/>
      </c>
      <c r="Q127" s="45" t="str">
        <f>""</f>
        <v/>
      </c>
      <c r="R127" s="46" t="s">
        <v>19</v>
      </c>
      <c r="S127" s="46" t="s">
        <v>1461</v>
      </c>
    </row>
    <row r="128" spans="1:20">
      <c r="A128" s="47">
        <f t="shared" si="1"/>
        <v>1721</v>
      </c>
      <c r="B128" s="47">
        <v>721</v>
      </c>
      <c r="C128" s="47">
        <v>9163338</v>
      </c>
      <c r="D128" s="47">
        <v>3338</v>
      </c>
      <c r="E128" s="47">
        <v>115693</v>
      </c>
      <c r="F128" s="47" t="s">
        <v>1540</v>
      </c>
      <c r="G128" s="47" t="s">
        <v>87</v>
      </c>
      <c r="H128" s="49" t="s">
        <v>19</v>
      </c>
      <c r="I128" s="45" t="str">
        <f>""</f>
        <v/>
      </c>
      <c r="J128" s="45" t="str">
        <f>""</f>
        <v/>
      </c>
      <c r="K128" s="45" t="str">
        <f>""</f>
        <v/>
      </c>
      <c r="L128" s="45" t="str">
        <f>""</f>
        <v/>
      </c>
      <c r="M128" s="45" t="str">
        <f>""</f>
        <v/>
      </c>
      <c r="N128" s="45" t="str">
        <f>""</f>
        <v/>
      </c>
      <c r="O128" s="45" t="str">
        <f>""</f>
        <v/>
      </c>
      <c r="P128" s="45" t="str">
        <f>""</f>
        <v/>
      </c>
      <c r="Q128" s="45" t="str">
        <f>""</f>
        <v/>
      </c>
      <c r="R128" s="46" t="s">
        <v>19</v>
      </c>
      <c r="S128" s="46" t="s">
        <v>1461</v>
      </c>
    </row>
    <row r="129" spans="1:20">
      <c r="A129" s="47">
        <f t="shared" si="1"/>
        <v>1724</v>
      </c>
      <c r="B129" s="47">
        <v>724</v>
      </c>
      <c r="C129" s="47">
        <v>9163052</v>
      </c>
      <c r="D129" s="47">
        <v>3052</v>
      </c>
      <c r="E129" s="47">
        <v>115637</v>
      </c>
      <c r="F129" s="47" t="s">
        <v>1541</v>
      </c>
      <c r="G129" s="47" t="s">
        <v>87</v>
      </c>
      <c r="H129" s="49" t="s">
        <v>19</v>
      </c>
      <c r="I129" s="45" t="str">
        <f>""</f>
        <v/>
      </c>
      <c r="J129" s="45" t="str">
        <f>""</f>
        <v/>
      </c>
      <c r="K129" s="45" t="str">
        <f>""</f>
        <v/>
      </c>
      <c r="L129" s="45" t="str">
        <f>""</f>
        <v/>
      </c>
      <c r="M129" s="45" t="str">
        <f>""</f>
        <v/>
      </c>
      <c r="N129" s="45" t="str">
        <f>""</f>
        <v/>
      </c>
      <c r="O129" s="45" t="str">
        <f>""</f>
        <v/>
      </c>
      <c r="P129" s="45" t="str">
        <f>""</f>
        <v/>
      </c>
      <c r="Q129" s="45" t="str">
        <f>""</f>
        <v/>
      </c>
      <c r="R129" s="46" t="s">
        <v>19</v>
      </c>
      <c r="S129" s="46" t="s">
        <v>1461</v>
      </c>
    </row>
    <row r="130" spans="1:20" ht="25.5">
      <c r="A130" s="47">
        <f t="shared" si="1"/>
        <v>1726</v>
      </c>
      <c r="B130" s="47">
        <v>726</v>
      </c>
      <c r="C130" s="47">
        <v>9165203</v>
      </c>
      <c r="D130" s="47">
        <v>5203</v>
      </c>
      <c r="E130" s="47">
        <v>115733</v>
      </c>
      <c r="F130" s="68" t="s">
        <v>1542</v>
      </c>
      <c r="G130" s="47" t="s">
        <v>87</v>
      </c>
      <c r="H130" s="49" t="s">
        <v>19</v>
      </c>
      <c r="I130" s="45" t="str">
        <f>""</f>
        <v/>
      </c>
      <c r="J130" s="45" t="str">
        <f>""</f>
        <v/>
      </c>
      <c r="K130" s="45" t="str">
        <f>""</f>
        <v/>
      </c>
      <c r="L130" s="45" t="str">
        <f>""</f>
        <v/>
      </c>
      <c r="M130" s="45" t="str">
        <f>""</f>
        <v/>
      </c>
      <c r="N130" s="45" t="str">
        <f>""</f>
        <v/>
      </c>
      <c r="O130" s="45" t="str">
        <f>""</f>
        <v/>
      </c>
      <c r="P130" s="45" t="str">
        <f>""</f>
        <v/>
      </c>
      <c r="Q130" s="45" t="str">
        <f>""</f>
        <v/>
      </c>
      <c r="R130" s="46" t="s">
        <v>19</v>
      </c>
      <c r="S130" s="46" t="s">
        <v>1461</v>
      </c>
    </row>
    <row r="131" spans="1:20" ht="24">
      <c r="A131" s="47">
        <f t="shared" si="1"/>
        <v>1727</v>
      </c>
      <c r="B131" s="50">
        <v>727</v>
      </c>
      <c r="C131" s="50">
        <v>9165211</v>
      </c>
      <c r="D131" s="50">
        <v>5211</v>
      </c>
      <c r="E131" s="50">
        <v>115741</v>
      </c>
      <c r="F131" s="69" t="s">
        <v>1543</v>
      </c>
      <c r="G131" s="50"/>
      <c r="H131" s="49" t="s">
        <v>19</v>
      </c>
      <c r="I131" s="45" t="str">
        <f>""</f>
        <v/>
      </c>
      <c r="J131" s="45" t="str">
        <f>""</f>
        <v/>
      </c>
      <c r="K131" s="45" t="str">
        <f>""</f>
        <v/>
      </c>
      <c r="L131" s="45" t="str">
        <f>""</f>
        <v/>
      </c>
      <c r="M131" s="45" t="str">
        <f>""</f>
        <v/>
      </c>
      <c r="N131" s="45" t="str">
        <f>""</f>
        <v/>
      </c>
      <c r="O131" s="45" t="str">
        <f>""</f>
        <v/>
      </c>
      <c r="P131" s="45" t="str">
        <f>""</f>
        <v/>
      </c>
      <c r="Q131" s="45" t="str">
        <f>""</f>
        <v/>
      </c>
      <c r="R131" s="46" t="s">
        <v>19</v>
      </c>
      <c r="S131" s="46" t="s">
        <v>1461</v>
      </c>
    </row>
    <row r="132" spans="1:20" ht="12.75" customHeight="1">
      <c r="A132" s="47">
        <f t="shared" si="1"/>
        <v>1728</v>
      </c>
      <c r="B132" s="50">
        <v>728</v>
      </c>
      <c r="C132" s="50">
        <v>9163340</v>
      </c>
      <c r="D132" s="50">
        <v>3340</v>
      </c>
      <c r="E132" s="50">
        <v>115694</v>
      </c>
      <c r="F132" s="50" t="s">
        <v>1544</v>
      </c>
      <c r="G132" s="50" t="s">
        <v>87</v>
      </c>
      <c r="H132" s="49" t="s">
        <v>19</v>
      </c>
      <c r="I132" s="45" t="str">
        <f>""</f>
        <v/>
      </c>
      <c r="J132" s="45" t="str">
        <f>""</f>
        <v/>
      </c>
      <c r="K132" s="45" t="str">
        <f>""</f>
        <v/>
      </c>
      <c r="L132" s="45" t="str">
        <f>""</f>
        <v/>
      </c>
      <c r="M132" s="45" t="str">
        <f>""</f>
        <v/>
      </c>
      <c r="N132" s="45" t="str">
        <f>""</f>
        <v/>
      </c>
      <c r="O132" s="45" t="str">
        <f>""</f>
        <v/>
      </c>
      <c r="P132" s="45" t="str">
        <f>""</f>
        <v/>
      </c>
      <c r="Q132" s="45" t="str">
        <f>""</f>
        <v/>
      </c>
      <c r="R132" s="46" t="s">
        <v>19</v>
      </c>
      <c r="S132" s="46" t="s">
        <v>1461</v>
      </c>
    </row>
    <row r="133" spans="1:20">
      <c r="A133" s="47">
        <f t="shared" si="1"/>
        <v>1730</v>
      </c>
      <c r="B133" s="47">
        <v>730</v>
      </c>
      <c r="C133" s="47">
        <v>9163056</v>
      </c>
      <c r="D133" s="47">
        <v>3056</v>
      </c>
      <c r="E133" s="47">
        <v>115641</v>
      </c>
      <c r="F133" s="47" t="s">
        <v>1545</v>
      </c>
      <c r="G133" s="47" t="s">
        <v>87</v>
      </c>
      <c r="H133" s="49" t="s">
        <v>19</v>
      </c>
      <c r="I133" s="52" t="str">
        <f>""</f>
        <v/>
      </c>
      <c r="J133" s="52" t="str">
        <f>""</f>
        <v/>
      </c>
      <c r="K133" s="52" t="str">
        <f>""</f>
        <v/>
      </c>
      <c r="L133" s="52" t="str">
        <f>""</f>
        <v/>
      </c>
      <c r="M133" s="53" t="str">
        <f>""</f>
        <v/>
      </c>
      <c r="N133" s="53" t="str">
        <f>""</f>
        <v/>
      </c>
      <c r="O133" s="53" t="str">
        <f>""</f>
        <v/>
      </c>
      <c r="P133" s="53" t="str">
        <f>""</f>
        <v/>
      </c>
      <c r="Q133" s="45" t="str">
        <f>""</f>
        <v/>
      </c>
      <c r="R133" s="46" t="s">
        <v>19</v>
      </c>
      <c r="S133" s="46" t="s">
        <v>1461</v>
      </c>
      <c r="T133" s="26"/>
    </row>
    <row r="134" spans="1:20">
      <c r="A134" s="47">
        <f t="shared" ref="A134:A197" si="2">IF(B134=B133,A133+1000,1000+B134)</f>
        <v>1731</v>
      </c>
      <c r="B134" s="47">
        <v>731</v>
      </c>
      <c r="C134" s="47">
        <v>9163341</v>
      </c>
      <c r="D134" s="47">
        <v>3341</v>
      </c>
      <c r="E134" s="47">
        <v>115695</v>
      </c>
      <c r="F134" s="47" t="s">
        <v>1546</v>
      </c>
      <c r="G134" s="47" t="s">
        <v>87</v>
      </c>
      <c r="H134" s="49" t="s">
        <v>19</v>
      </c>
      <c r="I134" s="45" t="str">
        <f>""</f>
        <v/>
      </c>
      <c r="J134" s="45" t="str">
        <f>""</f>
        <v/>
      </c>
      <c r="K134" s="45" t="str">
        <f>""</f>
        <v/>
      </c>
      <c r="L134" s="45" t="str">
        <f>""</f>
        <v/>
      </c>
      <c r="M134" s="45" t="str">
        <f>""</f>
        <v/>
      </c>
      <c r="N134" s="45" t="str">
        <f>""</f>
        <v/>
      </c>
      <c r="O134" s="45" t="str">
        <f>""</f>
        <v/>
      </c>
      <c r="P134" s="45" t="str">
        <f>""</f>
        <v/>
      </c>
      <c r="Q134" s="45" t="str">
        <f>""</f>
        <v/>
      </c>
      <c r="R134" s="46" t="s">
        <v>19</v>
      </c>
      <c r="S134" s="46" t="s">
        <v>1461</v>
      </c>
    </row>
    <row r="135" spans="1:20">
      <c r="A135" s="47">
        <f t="shared" si="2"/>
        <v>1732</v>
      </c>
      <c r="B135" s="47">
        <v>732</v>
      </c>
      <c r="C135" s="47">
        <v>9162119</v>
      </c>
      <c r="D135" s="47">
        <v>2119</v>
      </c>
      <c r="E135" s="47">
        <v>115563</v>
      </c>
      <c r="F135" s="47" t="s">
        <v>899</v>
      </c>
      <c r="G135" s="47" t="s">
        <v>87</v>
      </c>
      <c r="H135" s="49" t="s">
        <v>19</v>
      </c>
      <c r="I135" s="45" t="str">
        <f>""</f>
        <v/>
      </c>
      <c r="J135" s="45" t="str">
        <f>""</f>
        <v/>
      </c>
      <c r="K135" s="45" t="str">
        <f>""</f>
        <v/>
      </c>
      <c r="L135" s="45" t="str">
        <f>""</f>
        <v/>
      </c>
      <c r="M135" s="45" t="str">
        <f>""</f>
        <v/>
      </c>
      <c r="N135" s="45" t="str">
        <f>""</f>
        <v/>
      </c>
      <c r="O135" s="45" t="str">
        <f>""</f>
        <v/>
      </c>
      <c r="P135" s="45" t="str">
        <f>""</f>
        <v/>
      </c>
      <c r="Q135" s="45" t="str">
        <f>""</f>
        <v/>
      </c>
      <c r="R135" s="46" t="s">
        <v>19</v>
      </c>
      <c r="S135" s="46" t="s">
        <v>1461</v>
      </c>
    </row>
    <row r="136" spans="1:20">
      <c r="A136" s="47">
        <f t="shared" si="2"/>
        <v>1733</v>
      </c>
      <c r="B136" s="51">
        <v>733</v>
      </c>
      <c r="C136" s="51">
        <v>9163057</v>
      </c>
      <c r="D136" s="51">
        <v>3057</v>
      </c>
      <c r="E136" s="51">
        <v>115642</v>
      </c>
      <c r="F136" s="51" t="s">
        <v>1547</v>
      </c>
      <c r="G136" s="51" t="s">
        <v>87</v>
      </c>
      <c r="H136" s="49" t="s">
        <v>19</v>
      </c>
      <c r="I136" s="45" t="str">
        <f>""</f>
        <v/>
      </c>
      <c r="J136" s="45" t="str">
        <f>""</f>
        <v/>
      </c>
      <c r="K136" s="45" t="str">
        <f>""</f>
        <v/>
      </c>
      <c r="L136" s="45" t="str">
        <f>""</f>
        <v/>
      </c>
      <c r="M136" s="45" t="str">
        <f>""</f>
        <v/>
      </c>
      <c r="N136" s="45" t="str">
        <f>""</f>
        <v/>
      </c>
      <c r="O136" s="45" t="str">
        <f>""</f>
        <v/>
      </c>
      <c r="P136" s="45" t="str">
        <f>""</f>
        <v/>
      </c>
      <c r="Q136" s="45" t="str">
        <f>""</f>
        <v/>
      </c>
      <c r="R136" s="46" t="s">
        <v>19</v>
      </c>
      <c r="S136" s="46" t="s">
        <v>1461</v>
      </c>
      <c r="T136" s="26"/>
    </row>
    <row r="137" spans="1:20">
      <c r="A137" s="47">
        <f t="shared" si="2"/>
        <v>2733</v>
      </c>
      <c r="B137" s="51">
        <v>733</v>
      </c>
      <c r="C137" s="51">
        <v>9163057</v>
      </c>
      <c r="D137" s="51">
        <v>3057</v>
      </c>
      <c r="E137" s="51">
        <v>115642</v>
      </c>
      <c r="F137" s="51" t="s">
        <v>1547</v>
      </c>
      <c r="G137" s="51" t="s">
        <v>87</v>
      </c>
      <c r="H137" s="49" t="s">
        <v>19</v>
      </c>
      <c r="I137" s="45" t="str">
        <f>""</f>
        <v/>
      </c>
      <c r="J137" s="45" t="str">
        <f>""</f>
        <v/>
      </c>
      <c r="K137" s="45" t="str">
        <f>""</f>
        <v/>
      </c>
      <c r="L137" s="45" t="str">
        <f>""</f>
        <v/>
      </c>
      <c r="M137" s="45" t="str">
        <f>""</f>
        <v/>
      </c>
      <c r="N137" s="45" t="str">
        <f>""</f>
        <v/>
      </c>
      <c r="O137" s="45" t="str">
        <f>""</f>
        <v/>
      </c>
      <c r="P137" s="45" t="str">
        <f>""</f>
        <v/>
      </c>
      <c r="Q137" s="45" t="str">
        <f>""</f>
        <v/>
      </c>
      <c r="R137" s="46" t="s">
        <v>19</v>
      </c>
      <c r="S137" s="46" t="s">
        <v>1461</v>
      </c>
    </row>
    <row r="138" spans="1:20">
      <c r="A138" s="47">
        <f t="shared" si="2"/>
        <v>1734</v>
      </c>
      <c r="B138" s="48">
        <v>734</v>
      </c>
      <c r="C138" s="48">
        <v>9163356</v>
      </c>
      <c r="D138" s="48">
        <v>3356</v>
      </c>
      <c r="E138" s="48">
        <v>115707</v>
      </c>
      <c r="F138" s="48" t="s">
        <v>1548</v>
      </c>
      <c r="G138" s="48" t="s">
        <v>87</v>
      </c>
      <c r="H138" s="49" t="s">
        <v>19</v>
      </c>
      <c r="I138" s="45" t="str">
        <f>""</f>
        <v/>
      </c>
      <c r="J138" s="45" t="str">
        <f>""</f>
        <v/>
      </c>
      <c r="K138" s="45" t="str">
        <f>""</f>
        <v/>
      </c>
      <c r="L138" s="45" t="str">
        <f>""</f>
        <v/>
      </c>
      <c r="M138" s="45" t="str">
        <f>""</f>
        <v/>
      </c>
      <c r="N138" s="45" t="str">
        <f>""</f>
        <v/>
      </c>
      <c r="O138" s="45" t="str">
        <f>""</f>
        <v/>
      </c>
      <c r="P138" s="45" t="str">
        <f>""</f>
        <v/>
      </c>
      <c r="Q138" s="45" t="str">
        <f>""</f>
        <v/>
      </c>
      <c r="R138" s="46" t="s">
        <v>19</v>
      </c>
      <c r="S138" s="46" t="s">
        <v>1461</v>
      </c>
      <c r="T138" s="26"/>
    </row>
    <row r="139" spans="1:20">
      <c r="A139" s="47">
        <f t="shared" si="2"/>
        <v>2734</v>
      </c>
      <c r="B139" s="48">
        <v>734</v>
      </c>
      <c r="C139" s="48">
        <v>9163356</v>
      </c>
      <c r="D139" s="48">
        <v>3356</v>
      </c>
      <c r="E139" s="48">
        <v>115707</v>
      </c>
      <c r="F139" s="48" t="s">
        <v>1548</v>
      </c>
      <c r="G139" s="48" t="s">
        <v>87</v>
      </c>
      <c r="H139" s="49" t="s">
        <v>19</v>
      </c>
      <c r="I139" s="45" t="str">
        <f>""</f>
        <v/>
      </c>
      <c r="J139" s="45" t="str">
        <f>""</f>
        <v/>
      </c>
      <c r="K139" s="45" t="str">
        <f>""</f>
        <v/>
      </c>
      <c r="L139" s="45" t="str">
        <f>""</f>
        <v/>
      </c>
      <c r="M139" s="45" t="str">
        <f>""</f>
        <v/>
      </c>
      <c r="N139" s="45" t="str">
        <f>""</f>
        <v/>
      </c>
      <c r="O139" s="45" t="str">
        <f>""</f>
        <v/>
      </c>
      <c r="P139" s="45" t="str">
        <f>""</f>
        <v/>
      </c>
      <c r="Q139" s="45" t="str">
        <f>""</f>
        <v/>
      </c>
      <c r="R139" s="46" t="s">
        <v>19</v>
      </c>
      <c r="S139" s="46" t="s">
        <v>1461</v>
      </c>
      <c r="T139" s="26"/>
    </row>
    <row r="140" spans="1:20">
      <c r="A140" s="47">
        <f t="shared" si="2"/>
        <v>1735</v>
      </c>
      <c r="B140" s="47">
        <v>735</v>
      </c>
      <c r="C140" s="47">
        <v>9163310</v>
      </c>
      <c r="D140" s="47">
        <v>3310</v>
      </c>
      <c r="E140" s="47">
        <v>115674</v>
      </c>
      <c r="F140" s="47" t="s">
        <v>907</v>
      </c>
      <c r="G140" s="47" t="s">
        <v>87</v>
      </c>
      <c r="H140" s="49" t="s">
        <v>19</v>
      </c>
      <c r="I140" s="52" t="str">
        <f>""</f>
        <v/>
      </c>
      <c r="J140" s="52" t="str">
        <f>""</f>
        <v/>
      </c>
      <c r="K140" s="52" t="str">
        <f>""</f>
        <v/>
      </c>
      <c r="L140" s="52" t="str">
        <f>""</f>
        <v/>
      </c>
      <c r="M140" s="53" t="str">
        <f>""</f>
        <v/>
      </c>
      <c r="N140" s="53" t="str">
        <f>""</f>
        <v/>
      </c>
      <c r="O140" s="53" t="str">
        <f>""</f>
        <v/>
      </c>
      <c r="P140" s="53" t="str">
        <f>""</f>
        <v/>
      </c>
      <c r="Q140" s="45" t="str">
        <f>""</f>
        <v/>
      </c>
      <c r="R140" s="46" t="s">
        <v>19</v>
      </c>
      <c r="S140" s="46" t="s">
        <v>1461</v>
      </c>
    </row>
    <row r="141" spans="1:20">
      <c r="A141" s="47">
        <f t="shared" si="2"/>
        <v>1736</v>
      </c>
      <c r="B141" s="47">
        <v>736</v>
      </c>
      <c r="C141" s="47">
        <v>9165220</v>
      </c>
      <c r="D141" s="47">
        <v>5220</v>
      </c>
      <c r="E141" s="47">
        <v>115750</v>
      </c>
      <c r="F141" s="47" t="s">
        <v>310</v>
      </c>
      <c r="G141" s="47" t="s">
        <v>87</v>
      </c>
      <c r="H141" s="49" t="s">
        <v>19</v>
      </c>
      <c r="I141" s="52" t="str">
        <f>""</f>
        <v/>
      </c>
      <c r="J141" s="52" t="str">
        <f>""</f>
        <v/>
      </c>
      <c r="K141" s="52" t="str">
        <f>""</f>
        <v/>
      </c>
      <c r="L141" s="52" t="str">
        <f>""</f>
        <v/>
      </c>
      <c r="M141" s="53" t="str">
        <f>""</f>
        <v/>
      </c>
      <c r="N141" s="53" t="str">
        <f>""</f>
        <v/>
      </c>
      <c r="O141" s="53" t="str">
        <f>""</f>
        <v/>
      </c>
      <c r="P141" s="53" t="str">
        <f>""</f>
        <v/>
      </c>
      <c r="Q141" s="45" t="str">
        <f>""</f>
        <v/>
      </c>
      <c r="R141" s="46" t="s">
        <v>19</v>
      </c>
      <c r="S141" s="46" t="s">
        <v>1461</v>
      </c>
    </row>
    <row r="142" spans="1:20">
      <c r="A142" s="47">
        <f t="shared" si="2"/>
        <v>1742</v>
      </c>
      <c r="B142" s="47">
        <v>742</v>
      </c>
      <c r="C142" s="47">
        <v>9162130</v>
      </c>
      <c r="D142" s="47">
        <v>2130</v>
      </c>
      <c r="E142" s="47">
        <v>115568</v>
      </c>
      <c r="F142" s="47" t="s">
        <v>1549</v>
      </c>
      <c r="G142" s="47" t="s">
        <v>87</v>
      </c>
      <c r="H142" s="49" t="s">
        <v>19</v>
      </c>
      <c r="I142" s="45" t="str">
        <f>""</f>
        <v/>
      </c>
      <c r="J142" s="45" t="str">
        <f>""</f>
        <v/>
      </c>
      <c r="K142" s="45" t="str">
        <f>""</f>
        <v/>
      </c>
      <c r="L142" s="45" t="str">
        <f>""</f>
        <v/>
      </c>
      <c r="M142" s="45" t="str">
        <f>""</f>
        <v/>
      </c>
      <c r="N142" s="45" t="str">
        <f>""</f>
        <v/>
      </c>
      <c r="O142" s="45" t="str">
        <f>""</f>
        <v/>
      </c>
      <c r="P142" s="45" t="str">
        <f>""</f>
        <v/>
      </c>
      <c r="Q142" s="45" t="str">
        <f>""</f>
        <v/>
      </c>
      <c r="R142" s="46" t="s">
        <v>19</v>
      </c>
      <c r="S142" s="46" t="s">
        <v>1461</v>
      </c>
    </row>
    <row r="143" spans="1:20">
      <c r="A143" s="47">
        <f t="shared" si="2"/>
        <v>1743</v>
      </c>
      <c r="B143" s="50">
        <v>743</v>
      </c>
      <c r="C143" s="50">
        <v>9162108</v>
      </c>
      <c r="D143" s="50">
        <v>2108</v>
      </c>
      <c r="E143" s="50">
        <v>115553</v>
      </c>
      <c r="F143" s="50" t="s">
        <v>924</v>
      </c>
      <c r="G143" s="50" t="s">
        <v>87</v>
      </c>
      <c r="H143" s="49" t="s">
        <v>19</v>
      </c>
      <c r="I143" s="45" t="str">
        <f>""</f>
        <v/>
      </c>
      <c r="J143" s="45" t="str">
        <f>""</f>
        <v/>
      </c>
      <c r="K143" s="45" t="str">
        <f>""</f>
        <v/>
      </c>
      <c r="L143" s="45" t="str">
        <f>""</f>
        <v/>
      </c>
      <c r="M143" s="45" t="str">
        <f>""</f>
        <v/>
      </c>
      <c r="N143" s="45" t="str">
        <f>""</f>
        <v/>
      </c>
      <c r="O143" s="45" t="str">
        <f>""</f>
        <v/>
      </c>
      <c r="P143" s="45" t="str">
        <f>""</f>
        <v/>
      </c>
      <c r="Q143" s="45" t="str">
        <f>""</f>
        <v/>
      </c>
      <c r="R143" s="46" t="s">
        <v>19</v>
      </c>
      <c r="S143" s="46" t="s">
        <v>1461</v>
      </c>
    </row>
    <row r="144" spans="1:20">
      <c r="A144" s="47">
        <f t="shared" si="2"/>
        <v>1749</v>
      </c>
      <c r="B144" s="47">
        <v>749</v>
      </c>
      <c r="C144" s="47">
        <v>9163060</v>
      </c>
      <c r="D144" s="47">
        <v>3060</v>
      </c>
      <c r="E144" s="47">
        <v>115643</v>
      </c>
      <c r="F144" s="47" t="s">
        <v>1550</v>
      </c>
      <c r="G144" s="47" t="s">
        <v>87</v>
      </c>
      <c r="H144" s="49" t="s">
        <v>19</v>
      </c>
      <c r="I144" s="52" t="str">
        <f>""</f>
        <v/>
      </c>
      <c r="J144" s="52" t="str">
        <f>""</f>
        <v/>
      </c>
      <c r="K144" s="52" t="str">
        <f>""</f>
        <v/>
      </c>
      <c r="L144" s="52" t="str">
        <f>""</f>
        <v/>
      </c>
      <c r="M144" s="53" t="str">
        <f>""</f>
        <v/>
      </c>
      <c r="N144" s="53" t="str">
        <f>""</f>
        <v/>
      </c>
      <c r="O144" s="53" t="str">
        <f>""</f>
        <v/>
      </c>
      <c r="P144" s="53" t="str">
        <f>""</f>
        <v/>
      </c>
      <c r="Q144" s="45" t="str">
        <f>""</f>
        <v/>
      </c>
      <c r="R144" s="46" t="s">
        <v>19</v>
      </c>
      <c r="S144" s="46" t="s">
        <v>1461</v>
      </c>
    </row>
    <row r="145" spans="1:20" ht="25.5">
      <c r="A145" s="47">
        <f t="shared" si="2"/>
        <v>1750</v>
      </c>
      <c r="B145" s="47">
        <v>750</v>
      </c>
      <c r="C145" s="47">
        <v>9162109</v>
      </c>
      <c r="D145" s="47">
        <v>2109</v>
      </c>
      <c r="E145" s="47">
        <v>115554</v>
      </c>
      <c r="F145" s="47" t="s">
        <v>1551</v>
      </c>
      <c r="G145" s="47"/>
      <c r="H145" s="49" t="s">
        <v>19</v>
      </c>
      <c r="I145" s="45" t="str">
        <f>""</f>
        <v/>
      </c>
      <c r="J145" s="45" t="str">
        <f>""</f>
        <v/>
      </c>
      <c r="K145" s="45" t="str">
        <f>""</f>
        <v/>
      </c>
      <c r="L145" s="45" t="str">
        <f>""</f>
        <v/>
      </c>
      <c r="M145" s="45" t="str">
        <f>""</f>
        <v/>
      </c>
      <c r="N145" s="45" t="str">
        <f>""</f>
        <v/>
      </c>
      <c r="O145" s="45" t="str">
        <f>""</f>
        <v/>
      </c>
      <c r="P145" s="45" t="str">
        <f>""</f>
        <v/>
      </c>
      <c r="Q145" s="45" t="str">
        <f>""</f>
        <v/>
      </c>
      <c r="R145" s="46" t="s">
        <v>19</v>
      </c>
      <c r="S145" s="46" t="s">
        <v>1461</v>
      </c>
    </row>
    <row r="146" spans="1:20">
      <c r="A146" s="47">
        <f t="shared" si="2"/>
        <v>1754</v>
      </c>
      <c r="B146" s="50">
        <v>754</v>
      </c>
      <c r="C146" s="50">
        <v>9163343</v>
      </c>
      <c r="D146" s="50">
        <v>3343</v>
      </c>
      <c r="E146" s="50">
        <v>115696</v>
      </c>
      <c r="F146" s="50" t="s">
        <v>1552</v>
      </c>
      <c r="G146" s="50" t="s">
        <v>87</v>
      </c>
      <c r="H146" s="49" t="s">
        <v>19</v>
      </c>
      <c r="I146" s="45" t="str">
        <f>""</f>
        <v/>
      </c>
      <c r="J146" s="45" t="str">
        <f>""</f>
        <v/>
      </c>
      <c r="K146" s="45" t="str">
        <f>""</f>
        <v/>
      </c>
      <c r="L146" s="45" t="str">
        <f>""</f>
        <v/>
      </c>
      <c r="M146" s="45" t="str">
        <f>""</f>
        <v/>
      </c>
      <c r="N146" s="45" t="str">
        <f>""</f>
        <v/>
      </c>
      <c r="O146" s="45" t="str">
        <f>""</f>
        <v/>
      </c>
      <c r="P146" s="45" t="str">
        <f>""</f>
        <v/>
      </c>
      <c r="Q146" s="45" t="str">
        <f>""</f>
        <v/>
      </c>
      <c r="R146" s="46" t="s">
        <v>19</v>
      </c>
      <c r="S146" s="46" t="s">
        <v>1461</v>
      </c>
    </row>
    <row r="147" spans="1:20">
      <c r="A147" s="47">
        <f t="shared" si="2"/>
        <v>1759</v>
      </c>
      <c r="B147" s="50">
        <v>759</v>
      </c>
      <c r="C147" s="50">
        <v>9163063</v>
      </c>
      <c r="D147" s="50">
        <v>3063</v>
      </c>
      <c r="E147" s="50">
        <v>115645</v>
      </c>
      <c r="F147" s="50" t="s">
        <v>1553</v>
      </c>
      <c r="G147" s="50" t="s">
        <v>87</v>
      </c>
      <c r="H147" s="49" t="s">
        <v>19</v>
      </c>
      <c r="I147" s="45" t="str">
        <f>""</f>
        <v/>
      </c>
      <c r="J147" s="45" t="str">
        <f>""</f>
        <v/>
      </c>
      <c r="K147" s="45" t="str">
        <f>""</f>
        <v/>
      </c>
      <c r="L147" s="45" t="str">
        <f>""</f>
        <v/>
      </c>
      <c r="M147" s="45" t="str">
        <f>""</f>
        <v/>
      </c>
      <c r="N147" s="45" t="str">
        <f>""</f>
        <v/>
      </c>
      <c r="O147" s="45" t="str">
        <f>""</f>
        <v/>
      </c>
      <c r="P147" s="45" t="str">
        <f>""</f>
        <v/>
      </c>
      <c r="Q147" s="45" t="str">
        <f>""</f>
        <v/>
      </c>
      <c r="R147" s="46" t="s">
        <v>19</v>
      </c>
      <c r="S147" s="46" t="s">
        <v>1461</v>
      </c>
    </row>
    <row r="148" spans="1:20">
      <c r="A148" s="47">
        <f t="shared" si="2"/>
        <v>1763</v>
      </c>
      <c r="B148" s="51">
        <v>763</v>
      </c>
      <c r="C148" s="51">
        <v>9162123</v>
      </c>
      <c r="D148" s="51">
        <v>2123</v>
      </c>
      <c r="E148" s="51">
        <v>115565</v>
      </c>
      <c r="F148" s="51" t="s">
        <v>1554</v>
      </c>
      <c r="G148" s="51" t="s">
        <v>87</v>
      </c>
      <c r="H148" s="49" t="s">
        <v>19</v>
      </c>
      <c r="I148" s="45" t="str">
        <f>""</f>
        <v/>
      </c>
      <c r="J148" s="45" t="str">
        <f>""</f>
        <v/>
      </c>
      <c r="K148" s="45" t="str">
        <f>""</f>
        <v/>
      </c>
      <c r="L148" s="45" t="str">
        <f>""</f>
        <v/>
      </c>
      <c r="M148" s="45" t="str">
        <f>""</f>
        <v/>
      </c>
      <c r="N148" s="45" t="str">
        <f>""</f>
        <v/>
      </c>
      <c r="O148" s="45" t="str">
        <f>""</f>
        <v/>
      </c>
      <c r="P148" s="45" t="str">
        <f>""</f>
        <v/>
      </c>
      <c r="Q148" s="45" t="str">
        <f>""</f>
        <v/>
      </c>
      <c r="R148" s="46" t="s">
        <v>19</v>
      </c>
      <c r="S148" s="46" t="s">
        <v>1461</v>
      </c>
    </row>
    <row r="149" spans="1:20">
      <c r="A149" s="47">
        <f t="shared" si="2"/>
        <v>2763</v>
      </c>
      <c r="B149" s="51">
        <v>763</v>
      </c>
      <c r="C149" s="51">
        <v>9162123</v>
      </c>
      <c r="D149" s="51">
        <v>2123</v>
      </c>
      <c r="E149" s="51">
        <v>115565</v>
      </c>
      <c r="F149" s="51" t="s">
        <v>1554</v>
      </c>
      <c r="G149" s="51" t="s">
        <v>87</v>
      </c>
      <c r="H149" s="49" t="s">
        <v>19</v>
      </c>
      <c r="I149" s="45" t="str">
        <f>""</f>
        <v/>
      </c>
      <c r="J149" s="45" t="str">
        <f>""</f>
        <v/>
      </c>
      <c r="K149" s="45" t="str">
        <f>""</f>
        <v/>
      </c>
      <c r="L149" s="45" t="str">
        <f>""</f>
        <v/>
      </c>
      <c r="M149" s="45" t="str">
        <f>""</f>
        <v/>
      </c>
      <c r="N149" s="45" t="str">
        <f>""</f>
        <v/>
      </c>
      <c r="O149" s="45" t="str">
        <f>""</f>
        <v/>
      </c>
      <c r="P149" s="45" t="str">
        <f>""</f>
        <v/>
      </c>
      <c r="Q149" s="45" t="str">
        <f>""</f>
        <v/>
      </c>
      <c r="R149" s="46" t="s">
        <v>19</v>
      </c>
      <c r="S149" s="46" t="s">
        <v>1461</v>
      </c>
    </row>
    <row r="150" spans="1:20">
      <c r="A150" s="47">
        <f t="shared" si="2"/>
        <v>3763</v>
      </c>
      <c r="B150" s="51">
        <v>763</v>
      </c>
      <c r="C150" s="51">
        <v>9162123</v>
      </c>
      <c r="D150" s="51">
        <v>2123</v>
      </c>
      <c r="E150" s="51">
        <v>115565</v>
      </c>
      <c r="F150" s="51" t="s">
        <v>1554</v>
      </c>
      <c r="G150" s="51" t="s">
        <v>87</v>
      </c>
      <c r="H150" s="49" t="s">
        <v>19</v>
      </c>
      <c r="I150" s="45" t="str">
        <f>""</f>
        <v/>
      </c>
      <c r="J150" s="45" t="str">
        <f>""</f>
        <v/>
      </c>
      <c r="K150" s="45" t="str">
        <f>""</f>
        <v/>
      </c>
      <c r="L150" s="45" t="str">
        <f>""</f>
        <v/>
      </c>
      <c r="M150" s="45" t="str">
        <f>""</f>
        <v/>
      </c>
      <c r="N150" s="45" t="str">
        <f>""</f>
        <v/>
      </c>
      <c r="O150" s="45" t="str">
        <f>""</f>
        <v/>
      </c>
      <c r="P150" s="45" t="str">
        <f>""</f>
        <v/>
      </c>
      <c r="Q150" s="45" t="str">
        <f>""</f>
        <v/>
      </c>
      <c r="R150" s="46" t="s">
        <v>19</v>
      </c>
      <c r="S150" s="46" t="s">
        <v>1461</v>
      </c>
    </row>
    <row r="151" spans="1:20">
      <c r="A151" s="47">
        <f t="shared" si="2"/>
        <v>4763</v>
      </c>
      <c r="B151" s="48">
        <v>763</v>
      </c>
      <c r="C151" s="48">
        <v>9162123</v>
      </c>
      <c r="D151" s="48">
        <v>2123</v>
      </c>
      <c r="E151" s="48">
        <v>115565</v>
      </c>
      <c r="F151" s="48" t="s">
        <v>1554</v>
      </c>
      <c r="G151" s="48" t="s">
        <v>87</v>
      </c>
      <c r="H151" s="49" t="s">
        <v>19</v>
      </c>
      <c r="I151" s="45" t="str">
        <f>""</f>
        <v/>
      </c>
      <c r="J151" s="45" t="str">
        <f>""</f>
        <v/>
      </c>
      <c r="K151" s="45" t="str">
        <f>""</f>
        <v/>
      </c>
      <c r="L151" s="45" t="str">
        <f>""</f>
        <v/>
      </c>
      <c r="M151" s="45" t="str">
        <f>""</f>
        <v/>
      </c>
      <c r="N151" s="45" t="str">
        <f>""</f>
        <v/>
      </c>
      <c r="O151" s="45" t="str">
        <f>""</f>
        <v/>
      </c>
      <c r="P151" s="45" t="str">
        <f>""</f>
        <v/>
      </c>
      <c r="Q151" s="45" t="str">
        <f>""</f>
        <v/>
      </c>
      <c r="R151" s="46" t="s">
        <v>19</v>
      </c>
      <c r="S151" s="46" t="s">
        <v>1461</v>
      </c>
    </row>
    <row r="152" spans="1:20">
      <c r="A152" s="47">
        <f t="shared" si="2"/>
        <v>1764</v>
      </c>
      <c r="B152" s="48">
        <v>764</v>
      </c>
      <c r="C152" s="48">
        <v>9162085</v>
      </c>
      <c r="D152" s="48">
        <v>2085</v>
      </c>
      <c r="E152" s="48">
        <v>115535</v>
      </c>
      <c r="F152" s="48" t="s">
        <v>1010</v>
      </c>
      <c r="G152" s="48" t="s">
        <v>87</v>
      </c>
      <c r="H152" s="49" t="s">
        <v>19</v>
      </c>
      <c r="I152" s="45" t="str">
        <f>""</f>
        <v/>
      </c>
      <c r="J152" s="45" t="str">
        <f>""</f>
        <v/>
      </c>
      <c r="K152" s="45" t="str">
        <f>""</f>
        <v/>
      </c>
      <c r="L152" s="45" t="str">
        <f>""</f>
        <v/>
      </c>
      <c r="M152" s="45" t="str">
        <f>""</f>
        <v/>
      </c>
      <c r="N152" s="45" t="str">
        <f>""</f>
        <v/>
      </c>
      <c r="O152" s="45" t="str">
        <f>""</f>
        <v/>
      </c>
      <c r="P152" s="45" t="str">
        <f>""</f>
        <v/>
      </c>
      <c r="Q152" s="45" t="str">
        <f>""</f>
        <v/>
      </c>
      <c r="R152" s="46" t="s">
        <v>19</v>
      </c>
      <c r="S152" s="46" t="s">
        <v>1461</v>
      </c>
      <c r="T152" s="26"/>
    </row>
    <row r="153" spans="1:20">
      <c r="A153" s="47">
        <f t="shared" si="2"/>
        <v>2764</v>
      </c>
      <c r="B153" s="51">
        <v>764</v>
      </c>
      <c r="C153" s="51">
        <v>9162085</v>
      </c>
      <c r="D153" s="51">
        <v>2085</v>
      </c>
      <c r="E153" s="51">
        <v>115535</v>
      </c>
      <c r="F153" s="51" t="s">
        <v>1010</v>
      </c>
      <c r="G153" s="51" t="s">
        <v>87</v>
      </c>
      <c r="H153" s="49" t="s">
        <v>19</v>
      </c>
      <c r="I153" s="45" t="str">
        <f>""</f>
        <v/>
      </c>
      <c r="J153" s="45" t="str">
        <f>""</f>
        <v/>
      </c>
      <c r="K153" s="45" t="str">
        <f>""</f>
        <v/>
      </c>
      <c r="L153" s="45" t="str">
        <f>""</f>
        <v/>
      </c>
      <c r="M153" s="45" t="str">
        <f>""</f>
        <v/>
      </c>
      <c r="N153" s="45" t="str">
        <f>""</f>
        <v/>
      </c>
      <c r="O153" s="45" t="str">
        <f>""</f>
        <v/>
      </c>
      <c r="P153" s="45" t="str">
        <f>""</f>
        <v/>
      </c>
      <c r="Q153" s="45" t="str">
        <f>""</f>
        <v/>
      </c>
      <c r="R153" s="46" t="s">
        <v>19</v>
      </c>
      <c r="S153" s="46" t="s">
        <v>1461</v>
      </c>
      <c r="T153" s="26"/>
    </row>
    <row r="154" spans="1:20">
      <c r="A154" s="47">
        <f t="shared" si="2"/>
        <v>3764</v>
      </c>
      <c r="B154" s="51">
        <v>764</v>
      </c>
      <c r="C154" s="51">
        <v>9162085</v>
      </c>
      <c r="D154" s="51">
        <v>2085</v>
      </c>
      <c r="E154" s="51">
        <v>115535</v>
      </c>
      <c r="F154" s="51" t="s">
        <v>1010</v>
      </c>
      <c r="G154" s="51" t="s">
        <v>87</v>
      </c>
      <c r="H154" s="49" t="s">
        <v>19</v>
      </c>
      <c r="I154" s="45" t="str">
        <f>""</f>
        <v/>
      </c>
      <c r="J154" s="45" t="str">
        <f>""</f>
        <v/>
      </c>
      <c r="K154" s="45" t="str">
        <f>""</f>
        <v/>
      </c>
      <c r="L154" s="45" t="str">
        <f>""</f>
        <v/>
      </c>
      <c r="M154" s="45" t="str">
        <f>""</f>
        <v/>
      </c>
      <c r="N154" s="45" t="str">
        <f>""</f>
        <v/>
      </c>
      <c r="O154" s="45" t="str">
        <f>""</f>
        <v/>
      </c>
      <c r="P154" s="45" t="str">
        <f>""</f>
        <v/>
      </c>
      <c r="Q154" s="45" t="str">
        <f>""</f>
        <v/>
      </c>
      <c r="R154" s="46" t="s">
        <v>19</v>
      </c>
      <c r="S154" s="46" t="s">
        <v>1461</v>
      </c>
      <c r="T154" s="26"/>
    </row>
    <row r="155" spans="1:20">
      <c r="A155" s="47">
        <f t="shared" si="2"/>
        <v>1765</v>
      </c>
      <c r="B155" s="50">
        <v>765</v>
      </c>
      <c r="C155" s="50">
        <v>9163065</v>
      </c>
      <c r="D155" s="50">
        <v>3065</v>
      </c>
      <c r="E155" s="50">
        <v>115647</v>
      </c>
      <c r="F155" s="50" t="s">
        <v>1562</v>
      </c>
      <c r="G155" s="50" t="s">
        <v>87</v>
      </c>
      <c r="H155" s="49" t="s">
        <v>19</v>
      </c>
      <c r="I155" s="45" t="str">
        <f>""</f>
        <v/>
      </c>
      <c r="J155" s="45" t="str">
        <f>""</f>
        <v/>
      </c>
      <c r="K155" s="45" t="str">
        <f>""</f>
        <v/>
      </c>
      <c r="L155" s="45" t="str">
        <f>""</f>
        <v/>
      </c>
      <c r="M155" s="45" t="str">
        <f>""</f>
        <v/>
      </c>
      <c r="N155" s="45" t="str">
        <f>""</f>
        <v/>
      </c>
      <c r="O155" s="45" t="str">
        <f>""</f>
        <v/>
      </c>
      <c r="P155" s="45" t="str">
        <f>""</f>
        <v/>
      </c>
      <c r="Q155" s="45" t="str">
        <f>""</f>
        <v/>
      </c>
      <c r="R155" s="46" t="s">
        <v>19</v>
      </c>
      <c r="S155" s="46" t="s">
        <v>1461</v>
      </c>
    </row>
    <row r="156" spans="1:20">
      <c r="A156" s="47">
        <f t="shared" si="2"/>
        <v>1766</v>
      </c>
      <c r="B156" s="50">
        <v>766</v>
      </c>
      <c r="C156" s="50">
        <v>9162064</v>
      </c>
      <c r="D156" s="50">
        <v>2064</v>
      </c>
      <c r="E156" s="50">
        <v>115519</v>
      </c>
      <c r="F156" s="50" t="s">
        <v>1423</v>
      </c>
      <c r="G156" s="50" t="s">
        <v>87</v>
      </c>
      <c r="H156" s="49" t="s">
        <v>19</v>
      </c>
      <c r="I156" s="45" t="str">
        <f>""</f>
        <v/>
      </c>
      <c r="J156" s="45" t="str">
        <f>""</f>
        <v/>
      </c>
      <c r="K156" s="45" t="str">
        <f>""</f>
        <v/>
      </c>
      <c r="L156" s="45" t="str">
        <f>""</f>
        <v/>
      </c>
      <c r="M156" s="45" t="str">
        <f>""</f>
        <v/>
      </c>
      <c r="N156" s="45" t="str">
        <f>""</f>
        <v/>
      </c>
      <c r="O156" s="45" t="str">
        <f>""</f>
        <v/>
      </c>
      <c r="P156" s="45" t="str">
        <f>""</f>
        <v/>
      </c>
      <c r="Q156" s="45" t="str">
        <f>""</f>
        <v/>
      </c>
      <c r="R156" s="46" t="s">
        <v>19</v>
      </c>
      <c r="S156" s="46" t="s">
        <v>1461</v>
      </c>
    </row>
    <row r="157" spans="1:20">
      <c r="A157" s="47">
        <f t="shared" si="2"/>
        <v>1767</v>
      </c>
      <c r="B157" s="50">
        <v>767</v>
      </c>
      <c r="C157" s="50">
        <v>9162065</v>
      </c>
      <c r="D157" s="50">
        <v>2065</v>
      </c>
      <c r="E157" s="50">
        <v>115520</v>
      </c>
      <c r="F157" s="50" t="s">
        <v>1563</v>
      </c>
      <c r="G157" s="50" t="s">
        <v>87</v>
      </c>
      <c r="H157" s="49" t="s">
        <v>19</v>
      </c>
      <c r="I157" s="45" t="str">
        <f>""</f>
        <v/>
      </c>
      <c r="J157" s="45" t="str">
        <f>""</f>
        <v/>
      </c>
      <c r="K157" s="45" t="str">
        <f>""</f>
        <v/>
      </c>
      <c r="L157" s="45" t="str">
        <f>""</f>
        <v/>
      </c>
      <c r="M157" s="45" t="str">
        <f>""</f>
        <v/>
      </c>
      <c r="N157" s="45" t="str">
        <f>""</f>
        <v/>
      </c>
      <c r="O157" s="45" t="str">
        <f>""</f>
        <v/>
      </c>
      <c r="P157" s="45" t="str">
        <f>""</f>
        <v/>
      </c>
      <c r="Q157" s="45" t="str">
        <f>""</f>
        <v/>
      </c>
      <c r="R157" s="46" t="s">
        <v>19</v>
      </c>
      <c r="S157" s="46" t="s">
        <v>1461</v>
      </c>
      <c r="T157" s="26"/>
    </row>
    <row r="158" spans="1:20">
      <c r="A158" s="47">
        <f t="shared" si="2"/>
        <v>1768</v>
      </c>
      <c r="B158" s="50">
        <v>768</v>
      </c>
      <c r="C158" s="50">
        <v>9163360</v>
      </c>
      <c r="D158" s="50">
        <v>3360</v>
      </c>
      <c r="E158" s="50">
        <v>115711</v>
      </c>
      <c r="F158" s="50" t="s">
        <v>1564</v>
      </c>
      <c r="G158" s="50" t="s">
        <v>87</v>
      </c>
      <c r="H158" s="49" t="s">
        <v>19</v>
      </c>
      <c r="I158" s="45" t="str">
        <f>""</f>
        <v/>
      </c>
      <c r="J158" s="45" t="str">
        <f>""</f>
        <v/>
      </c>
      <c r="K158" s="45" t="str">
        <f>""</f>
        <v/>
      </c>
      <c r="L158" s="45" t="str">
        <f>""</f>
        <v/>
      </c>
      <c r="M158" s="45" t="str">
        <f>""</f>
        <v/>
      </c>
      <c r="N158" s="45" t="str">
        <f>""</f>
        <v/>
      </c>
      <c r="O158" s="45" t="str">
        <f>""</f>
        <v/>
      </c>
      <c r="P158" s="45" t="str">
        <f>""</f>
        <v/>
      </c>
      <c r="Q158" s="45" t="str">
        <f>""</f>
        <v/>
      </c>
      <c r="R158" s="46" t="s">
        <v>19</v>
      </c>
      <c r="S158" s="46" t="s">
        <v>1461</v>
      </c>
    </row>
    <row r="159" spans="1:20" ht="25.5">
      <c r="A159" s="47">
        <f t="shared" si="2"/>
        <v>1769</v>
      </c>
      <c r="B159" s="51">
        <v>769</v>
      </c>
      <c r="C159" s="51">
        <v>9163344</v>
      </c>
      <c r="D159" s="51">
        <v>3344</v>
      </c>
      <c r="E159" s="51">
        <v>115697</v>
      </c>
      <c r="F159" s="51" t="s">
        <v>1565</v>
      </c>
      <c r="G159" s="51" t="s">
        <v>87</v>
      </c>
      <c r="H159" s="49" t="s">
        <v>19</v>
      </c>
      <c r="I159" s="149" t="str">
        <f>""</f>
        <v/>
      </c>
      <c r="J159" s="149" t="str">
        <f>""</f>
        <v/>
      </c>
      <c r="K159" s="149" t="str">
        <f>""</f>
        <v/>
      </c>
      <c r="L159" s="150" t="str">
        <f>""</f>
        <v/>
      </c>
      <c r="M159" s="151" t="str">
        <f>""</f>
        <v/>
      </c>
      <c r="N159" s="151" t="str">
        <f>""</f>
        <v/>
      </c>
      <c r="O159" s="151" t="str">
        <f>""</f>
        <v/>
      </c>
      <c r="P159" s="151" t="str">
        <f>""</f>
        <v/>
      </c>
      <c r="Q159" s="45" t="str">
        <f>""</f>
        <v/>
      </c>
      <c r="R159" s="46" t="s">
        <v>19</v>
      </c>
      <c r="S159" s="46" t="s">
        <v>1461</v>
      </c>
    </row>
    <row r="160" spans="1:20" ht="25.5">
      <c r="A160" s="47">
        <f t="shared" si="2"/>
        <v>2769</v>
      </c>
      <c r="B160" s="48">
        <v>769</v>
      </c>
      <c r="C160" s="48">
        <v>9163344</v>
      </c>
      <c r="D160" s="48">
        <v>3344</v>
      </c>
      <c r="E160" s="48">
        <v>115697</v>
      </c>
      <c r="F160" s="48" t="s">
        <v>1565</v>
      </c>
      <c r="G160" s="48" t="s">
        <v>87</v>
      </c>
      <c r="H160" s="49" t="s">
        <v>19</v>
      </c>
      <c r="I160" s="149" t="str">
        <f>""</f>
        <v/>
      </c>
      <c r="J160" s="149" t="str">
        <f>""</f>
        <v/>
      </c>
      <c r="K160" s="149" t="str">
        <f>""</f>
        <v/>
      </c>
      <c r="L160" s="150" t="str">
        <f>""</f>
        <v/>
      </c>
      <c r="M160" s="151" t="str">
        <f>""</f>
        <v/>
      </c>
      <c r="N160" s="151" t="str">
        <f>""</f>
        <v/>
      </c>
      <c r="O160" s="151" t="str">
        <f>""</f>
        <v/>
      </c>
      <c r="P160" s="151" t="str">
        <f>""</f>
        <v/>
      </c>
      <c r="Q160" s="45" t="str">
        <f>""</f>
        <v/>
      </c>
      <c r="R160" s="46" t="s">
        <v>19</v>
      </c>
      <c r="S160" s="46" t="s">
        <v>1461</v>
      </c>
    </row>
    <row r="161" spans="1:20" ht="25.5">
      <c r="A161" s="47">
        <f t="shared" si="2"/>
        <v>3769</v>
      </c>
      <c r="B161" s="48">
        <v>769</v>
      </c>
      <c r="C161" s="48">
        <v>9163344</v>
      </c>
      <c r="D161" s="48">
        <v>3344</v>
      </c>
      <c r="E161" s="48">
        <v>115697</v>
      </c>
      <c r="F161" s="48" t="s">
        <v>1565</v>
      </c>
      <c r="G161" s="48" t="s">
        <v>87</v>
      </c>
      <c r="H161" s="49" t="s">
        <v>19</v>
      </c>
      <c r="I161" s="149" t="str">
        <f>""</f>
        <v/>
      </c>
      <c r="J161" s="149" t="str">
        <f>""</f>
        <v/>
      </c>
      <c r="K161" s="149" t="str">
        <f>""</f>
        <v/>
      </c>
      <c r="L161" s="150" t="str">
        <f>""</f>
        <v/>
      </c>
      <c r="M161" s="151" t="str">
        <f>""</f>
        <v/>
      </c>
      <c r="N161" s="151" t="str">
        <f>""</f>
        <v/>
      </c>
      <c r="O161" s="151" t="str">
        <f>""</f>
        <v/>
      </c>
      <c r="P161" s="151" t="str">
        <f>""</f>
        <v/>
      </c>
      <c r="Q161" s="45" t="str">
        <f>""</f>
        <v/>
      </c>
      <c r="R161" s="46" t="s">
        <v>19</v>
      </c>
      <c r="S161" s="46" t="s">
        <v>1461</v>
      </c>
    </row>
    <row r="162" spans="1:20" ht="25.5">
      <c r="A162" s="47">
        <f t="shared" si="2"/>
        <v>4769</v>
      </c>
      <c r="B162" s="48">
        <v>769</v>
      </c>
      <c r="C162" s="48">
        <v>9163344</v>
      </c>
      <c r="D162" s="48">
        <v>3344</v>
      </c>
      <c r="E162" s="48">
        <v>115697</v>
      </c>
      <c r="F162" s="48" t="s">
        <v>1565</v>
      </c>
      <c r="G162" s="48" t="s">
        <v>87</v>
      </c>
      <c r="H162" s="49" t="s">
        <v>19</v>
      </c>
      <c r="I162" s="149" t="str">
        <f>""</f>
        <v/>
      </c>
      <c r="J162" s="149" t="str">
        <f>""</f>
        <v/>
      </c>
      <c r="K162" s="149" t="str">
        <f>""</f>
        <v/>
      </c>
      <c r="L162" s="150" t="str">
        <f>""</f>
        <v/>
      </c>
      <c r="M162" s="151" t="str">
        <f>""</f>
        <v/>
      </c>
      <c r="N162" s="151" t="str">
        <f>""</f>
        <v/>
      </c>
      <c r="O162" s="151" t="str">
        <f>""</f>
        <v/>
      </c>
      <c r="P162" s="151" t="str">
        <f>""</f>
        <v/>
      </c>
      <c r="Q162" s="45" t="str">
        <f>""</f>
        <v/>
      </c>
      <c r="R162" s="46" t="s">
        <v>19</v>
      </c>
      <c r="S162" s="46" t="s">
        <v>1461</v>
      </c>
    </row>
    <row r="163" spans="1:20">
      <c r="A163" s="47">
        <f t="shared" si="2"/>
        <v>1771</v>
      </c>
      <c r="B163" s="50">
        <v>771</v>
      </c>
      <c r="C163" s="50">
        <v>9163345</v>
      </c>
      <c r="D163" s="50">
        <v>3345</v>
      </c>
      <c r="E163" s="50">
        <v>115698</v>
      </c>
      <c r="F163" s="50" t="s">
        <v>1566</v>
      </c>
      <c r="G163" s="50" t="s">
        <v>87</v>
      </c>
      <c r="H163" s="49" t="s">
        <v>19</v>
      </c>
      <c r="I163" s="45" t="str">
        <f>""</f>
        <v/>
      </c>
      <c r="J163" s="45" t="str">
        <f>""</f>
        <v/>
      </c>
      <c r="K163" s="45" t="str">
        <f>""</f>
        <v/>
      </c>
      <c r="L163" s="45" t="str">
        <f>""</f>
        <v/>
      </c>
      <c r="M163" s="45" t="str">
        <f>""</f>
        <v/>
      </c>
      <c r="N163" s="45" t="str">
        <f>""</f>
        <v/>
      </c>
      <c r="O163" s="45" t="str">
        <f>""</f>
        <v/>
      </c>
      <c r="P163" s="45" t="str">
        <f>""</f>
        <v/>
      </c>
      <c r="Q163" s="45" t="str">
        <f>""</f>
        <v/>
      </c>
      <c r="R163" s="46" t="s">
        <v>19</v>
      </c>
      <c r="S163" s="46" t="s">
        <v>1461</v>
      </c>
    </row>
    <row r="164" spans="1:20">
      <c r="A164" s="47">
        <f t="shared" si="2"/>
        <v>1775</v>
      </c>
      <c r="B164" s="47">
        <v>775</v>
      </c>
      <c r="C164" s="47">
        <v>9162072</v>
      </c>
      <c r="D164" s="47">
        <v>2072</v>
      </c>
      <c r="E164" s="47">
        <v>115526</v>
      </c>
      <c r="F164" s="47" t="s">
        <v>1055</v>
      </c>
      <c r="G164" s="47" t="s">
        <v>87</v>
      </c>
      <c r="H164" s="49" t="s">
        <v>19</v>
      </c>
      <c r="I164" s="45" t="str">
        <f>""</f>
        <v/>
      </c>
      <c r="J164" s="45" t="str">
        <f>""</f>
        <v/>
      </c>
      <c r="K164" s="45" t="str">
        <f>""</f>
        <v/>
      </c>
      <c r="L164" s="45" t="str">
        <f>""</f>
        <v/>
      </c>
      <c r="M164" s="45" t="str">
        <f>""</f>
        <v/>
      </c>
      <c r="N164" s="45" t="str">
        <f>""</f>
        <v/>
      </c>
      <c r="O164" s="45" t="str">
        <f>""</f>
        <v/>
      </c>
      <c r="P164" s="45" t="str">
        <f>""</f>
        <v/>
      </c>
      <c r="Q164" s="45" t="str">
        <f>""</f>
        <v/>
      </c>
      <c r="R164" s="46" t="s">
        <v>19</v>
      </c>
      <c r="S164" s="46" t="s">
        <v>1461</v>
      </c>
    </row>
    <row r="165" spans="1:20">
      <c r="A165" s="47">
        <f t="shared" si="2"/>
        <v>1776</v>
      </c>
      <c r="B165" s="47">
        <v>776</v>
      </c>
      <c r="C165" s="47">
        <v>9162084</v>
      </c>
      <c r="D165" s="47">
        <v>2084</v>
      </c>
      <c r="E165" s="47">
        <v>115534</v>
      </c>
      <c r="F165" s="47" t="s">
        <v>1567</v>
      </c>
      <c r="G165" s="47" t="s">
        <v>87</v>
      </c>
      <c r="H165" s="49" t="s">
        <v>19</v>
      </c>
      <c r="I165" s="52" t="str">
        <f>""</f>
        <v/>
      </c>
      <c r="J165" s="52" t="str">
        <f>""</f>
        <v/>
      </c>
      <c r="K165" s="52" t="str">
        <f>""</f>
        <v/>
      </c>
      <c r="L165" s="52" t="str">
        <f>""</f>
        <v/>
      </c>
      <c r="M165" s="53" t="str">
        <f>""</f>
        <v/>
      </c>
      <c r="N165" s="53" t="str">
        <f>""</f>
        <v/>
      </c>
      <c r="O165" s="53" t="str">
        <f>""</f>
        <v/>
      </c>
      <c r="P165" s="53" t="str">
        <f>""</f>
        <v/>
      </c>
      <c r="Q165" s="45" t="str">
        <f>""</f>
        <v/>
      </c>
      <c r="R165" s="46" t="s">
        <v>19</v>
      </c>
      <c r="S165" s="46" t="s">
        <v>1461</v>
      </c>
    </row>
    <row r="166" spans="1:20">
      <c r="A166" s="47">
        <f t="shared" si="2"/>
        <v>1777</v>
      </c>
      <c r="B166" s="50">
        <v>777</v>
      </c>
      <c r="C166" s="50">
        <v>9163067</v>
      </c>
      <c r="D166" s="50">
        <v>3067</v>
      </c>
      <c r="E166" s="50">
        <v>115648</v>
      </c>
      <c r="F166" s="50" t="s">
        <v>1568</v>
      </c>
      <c r="G166" s="50" t="s">
        <v>87</v>
      </c>
      <c r="H166" s="49" t="s">
        <v>19</v>
      </c>
      <c r="I166" s="45" t="str">
        <f>""</f>
        <v/>
      </c>
      <c r="J166" s="45" t="str">
        <f>""</f>
        <v/>
      </c>
      <c r="K166" s="45" t="str">
        <f>""</f>
        <v/>
      </c>
      <c r="L166" s="45" t="str">
        <f>""</f>
        <v/>
      </c>
      <c r="M166" s="45" t="str">
        <f>""</f>
        <v/>
      </c>
      <c r="N166" s="45" t="str">
        <f>""</f>
        <v/>
      </c>
      <c r="O166" s="45" t="str">
        <f>""</f>
        <v/>
      </c>
      <c r="P166" s="45" t="str">
        <f>""</f>
        <v/>
      </c>
      <c r="Q166" s="45" t="str">
        <f>""</f>
        <v/>
      </c>
      <c r="R166" s="46" t="s">
        <v>19</v>
      </c>
      <c r="S166" s="46" t="s">
        <v>1461</v>
      </c>
    </row>
    <row r="167" spans="1:20">
      <c r="A167" s="47">
        <f t="shared" si="2"/>
        <v>1779</v>
      </c>
      <c r="B167" s="50">
        <v>779</v>
      </c>
      <c r="C167" s="50">
        <v>9163068</v>
      </c>
      <c r="D167" s="50">
        <v>3068</v>
      </c>
      <c r="E167" s="50">
        <v>115649</v>
      </c>
      <c r="F167" s="50" t="s">
        <v>1569</v>
      </c>
      <c r="G167" s="50" t="s">
        <v>87</v>
      </c>
      <c r="H167" s="49" t="s">
        <v>19</v>
      </c>
      <c r="I167" s="45" t="str">
        <f>""</f>
        <v/>
      </c>
      <c r="J167" s="45" t="str">
        <f>""</f>
        <v/>
      </c>
      <c r="K167" s="45" t="str">
        <f>""</f>
        <v/>
      </c>
      <c r="L167" s="45" t="str">
        <f>""</f>
        <v/>
      </c>
      <c r="M167" s="45" t="str">
        <f>""</f>
        <v/>
      </c>
      <c r="N167" s="45" t="str">
        <f>""</f>
        <v/>
      </c>
      <c r="O167" s="45" t="str">
        <f>""</f>
        <v/>
      </c>
      <c r="P167" s="45" t="str">
        <f>""</f>
        <v/>
      </c>
      <c r="Q167" s="45" t="str">
        <f>""</f>
        <v/>
      </c>
      <c r="R167" s="46" t="s">
        <v>19</v>
      </c>
      <c r="S167" s="46" t="s">
        <v>1461</v>
      </c>
    </row>
    <row r="168" spans="1:20">
      <c r="A168" s="47">
        <f t="shared" si="2"/>
        <v>1781</v>
      </c>
      <c r="B168" s="50">
        <v>781</v>
      </c>
      <c r="C168" s="50">
        <v>9162137</v>
      </c>
      <c r="D168" s="50">
        <v>2137</v>
      </c>
      <c r="E168" s="50">
        <v>115573</v>
      </c>
      <c r="F168" s="50" t="s">
        <v>1570</v>
      </c>
      <c r="G168" s="50" t="s">
        <v>87</v>
      </c>
      <c r="H168" s="49" t="s">
        <v>19</v>
      </c>
      <c r="I168" s="45" t="str">
        <f>""</f>
        <v/>
      </c>
      <c r="J168" s="45" t="str">
        <f>""</f>
        <v/>
      </c>
      <c r="K168" s="45" t="str">
        <f>""</f>
        <v/>
      </c>
      <c r="L168" s="45" t="str">
        <f>""</f>
        <v/>
      </c>
      <c r="M168" s="45" t="str">
        <f>""</f>
        <v/>
      </c>
      <c r="N168" s="45" t="str">
        <f>""</f>
        <v/>
      </c>
      <c r="O168" s="45" t="str">
        <f>""</f>
        <v/>
      </c>
      <c r="P168" s="45" t="str">
        <f>""</f>
        <v/>
      </c>
      <c r="Q168" s="45" t="str">
        <f>""</f>
        <v/>
      </c>
      <c r="R168" s="46" t="s">
        <v>19</v>
      </c>
      <c r="S168" s="46" t="s">
        <v>1461</v>
      </c>
    </row>
    <row r="169" spans="1:20">
      <c r="A169" s="47">
        <f t="shared" si="2"/>
        <v>1782</v>
      </c>
      <c r="B169" s="50">
        <v>782</v>
      </c>
      <c r="C169" s="50">
        <v>9162086</v>
      </c>
      <c r="D169" s="50">
        <v>2086</v>
      </c>
      <c r="E169" s="50">
        <v>115536</v>
      </c>
      <c r="F169" s="50" t="s">
        <v>1090</v>
      </c>
      <c r="G169" s="50" t="s">
        <v>87</v>
      </c>
      <c r="H169" s="49" t="s">
        <v>19</v>
      </c>
      <c r="I169" s="52" t="str">
        <f>""</f>
        <v/>
      </c>
      <c r="J169" s="52" t="str">
        <f>""</f>
        <v/>
      </c>
      <c r="K169" s="52" t="str">
        <f>""</f>
        <v/>
      </c>
      <c r="L169" s="52" t="str">
        <f>""</f>
        <v/>
      </c>
      <c r="M169" s="53" t="str">
        <f>""</f>
        <v/>
      </c>
      <c r="N169" s="53" t="str">
        <f>""</f>
        <v/>
      </c>
      <c r="O169" s="53" t="str">
        <f>""</f>
        <v/>
      </c>
      <c r="P169" s="53" t="str">
        <f>""</f>
        <v/>
      </c>
      <c r="Q169" s="45" t="str">
        <f>""</f>
        <v/>
      </c>
      <c r="R169" s="46" t="s">
        <v>19</v>
      </c>
      <c r="S169" s="46" t="s">
        <v>1461</v>
      </c>
    </row>
    <row r="170" spans="1:20">
      <c r="A170" s="47">
        <f t="shared" si="2"/>
        <v>1784</v>
      </c>
      <c r="B170" s="47">
        <v>784</v>
      </c>
      <c r="C170" s="47">
        <v>9162066</v>
      </c>
      <c r="D170" s="47">
        <v>2066</v>
      </c>
      <c r="E170" s="47">
        <v>115521</v>
      </c>
      <c r="F170" s="47" t="s">
        <v>1094</v>
      </c>
      <c r="G170" s="47" t="s">
        <v>87</v>
      </c>
      <c r="H170" s="49" t="s">
        <v>19</v>
      </c>
      <c r="I170" s="45" t="str">
        <f>""</f>
        <v/>
      </c>
      <c r="J170" s="45" t="str">
        <f>""</f>
        <v/>
      </c>
      <c r="K170" s="45" t="str">
        <f>""</f>
        <v/>
      </c>
      <c r="L170" s="45" t="str">
        <f>""</f>
        <v/>
      </c>
      <c r="M170" s="45" t="str">
        <f>""</f>
        <v/>
      </c>
      <c r="N170" s="45" t="str">
        <f>""</f>
        <v/>
      </c>
      <c r="O170" s="45" t="str">
        <f>""</f>
        <v/>
      </c>
      <c r="P170" s="45" t="str">
        <f>""</f>
        <v/>
      </c>
      <c r="Q170" s="45" t="str">
        <f>""</f>
        <v/>
      </c>
      <c r="R170" s="46" t="s">
        <v>19</v>
      </c>
      <c r="S170" s="46" t="s">
        <v>1461</v>
      </c>
    </row>
    <row r="171" spans="1:20">
      <c r="A171" s="47">
        <f t="shared" si="2"/>
        <v>1786</v>
      </c>
      <c r="B171" s="48">
        <v>786</v>
      </c>
      <c r="C171" s="48">
        <v>9163069</v>
      </c>
      <c r="D171" s="48">
        <v>3069</v>
      </c>
      <c r="E171" s="48">
        <v>115650</v>
      </c>
      <c r="F171" s="73" t="s">
        <v>1571</v>
      </c>
      <c r="G171" s="48" t="s">
        <v>87</v>
      </c>
      <c r="H171" s="49" t="s">
        <v>19</v>
      </c>
      <c r="I171" s="45" t="str">
        <f>""</f>
        <v/>
      </c>
      <c r="J171" s="45" t="str">
        <f>""</f>
        <v/>
      </c>
      <c r="K171" s="45" t="str">
        <f>""</f>
        <v/>
      </c>
      <c r="L171" s="45" t="str">
        <f>""</f>
        <v/>
      </c>
      <c r="M171" s="45" t="str">
        <f>""</f>
        <v/>
      </c>
      <c r="N171" s="45" t="str">
        <f>""</f>
        <v/>
      </c>
      <c r="O171" s="45" t="str">
        <f>""</f>
        <v/>
      </c>
      <c r="P171" s="45" t="str">
        <f>""</f>
        <v/>
      </c>
      <c r="Q171" s="45" t="str">
        <f>""</f>
        <v/>
      </c>
      <c r="R171" s="46" t="s">
        <v>19</v>
      </c>
      <c r="S171" s="46" t="s">
        <v>1461</v>
      </c>
      <c r="T171" s="26"/>
    </row>
    <row r="172" spans="1:20">
      <c r="A172" s="47">
        <f t="shared" si="2"/>
        <v>2786</v>
      </c>
      <c r="B172" s="51">
        <v>786</v>
      </c>
      <c r="C172" s="51">
        <v>9163069</v>
      </c>
      <c r="D172" s="51">
        <v>3069</v>
      </c>
      <c r="E172" s="51">
        <v>115650</v>
      </c>
      <c r="F172" s="74" t="s">
        <v>1571</v>
      </c>
      <c r="G172" s="51" t="s">
        <v>87</v>
      </c>
      <c r="H172" s="49" t="s">
        <v>19</v>
      </c>
      <c r="I172" s="45" t="str">
        <f>""</f>
        <v/>
      </c>
      <c r="J172" s="45" t="str">
        <f>""</f>
        <v/>
      </c>
      <c r="K172" s="45" t="str">
        <f>""</f>
        <v/>
      </c>
      <c r="L172" s="45" t="str">
        <f>""</f>
        <v/>
      </c>
      <c r="M172" s="45" t="str">
        <f>""</f>
        <v/>
      </c>
      <c r="N172" s="45" t="str">
        <f>""</f>
        <v/>
      </c>
      <c r="O172" s="45" t="str">
        <f>""</f>
        <v/>
      </c>
      <c r="P172" s="45" t="str">
        <f>""</f>
        <v/>
      </c>
      <c r="Q172" s="45" t="str">
        <f>""</f>
        <v/>
      </c>
      <c r="R172" s="46" t="s">
        <v>19</v>
      </c>
      <c r="S172" s="46" t="s">
        <v>1461</v>
      </c>
      <c r="T172" s="26"/>
    </row>
    <row r="173" spans="1:20">
      <c r="A173" s="47">
        <f t="shared" si="2"/>
        <v>1787</v>
      </c>
      <c r="B173" s="50">
        <v>787</v>
      </c>
      <c r="C173" s="50">
        <v>9163070</v>
      </c>
      <c r="D173" s="50">
        <v>3070</v>
      </c>
      <c r="E173" s="50">
        <v>115651</v>
      </c>
      <c r="F173" s="50" t="s">
        <v>1572</v>
      </c>
      <c r="G173" s="50" t="s">
        <v>87</v>
      </c>
      <c r="H173" s="49" t="s">
        <v>19</v>
      </c>
      <c r="I173" s="45" t="str">
        <f>""</f>
        <v/>
      </c>
      <c r="J173" s="45" t="str">
        <f>""</f>
        <v/>
      </c>
      <c r="K173" s="45" t="str">
        <f>""</f>
        <v/>
      </c>
      <c r="L173" s="45" t="str">
        <f>""</f>
        <v/>
      </c>
      <c r="M173" s="45" t="str">
        <f>""</f>
        <v/>
      </c>
      <c r="N173" s="45" t="str">
        <f>""</f>
        <v/>
      </c>
      <c r="O173" s="45" t="str">
        <f>""</f>
        <v/>
      </c>
      <c r="P173" s="45" t="str">
        <f>""</f>
        <v/>
      </c>
      <c r="Q173" s="45" t="str">
        <f>""</f>
        <v/>
      </c>
      <c r="R173" s="46" t="s">
        <v>19</v>
      </c>
      <c r="S173" s="46" t="s">
        <v>1461</v>
      </c>
      <c r="T173" s="26"/>
    </row>
    <row r="174" spans="1:20">
      <c r="A174" s="47">
        <f t="shared" si="2"/>
        <v>1789</v>
      </c>
      <c r="B174" s="50">
        <v>789</v>
      </c>
      <c r="C174" s="50">
        <v>9163374</v>
      </c>
      <c r="D174" s="50">
        <v>3374</v>
      </c>
      <c r="E174" s="50">
        <v>135437</v>
      </c>
      <c r="F174" s="50" t="s">
        <v>1573</v>
      </c>
      <c r="G174" s="50" t="s">
        <v>87</v>
      </c>
      <c r="H174" s="49" t="s">
        <v>19</v>
      </c>
      <c r="I174" s="45" t="str">
        <f>""</f>
        <v/>
      </c>
      <c r="J174" s="45" t="str">
        <f>""</f>
        <v/>
      </c>
      <c r="K174" s="45" t="str">
        <f>""</f>
        <v/>
      </c>
      <c r="L174" s="45" t="str">
        <f>""</f>
        <v/>
      </c>
      <c r="M174" s="45" t="str">
        <f>""</f>
        <v/>
      </c>
      <c r="N174" s="45" t="str">
        <f>""</f>
        <v/>
      </c>
      <c r="O174" s="45" t="str">
        <f>""</f>
        <v/>
      </c>
      <c r="P174" s="45" t="str">
        <f>""</f>
        <v/>
      </c>
      <c r="Q174" s="45" t="str">
        <f>""</f>
        <v/>
      </c>
      <c r="R174" s="46" t="s">
        <v>19</v>
      </c>
      <c r="S174" s="46" t="s">
        <v>1461</v>
      </c>
    </row>
    <row r="175" spans="1:20">
      <c r="A175" s="47">
        <f t="shared" si="2"/>
        <v>1791</v>
      </c>
      <c r="B175" s="50">
        <v>791</v>
      </c>
      <c r="C175" s="50">
        <v>9162146</v>
      </c>
      <c r="D175" s="50">
        <v>2146</v>
      </c>
      <c r="E175" s="50">
        <v>115581</v>
      </c>
      <c r="F175" s="50" t="s">
        <v>1574</v>
      </c>
      <c r="G175" s="50" t="s">
        <v>87</v>
      </c>
      <c r="H175" s="49" t="s">
        <v>19</v>
      </c>
      <c r="I175" s="45" t="str">
        <f>""</f>
        <v/>
      </c>
      <c r="J175" s="45" t="str">
        <f>""</f>
        <v/>
      </c>
      <c r="K175" s="45" t="str">
        <f>""</f>
        <v/>
      </c>
      <c r="L175" s="45" t="str">
        <f>""</f>
        <v/>
      </c>
      <c r="M175" s="45" t="str">
        <f>""</f>
        <v/>
      </c>
      <c r="N175" s="45" t="str">
        <f>""</f>
        <v/>
      </c>
      <c r="O175" s="45" t="str">
        <f>""</f>
        <v/>
      </c>
      <c r="P175" s="45" t="str">
        <f>""</f>
        <v/>
      </c>
      <c r="Q175" s="45" t="str">
        <f>""</f>
        <v/>
      </c>
      <c r="R175" s="46" t="s">
        <v>19</v>
      </c>
      <c r="S175" s="46" t="s">
        <v>1461</v>
      </c>
    </row>
    <row r="176" spans="1:20">
      <c r="A176" s="47">
        <f t="shared" si="2"/>
        <v>1793</v>
      </c>
      <c r="B176" s="50">
        <v>793</v>
      </c>
      <c r="C176" s="50">
        <v>9162067</v>
      </c>
      <c r="D176" s="50">
        <v>2067</v>
      </c>
      <c r="E176" s="50">
        <v>115522</v>
      </c>
      <c r="F176" s="50" t="s">
        <v>1192</v>
      </c>
      <c r="G176" s="50" t="s">
        <v>87</v>
      </c>
      <c r="H176" s="49" t="s">
        <v>19</v>
      </c>
      <c r="I176" s="52" t="str">
        <f>""</f>
        <v/>
      </c>
      <c r="J176" s="52" t="str">
        <f>""</f>
        <v/>
      </c>
      <c r="K176" s="52" t="str">
        <f>""</f>
        <v/>
      </c>
      <c r="L176" s="52" t="str">
        <f>""</f>
        <v/>
      </c>
      <c r="M176" s="53" t="str">
        <f>""</f>
        <v/>
      </c>
      <c r="N176" s="53" t="str">
        <f>""</f>
        <v/>
      </c>
      <c r="O176" s="53" t="str">
        <f>""</f>
        <v/>
      </c>
      <c r="P176" s="53" t="str">
        <f>""</f>
        <v/>
      </c>
      <c r="Q176" s="45" t="str">
        <f>""</f>
        <v/>
      </c>
      <c r="R176" s="46" t="s">
        <v>19</v>
      </c>
      <c r="S176" s="46" t="s">
        <v>1461</v>
      </c>
      <c r="T176" s="26"/>
    </row>
    <row r="177" spans="1:20">
      <c r="A177" s="47">
        <f t="shared" si="2"/>
        <v>1795</v>
      </c>
      <c r="B177" s="50">
        <v>795</v>
      </c>
      <c r="C177" s="50">
        <v>9162089</v>
      </c>
      <c r="D177" s="50">
        <v>2089</v>
      </c>
      <c r="E177" s="50">
        <v>115538</v>
      </c>
      <c r="F177" s="50" t="s">
        <v>1575</v>
      </c>
      <c r="G177" s="50" t="s">
        <v>87</v>
      </c>
      <c r="H177" s="49" t="s">
        <v>19</v>
      </c>
      <c r="I177" s="45" t="str">
        <f>""</f>
        <v/>
      </c>
      <c r="J177" s="45" t="str">
        <f>""</f>
        <v/>
      </c>
      <c r="K177" s="45" t="str">
        <f>""</f>
        <v/>
      </c>
      <c r="L177" s="45" t="str">
        <f>""</f>
        <v/>
      </c>
      <c r="M177" s="45" t="str">
        <f>""</f>
        <v/>
      </c>
      <c r="N177" s="45" t="str">
        <f>""</f>
        <v/>
      </c>
      <c r="O177" s="45" t="str">
        <f>""</f>
        <v/>
      </c>
      <c r="P177" s="45" t="str">
        <f>""</f>
        <v/>
      </c>
      <c r="Q177" s="45" t="str">
        <f>""</f>
        <v/>
      </c>
      <c r="R177" s="46" t="s">
        <v>19</v>
      </c>
      <c r="S177" s="46" t="s">
        <v>1461</v>
      </c>
    </row>
    <row r="178" spans="1:20">
      <c r="A178" s="47">
        <f t="shared" si="2"/>
        <v>1797</v>
      </c>
      <c r="B178" s="48">
        <v>797</v>
      </c>
      <c r="C178" s="48">
        <v>9162090</v>
      </c>
      <c r="D178" s="48">
        <v>2090</v>
      </c>
      <c r="E178" s="48">
        <v>115539</v>
      </c>
      <c r="F178" s="48" t="s">
        <v>920</v>
      </c>
      <c r="G178" s="48" t="s">
        <v>87</v>
      </c>
      <c r="H178" s="49" t="s">
        <v>19</v>
      </c>
      <c r="I178" s="52" t="str">
        <f>""</f>
        <v/>
      </c>
      <c r="J178" s="52" t="str">
        <f>""</f>
        <v/>
      </c>
      <c r="K178" s="52" t="str">
        <f>""</f>
        <v/>
      </c>
      <c r="L178" s="52" t="str">
        <f>""</f>
        <v/>
      </c>
      <c r="M178" s="53" t="str">
        <f>""</f>
        <v/>
      </c>
      <c r="N178" s="53" t="str">
        <f>""</f>
        <v/>
      </c>
      <c r="O178" s="53" t="str">
        <f>""</f>
        <v/>
      </c>
      <c r="P178" s="53" t="str">
        <f>""</f>
        <v/>
      </c>
      <c r="Q178" s="45" t="str">
        <f>""</f>
        <v/>
      </c>
      <c r="R178" s="46" t="s">
        <v>19</v>
      </c>
      <c r="S178" s="46" t="s">
        <v>1461</v>
      </c>
      <c r="T178" s="26"/>
    </row>
    <row r="179" spans="1:20">
      <c r="A179" s="47">
        <f t="shared" si="2"/>
        <v>2797</v>
      </c>
      <c r="B179" s="48">
        <v>797</v>
      </c>
      <c r="C179" s="48">
        <v>9162090</v>
      </c>
      <c r="D179" s="48">
        <v>2090</v>
      </c>
      <c r="E179" s="48">
        <v>115539</v>
      </c>
      <c r="F179" s="48" t="s">
        <v>920</v>
      </c>
      <c r="G179" s="48" t="s">
        <v>87</v>
      </c>
      <c r="H179" s="49" t="s">
        <v>19</v>
      </c>
      <c r="I179" s="45" t="str">
        <f>""</f>
        <v/>
      </c>
      <c r="J179" s="45" t="str">
        <f>""</f>
        <v/>
      </c>
      <c r="K179" s="45" t="str">
        <f>""</f>
        <v/>
      </c>
      <c r="L179" s="45" t="str">
        <f>""</f>
        <v/>
      </c>
      <c r="M179" s="45" t="str">
        <f>""</f>
        <v/>
      </c>
      <c r="N179" s="45" t="str">
        <f>""</f>
        <v/>
      </c>
      <c r="O179" s="45" t="str">
        <f>""</f>
        <v/>
      </c>
      <c r="P179" s="45" t="str">
        <f>""</f>
        <v/>
      </c>
      <c r="Q179" s="45" t="str">
        <f>""</f>
        <v/>
      </c>
      <c r="R179" s="46" t="s">
        <v>19</v>
      </c>
      <c r="S179" s="46" t="s">
        <v>1461</v>
      </c>
    </row>
    <row r="180" spans="1:20">
      <c r="A180" s="47">
        <f t="shared" si="2"/>
        <v>1798</v>
      </c>
      <c r="B180" s="47">
        <v>798</v>
      </c>
      <c r="C180" s="47">
        <v>9162091</v>
      </c>
      <c r="D180" s="47">
        <v>2091</v>
      </c>
      <c r="E180" s="47">
        <v>115540</v>
      </c>
      <c r="F180" s="47" t="s">
        <v>1576</v>
      </c>
      <c r="G180" s="47" t="s">
        <v>87</v>
      </c>
      <c r="H180" s="49" t="s">
        <v>19</v>
      </c>
      <c r="I180" s="52" t="str">
        <f>""</f>
        <v/>
      </c>
      <c r="J180" s="52" t="str">
        <f>""</f>
        <v/>
      </c>
      <c r="K180" s="52" t="str">
        <f>""</f>
        <v/>
      </c>
      <c r="L180" s="52" t="str">
        <f>""</f>
        <v/>
      </c>
      <c r="M180" s="53" t="str">
        <f>""</f>
        <v/>
      </c>
      <c r="N180" s="53" t="str">
        <f>""</f>
        <v/>
      </c>
      <c r="O180" s="53" t="str">
        <f>""</f>
        <v/>
      </c>
      <c r="P180" s="53" t="str">
        <f>""</f>
        <v/>
      </c>
      <c r="Q180" s="45" t="str">
        <f>""</f>
        <v/>
      </c>
      <c r="R180" s="46" t="s">
        <v>19</v>
      </c>
      <c r="S180" s="46" t="s">
        <v>1461</v>
      </c>
    </row>
    <row r="181" spans="1:20">
      <c r="A181" s="47">
        <f t="shared" si="2"/>
        <v>1800</v>
      </c>
      <c r="B181" s="47">
        <v>800</v>
      </c>
      <c r="C181" s="47">
        <v>9163025</v>
      </c>
      <c r="D181" s="47">
        <v>3025</v>
      </c>
      <c r="E181" s="47">
        <v>115615</v>
      </c>
      <c r="F181" s="47" t="s">
        <v>1577</v>
      </c>
      <c r="G181" s="47" t="s">
        <v>87</v>
      </c>
      <c r="H181" s="49" t="s">
        <v>19</v>
      </c>
      <c r="I181" s="45" t="str">
        <f>""</f>
        <v/>
      </c>
      <c r="J181" s="45" t="str">
        <f>""</f>
        <v/>
      </c>
      <c r="K181" s="45" t="str">
        <f>""</f>
        <v/>
      </c>
      <c r="L181" s="45" t="str">
        <f>""</f>
        <v/>
      </c>
      <c r="M181" s="45" t="str">
        <f>""</f>
        <v/>
      </c>
      <c r="N181" s="45" t="str">
        <f>""</f>
        <v/>
      </c>
      <c r="O181" s="45" t="str">
        <f>""</f>
        <v/>
      </c>
      <c r="P181" s="45" t="str">
        <f>""</f>
        <v/>
      </c>
      <c r="Q181" s="45" t="str">
        <f>""</f>
        <v/>
      </c>
      <c r="R181" s="46" t="s">
        <v>19</v>
      </c>
      <c r="S181" s="46" t="s">
        <v>1461</v>
      </c>
    </row>
    <row r="182" spans="1:20">
      <c r="A182" s="47">
        <f t="shared" si="2"/>
        <v>1801</v>
      </c>
      <c r="B182" s="50">
        <v>801</v>
      </c>
      <c r="C182" s="50">
        <v>9162134</v>
      </c>
      <c r="D182" s="50">
        <v>2134</v>
      </c>
      <c r="E182" s="50">
        <v>115570</v>
      </c>
      <c r="F182" s="50" t="s">
        <v>286</v>
      </c>
      <c r="G182" s="50" t="s">
        <v>87</v>
      </c>
      <c r="H182" s="49" t="s">
        <v>19</v>
      </c>
      <c r="I182" s="45" t="str">
        <f>""</f>
        <v/>
      </c>
      <c r="J182" s="45" t="str">
        <f>""</f>
        <v/>
      </c>
      <c r="K182" s="45" t="str">
        <f>""</f>
        <v/>
      </c>
      <c r="L182" s="45" t="str">
        <f>""</f>
        <v/>
      </c>
      <c r="M182" s="45" t="str">
        <f>""</f>
        <v/>
      </c>
      <c r="N182" s="45" t="str">
        <f>""</f>
        <v/>
      </c>
      <c r="O182" s="45" t="str">
        <f>""</f>
        <v/>
      </c>
      <c r="P182" s="45" t="str">
        <f>""</f>
        <v/>
      </c>
      <c r="Q182" s="45" t="str">
        <f>""</f>
        <v/>
      </c>
      <c r="R182" s="46" t="s">
        <v>19</v>
      </c>
      <c r="S182" s="46" t="s">
        <v>1461</v>
      </c>
      <c r="T182" s="26"/>
    </row>
    <row r="183" spans="1:20">
      <c r="A183" s="47">
        <f t="shared" si="2"/>
        <v>1803</v>
      </c>
      <c r="B183" s="48">
        <v>803</v>
      </c>
      <c r="C183" s="48">
        <v>9162094</v>
      </c>
      <c r="D183" s="48">
        <v>2094</v>
      </c>
      <c r="E183" s="48">
        <v>115541</v>
      </c>
      <c r="F183" s="48" t="s">
        <v>1578</v>
      </c>
      <c r="G183" s="48" t="s">
        <v>87</v>
      </c>
      <c r="H183" s="49" t="s">
        <v>19</v>
      </c>
      <c r="I183" s="45" t="str">
        <f>""</f>
        <v/>
      </c>
      <c r="J183" s="45" t="str">
        <f>""</f>
        <v/>
      </c>
      <c r="K183" s="45" t="str">
        <f>""</f>
        <v/>
      </c>
      <c r="L183" s="45" t="str">
        <f>""</f>
        <v/>
      </c>
      <c r="M183" s="45" t="str">
        <f>""</f>
        <v/>
      </c>
      <c r="N183" s="45" t="str">
        <f>""</f>
        <v/>
      </c>
      <c r="O183" s="45" t="str">
        <f>""</f>
        <v/>
      </c>
      <c r="P183" s="45" t="str">
        <f>""</f>
        <v/>
      </c>
      <c r="Q183" s="45" t="str">
        <f>""</f>
        <v/>
      </c>
      <c r="R183" s="46" t="s">
        <v>19</v>
      </c>
      <c r="S183" s="46" t="s">
        <v>1461</v>
      </c>
    </row>
    <row r="184" spans="1:20">
      <c r="A184" s="47">
        <f t="shared" si="2"/>
        <v>2803</v>
      </c>
      <c r="B184" s="48">
        <v>803</v>
      </c>
      <c r="C184" s="48">
        <v>9162094</v>
      </c>
      <c r="D184" s="48">
        <v>2094</v>
      </c>
      <c r="E184" s="48">
        <v>115541</v>
      </c>
      <c r="F184" s="48" t="s">
        <v>1578</v>
      </c>
      <c r="G184" s="48" t="s">
        <v>87</v>
      </c>
      <c r="H184" s="49" t="s">
        <v>19</v>
      </c>
      <c r="I184" s="45" t="str">
        <f>""</f>
        <v/>
      </c>
      <c r="J184" s="45" t="str">
        <f>""</f>
        <v/>
      </c>
      <c r="K184" s="45" t="str">
        <f>""</f>
        <v/>
      </c>
      <c r="L184" s="45" t="str">
        <f>""</f>
        <v/>
      </c>
      <c r="M184" s="45" t="str">
        <f>""</f>
        <v/>
      </c>
      <c r="N184" s="45" t="str">
        <f>""</f>
        <v/>
      </c>
      <c r="O184" s="45" t="str">
        <f>""</f>
        <v/>
      </c>
      <c r="P184" s="45" t="str">
        <f>""</f>
        <v/>
      </c>
      <c r="Q184" s="45" t="str">
        <f>""</f>
        <v/>
      </c>
      <c r="R184" s="46" t="s">
        <v>19</v>
      </c>
      <c r="S184" s="46" t="s">
        <v>1461</v>
      </c>
    </row>
    <row r="185" spans="1:20">
      <c r="A185" s="47">
        <f t="shared" si="2"/>
        <v>3803</v>
      </c>
      <c r="B185" s="48">
        <v>803</v>
      </c>
      <c r="C185" s="48">
        <v>9162094</v>
      </c>
      <c r="D185" s="48">
        <v>2094</v>
      </c>
      <c r="E185" s="48">
        <v>115541</v>
      </c>
      <c r="F185" s="48" t="s">
        <v>1578</v>
      </c>
      <c r="G185" s="48" t="s">
        <v>87</v>
      </c>
      <c r="H185" s="49" t="s">
        <v>19</v>
      </c>
      <c r="I185" s="45" t="str">
        <f>""</f>
        <v/>
      </c>
      <c r="J185" s="45" t="str">
        <f>""</f>
        <v/>
      </c>
      <c r="K185" s="45" t="str">
        <f>""</f>
        <v/>
      </c>
      <c r="L185" s="45" t="str">
        <f>""</f>
        <v/>
      </c>
      <c r="M185" s="45" t="str">
        <f>""</f>
        <v/>
      </c>
      <c r="N185" s="45" t="str">
        <f>""</f>
        <v/>
      </c>
      <c r="O185" s="45" t="str">
        <f>""</f>
        <v/>
      </c>
      <c r="P185" s="45" t="str">
        <f>""</f>
        <v/>
      </c>
      <c r="Q185" s="45" t="str">
        <f>""</f>
        <v/>
      </c>
      <c r="R185" s="46" t="s">
        <v>19</v>
      </c>
      <c r="S185" s="46" t="s">
        <v>1461</v>
      </c>
    </row>
    <row r="186" spans="1:20">
      <c r="A186" s="47">
        <f t="shared" si="2"/>
        <v>1805</v>
      </c>
      <c r="B186" s="48">
        <v>805</v>
      </c>
      <c r="C186" s="48">
        <v>9162097</v>
      </c>
      <c r="D186" s="48">
        <v>2097</v>
      </c>
      <c r="E186" s="48">
        <v>115543</v>
      </c>
      <c r="F186" s="48" t="s">
        <v>1579</v>
      </c>
      <c r="G186" s="48" t="s">
        <v>87</v>
      </c>
      <c r="H186" s="49" t="s">
        <v>19</v>
      </c>
      <c r="I186" s="45" t="str">
        <f>""</f>
        <v/>
      </c>
      <c r="J186" s="45" t="str">
        <f>""</f>
        <v/>
      </c>
      <c r="K186" s="45" t="str">
        <f>""</f>
        <v/>
      </c>
      <c r="L186" s="45" t="str">
        <f>""</f>
        <v/>
      </c>
      <c r="M186" s="45" t="str">
        <f>""</f>
        <v/>
      </c>
      <c r="N186" s="45" t="str">
        <f>""</f>
        <v/>
      </c>
      <c r="O186" s="45" t="str">
        <f>""</f>
        <v/>
      </c>
      <c r="P186" s="45" t="str">
        <f>""</f>
        <v/>
      </c>
      <c r="Q186" s="45" t="str">
        <f>""</f>
        <v/>
      </c>
      <c r="R186" s="46" t="s">
        <v>19</v>
      </c>
      <c r="S186" s="46" t="s">
        <v>1461</v>
      </c>
    </row>
    <row r="187" spans="1:20">
      <c r="A187" s="47">
        <f t="shared" si="2"/>
        <v>2805</v>
      </c>
      <c r="B187" s="51">
        <v>805</v>
      </c>
      <c r="C187" s="51">
        <v>9162097</v>
      </c>
      <c r="D187" s="51">
        <v>2097</v>
      </c>
      <c r="E187" s="51">
        <v>115543</v>
      </c>
      <c r="F187" s="51" t="s">
        <v>1579</v>
      </c>
      <c r="G187" s="51" t="s">
        <v>87</v>
      </c>
      <c r="H187" s="49" t="s">
        <v>19</v>
      </c>
      <c r="I187" s="45" t="str">
        <f>""</f>
        <v/>
      </c>
      <c r="J187" s="45" t="str">
        <f>""</f>
        <v/>
      </c>
      <c r="K187" s="45" t="str">
        <f>""</f>
        <v/>
      </c>
      <c r="L187" s="45" t="str">
        <f>""</f>
        <v/>
      </c>
      <c r="M187" s="45" t="str">
        <f>""</f>
        <v/>
      </c>
      <c r="N187" s="45" t="str">
        <f>""</f>
        <v/>
      </c>
      <c r="O187" s="45" t="str">
        <f>""</f>
        <v/>
      </c>
      <c r="P187" s="45" t="str">
        <f>""</f>
        <v/>
      </c>
      <c r="Q187" s="45" t="str">
        <f>""</f>
        <v/>
      </c>
      <c r="R187" s="46" t="s">
        <v>19</v>
      </c>
      <c r="S187" s="46" t="s">
        <v>1461</v>
      </c>
    </row>
    <row r="188" spans="1:20">
      <c r="A188" s="47">
        <f t="shared" si="2"/>
        <v>1806</v>
      </c>
      <c r="B188" s="50">
        <v>806</v>
      </c>
      <c r="C188" s="50">
        <v>9163071</v>
      </c>
      <c r="D188" s="50">
        <v>3071</v>
      </c>
      <c r="E188" s="50">
        <v>115652</v>
      </c>
      <c r="F188" s="50" t="s">
        <v>1580</v>
      </c>
      <c r="G188" s="50" t="s">
        <v>87</v>
      </c>
      <c r="H188" s="49" t="s">
        <v>19</v>
      </c>
      <c r="I188" s="45" t="str">
        <f>""</f>
        <v/>
      </c>
      <c r="J188" s="45" t="str">
        <f>""</f>
        <v/>
      </c>
      <c r="K188" s="45" t="str">
        <f>""</f>
        <v/>
      </c>
      <c r="L188" s="45" t="str">
        <f>""</f>
        <v/>
      </c>
      <c r="M188" s="45" t="str">
        <f>""</f>
        <v/>
      </c>
      <c r="N188" s="45" t="str">
        <f>""</f>
        <v/>
      </c>
      <c r="O188" s="45" t="str">
        <f>""</f>
        <v/>
      </c>
      <c r="P188" s="45" t="str">
        <f>""</f>
        <v/>
      </c>
      <c r="Q188" s="45" t="str">
        <f>""</f>
        <v/>
      </c>
      <c r="R188" s="46" t="s">
        <v>19</v>
      </c>
      <c r="S188" s="46" t="s">
        <v>1461</v>
      </c>
    </row>
    <row r="189" spans="1:20">
      <c r="A189" s="47">
        <f t="shared" si="2"/>
        <v>1807</v>
      </c>
      <c r="B189" s="50">
        <v>807</v>
      </c>
      <c r="C189" s="50">
        <v>9165214</v>
      </c>
      <c r="D189" s="50">
        <v>5214</v>
      </c>
      <c r="E189" s="50">
        <v>115744</v>
      </c>
      <c r="F189" s="50" t="s">
        <v>1228</v>
      </c>
      <c r="G189" s="50" t="s">
        <v>87</v>
      </c>
      <c r="H189" s="49" t="s">
        <v>19</v>
      </c>
      <c r="I189" s="45" t="str">
        <f>""</f>
        <v/>
      </c>
      <c r="J189" s="45" t="str">
        <f>""</f>
        <v/>
      </c>
      <c r="K189" s="45" t="str">
        <f>""</f>
        <v/>
      </c>
      <c r="L189" s="45" t="str">
        <f>""</f>
        <v/>
      </c>
      <c r="M189" s="45" t="str">
        <f>""</f>
        <v/>
      </c>
      <c r="N189" s="45" t="str">
        <f>""</f>
        <v/>
      </c>
      <c r="O189" s="45" t="str">
        <f>""</f>
        <v/>
      </c>
      <c r="P189" s="45" t="str">
        <f>""</f>
        <v/>
      </c>
      <c r="Q189" s="45" t="str">
        <f>""</f>
        <v/>
      </c>
      <c r="R189" s="46" t="s">
        <v>19</v>
      </c>
      <c r="S189" s="46" t="s">
        <v>1461</v>
      </c>
    </row>
    <row r="190" spans="1:20">
      <c r="A190" s="47">
        <f t="shared" si="2"/>
        <v>1808</v>
      </c>
      <c r="B190" s="50">
        <v>808</v>
      </c>
      <c r="C190" s="50">
        <v>9163072</v>
      </c>
      <c r="D190" s="50">
        <v>3072</v>
      </c>
      <c r="E190" s="50">
        <v>115653</v>
      </c>
      <c r="F190" s="50" t="s">
        <v>1581</v>
      </c>
      <c r="G190" s="50" t="s">
        <v>87</v>
      </c>
      <c r="H190" s="49" t="s">
        <v>19</v>
      </c>
      <c r="I190" s="45" t="str">
        <f>""</f>
        <v/>
      </c>
      <c r="J190" s="45" t="str">
        <f>""</f>
        <v/>
      </c>
      <c r="K190" s="45" t="str">
        <f>""</f>
        <v/>
      </c>
      <c r="L190" s="45" t="str">
        <f>""</f>
        <v/>
      </c>
      <c r="M190" s="45" t="str">
        <f>""</f>
        <v/>
      </c>
      <c r="N190" s="45" t="str">
        <f>""</f>
        <v/>
      </c>
      <c r="O190" s="45" t="str">
        <f>""</f>
        <v/>
      </c>
      <c r="P190" s="45" t="str">
        <f>""</f>
        <v/>
      </c>
      <c r="Q190" s="45" t="str">
        <f>""</f>
        <v/>
      </c>
      <c r="R190" s="46" t="s">
        <v>19</v>
      </c>
      <c r="S190" s="46" t="s">
        <v>1461</v>
      </c>
    </row>
    <row r="191" spans="1:20">
      <c r="A191" s="47">
        <f t="shared" si="2"/>
        <v>1810</v>
      </c>
      <c r="B191" s="51">
        <v>810</v>
      </c>
      <c r="C191" s="51">
        <v>9163348</v>
      </c>
      <c r="D191" s="51">
        <v>3348</v>
      </c>
      <c r="E191" s="51">
        <v>115700</v>
      </c>
      <c r="F191" s="51" t="s">
        <v>1582</v>
      </c>
      <c r="G191" s="51" t="s">
        <v>87</v>
      </c>
      <c r="H191" s="49" t="s">
        <v>19</v>
      </c>
      <c r="I191" s="52" t="str">
        <f>""</f>
        <v/>
      </c>
      <c r="J191" s="52" t="str">
        <f>""</f>
        <v/>
      </c>
      <c r="K191" s="52" t="str">
        <f>""</f>
        <v/>
      </c>
      <c r="L191" s="52" t="str">
        <f>""</f>
        <v/>
      </c>
      <c r="M191" s="53" t="str">
        <f>""</f>
        <v/>
      </c>
      <c r="N191" s="53" t="str">
        <f>""</f>
        <v/>
      </c>
      <c r="O191" s="53" t="str">
        <f>""</f>
        <v/>
      </c>
      <c r="P191" s="53" t="str">
        <f>""</f>
        <v/>
      </c>
      <c r="Q191" s="45" t="str">
        <f>""</f>
        <v/>
      </c>
      <c r="R191" s="46" t="s">
        <v>19</v>
      </c>
      <c r="S191" s="46" t="s">
        <v>1461</v>
      </c>
    </row>
    <row r="192" spans="1:20">
      <c r="A192" s="47">
        <f t="shared" si="2"/>
        <v>2810</v>
      </c>
      <c r="B192" s="48">
        <v>810</v>
      </c>
      <c r="C192" s="48">
        <v>9163348</v>
      </c>
      <c r="D192" s="48">
        <v>3348</v>
      </c>
      <c r="E192" s="48">
        <v>115700</v>
      </c>
      <c r="F192" s="48" t="s">
        <v>1582</v>
      </c>
      <c r="G192" s="48" t="s">
        <v>87</v>
      </c>
      <c r="H192" s="49" t="s">
        <v>19</v>
      </c>
      <c r="I192" s="52" t="str">
        <f>""</f>
        <v/>
      </c>
      <c r="J192" s="52" t="str">
        <f>""</f>
        <v/>
      </c>
      <c r="K192" s="52" t="str">
        <f>""</f>
        <v/>
      </c>
      <c r="L192" s="52" t="str">
        <f>""</f>
        <v/>
      </c>
      <c r="M192" s="53" t="str">
        <f>""</f>
        <v/>
      </c>
      <c r="N192" s="53" t="str">
        <f>""</f>
        <v/>
      </c>
      <c r="O192" s="53" t="str">
        <f>""</f>
        <v/>
      </c>
      <c r="P192" s="53" t="str">
        <f>""</f>
        <v/>
      </c>
      <c r="Q192" s="45" t="str">
        <f>""</f>
        <v/>
      </c>
      <c r="R192" s="46" t="s">
        <v>19</v>
      </c>
      <c r="S192" s="46" t="s">
        <v>1461</v>
      </c>
    </row>
    <row r="193" spans="1:20">
      <c r="A193" s="47">
        <f t="shared" si="2"/>
        <v>1811</v>
      </c>
      <c r="B193" s="48">
        <v>811</v>
      </c>
      <c r="C193" s="48">
        <v>9163073</v>
      </c>
      <c r="D193" s="48">
        <v>3073</v>
      </c>
      <c r="E193" s="48">
        <v>115654</v>
      </c>
      <c r="F193" s="48" t="s">
        <v>1583</v>
      </c>
      <c r="G193" s="48" t="s">
        <v>87</v>
      </c>
      <c r="H193" s="49" t="s">
        <v>19</v>
      </c>
      <c r="I193" s="45" t="str">
        <f>""</f>
        <v/>
      </c>
      <c r="J193" s="45" t="str">
        <f>""</f>
        <v/>
      </c>
      <c r="K193" s="45" t="str">
        <f>""</f>
        <v/>
      </c>
      <c r="L193" s="45" t="str">
        <f>""</f>
        <v/>
      </c>
      <c r="M193" s="45" t="str">
        <f>""</f>
        <v/>
      </c>
      <c r="N193" s="45" t="str">
        <f>""</f>
        <v/>
      </c>
      <c r="O193" s="45" t="str">
        <f>""</f>
        <v/>
      </c>
      <c r="P193" s="45" t="str">
        <f>""</f>
        <v/>
      </c>
      <c r="Q193" s="45" t="str">
        <f>""</f>
        <v/>
      </c>
      <c r="R193" s="46" t="s">
        <v>19</v>
      </c>
      <c r="S193" s="46" t="s">
        <v>1461</v>
      </c>
    </row>
    <row r="194" spans="1:20">
      <c r="A194" s="47">
        <f t="shared" si="2"/>
        <v>2811</v>
      </c>
      <c r="B194" s="51">
        <v>811</v>
      </c>
      <c r="C194" s="51">
        <v>9163073</v>
      </c>
      <c r="D194" s="51">
        <v>3073</v>
      </c>
      <c r="E194" s="51">
        <v>115654</v>
      </c>
      <c r="F194" s="51" t="s">
        <v>1583</v>
      </c>
      <c r="G194" s="51" t="s">
        <v>87</v>
      </c>
      <c r="H194" s="49" t="s">
        <v>19</v>
      </c>
      <c r="I194" s="45" t="str">
        <f>""</f>
        <v/>
      </c>
      <c r="J194" s="45" t="str">
        <f>""</f>
        <v/>
      </c>
      <c r="K194" s="45" t="str">
        <f>""</f>
        <v/>
      </c>
      <c r="L194" s="45" t="str">
        <f>""</f>
        <v/>
      </c>
      <c r="M194" s="45" t="str">
        <f>""</f>
        <v/>
      </c>
      <c r="N194" s="45" t="str">
        <f>""</f>
        <v/>
      </c>
      <c r="O194" s="45" t="str">
        <f>""</f>
        <v/>
      </c>
      <c r="P194" s="45" t="str">
        <f>""</f>
        <v/>
      </c>
      <c r="Q194" s="45" t="str">
        <f>""</f>
        <v/>
      </c>
      <c r="R194" s="46" t="s">
        <v>19</v>
      </c>
      <c r="S194" s="46" t="s">
        <v>1461</v>
      </c>
    </row>
    <row r="195" spans="1:20">
      <c r="A195" s="47">
        <f t="shared" si="2"/>
        <v>1812</v>
      </c>
      <c r="B195" s="50">
        <v>812</v>
      </c>
      <c r="C195" s="50">
        <v>9162180</v>
      </c>
      <c r="D195" s="50">
        <v>2180</v>
      </c>
      <c r="E195" s="50">
        <v>131783</v>
      </c>
      <c r="F195" s="50" t="s">
        <v>1280</v>
      </c>
      <c r="G195" s="50" t="s">
        <v>87</v>
      </c>
      <c r="H195" s="49" t="s">
        <v>19</v>
      </c>
      <c r="I195" s="52" t="str">
        <f>""</f>
        <v/>
      </c>
      <c r="J195" s="52" t="str">
        <f>""</f>
        <v/>
      </c>
      <c r="K195" s="52" t="str">
        <f>""</f>
        <v/>
      </c>
      <c r="L195" s="52" t="str">
        <f>""</f>
        <v/>
      </c>
      <c r="M195" s="53" t="str">
        <f>""</f>
        <v/>
      </c>
      <c r="N195" s="53" t="str">
        <f>""</f>
        <v/>
      </c>
      <c r="O195" s="53" t="str">
        <f>""</f>
        <v/>
      </c>
      <c r="P195" s="53" t="str">
        <f>""</f>
        <v/>
      </c>
      <c r="Q195" s="45" t="str">
        <f>""</f>
        <v/>
      </c>
      <c r="R195" s="46" t="s">
        <v>19</v>
      </c>
      <c r="S195" s="46" t="s">
        <v>1461</v>
      </c>
    </row>
    <row r="196" spans="1:20">
      <c r="A196" s="47">
        <f t="shared" si="2"/>
        <v>1815</v>
      </c>
      <c r="B196" s="47">
        <v>815</v>
      </c>
      <c r="C196" s="47">
        <v>9162116</v>
      </c>
      <c r="D196" s="47">
        <v>2116</v>
      </c>
      <c r="E196" s="47">
        <v>115560</v>
      </c>
      <c r="F196" s="47" t="s">
        <v>976</v>
      </c>
      <c r="G196" s="47" t="s">
        <v>87</v>
      </c>
      <c r="H196" s="49" t="s">
        <v>19</v>
      </c>
      <c r="I196" s="45" t="str">
        <f>""</f>
        <v/>
      </c>
      <c r="J196" s="45" t="str">
        <f>""</f>
        <v/>
      </c>
      <c r="K196" s="45" t="str">
        <f>""</f>
        <v/>
      </c>
      <c r="L196" s="45" t="str">
        <f>""</f>
        <v/>
      </c>
      <c r="M196" s="45" t="str">
        <f>""</f>
        <v/>
      </c>
      <c r="N196" s="45" t="str">
        <f>""</f>
        <v/>
      </c>
      <c r="O196" s="45" t="str">
        <f>""</f>
        <v/>
      </c>
      <c r="P196" s="45" t="str">
        <f>""</f>
        <v/>
      </c>
      <c r="Q196" s="45" t="str">
        <f>""</f>
        <v/>
      </c>
      <c r="R196" s="46" t="s">
        <v>19</v>
      </c>
      <c r="S196" s="46" t="s">
        <v>1461</v>
      </c>
      <c r="T196" s="26"/>
    </row>
    <row r="197" spans="1:20">
      <c r="A197" s="47">
        <f t="shared" si="2"/>
        <v>1816</v>
      </c>
      <c r="B197" s="47">
        <v>816</v>
      </c>
      <c r="C197" s="47">
        <v>9162179</v>
      </c>
      <c r="D197" s="47">
        <v>2179</v>
      </c>
      <c r="E197" s="47">
        <v>131782</v>
      </c>
      <c r="F197" s="47" t="s">
        <v>1584</v>
      </c>
      <c r="G197" s="47" t="s">
        <v>87</v>
      </c>
      <c r="H197" s="49" t="s">
        <v>19</v>
      </c>
      <c r="I197" s="52" t="str">
        <f>""</f>
        <v/>
      </c>
      <c r="J197" s="52" t="str">
        <f>""</f>
        <v/>
      </c>
      <c r="K197" s="52" t="str">
        <f>""</f>
        <v/>
      </c>
      <c r="L197" s="52" t="str">
        <f>""</f>
        <v/>
      </c>
      <c r="M197" s="53" t="str">
        <f>""</f>
        <v/>
      </c>
      <c r="N197" s="53" t="str">
        <f>""</f>
        <v/>
      </c>
      <c r="O197" s="53" t="str">
        <f>""</f>
        <v/>
      </c>
      <c r="P197" s="53" t="str">
        <f>""</f>
        <v/>
      </c>
      <c r="Q197" s="45" t="str">
        <f>""</f>
        <v/>
      </c>
      <c r="R197" s="46" t="s">
        <v>19</v>
      </c>
      <c r="S197" s="46" t="s">
        <v>1461</v>
      </c>
    </row>
    <row r="198" spans="1:20">
      <c r="A198" s="47">
        <f t="shared" ref="A198:A261" si="3">IF(B198=B197,A197+1000,1000+B198)</f>
        <v>1817</v>
      </c>
      <c r="B198" s="47">
        <v>817</v>
      </c>
      <c r="C198" s="47">
        <v>9163373</v>
      </c>
      <c r="D198" s="47">
        <v>3373</v>
      </c>
      <c r="E198" s="47">
        <v>135353</v>
      </c>
      <c r="F198" s="47" t="s">
        <v>754</v>
      </c>
      <c r="G198" s="47" t="s">
        <v>87</v>
      </c>
      <c r="H198" s="49" t="s">
        <v>19</v>
      </c>
      <c r="I198" s="52" t="str">
        <f>""</f>
        <v/>
      </c>
      <c r="J198" s="52" t="str">
        <f>""</f>
        <v/>
      </c>
      <c r="K198" s="52" t="str">
        <f>""</f>
        <v/>
      </c>
      <c r="L198" s="52" t="str">
        <f>""</f>
        <v/>
      </c>
      <c r="M198" s="53" t="str">
        <f>""</f>
        <v/>
      </c>
      <c r="N198" s="53" t="str">
        <f>""</f>
        <v/>
      </c>
      <c r="O198" s="53" t="str">
        <f>""</f>
        <v/>
      </c>
      <c r="P198" s="53" t="str">
        <f>""</f>
        <v/>
      </c>
      <c r="Q198" s="45" t="str">
        <f>""</f>
        <v/>
      </c>
      <c r="R198" s="46" t="s">
        <v>19</v>
      </c>
      <c r="S198" s="46" t="s">
        <v>1461</v>
      </c>
    </row>
    <row r="199" spans="1:20">
      <c r="A199" s="47">
        <f t="shared" si="3"/>
        <v>1818</v>
      </c>
      <c r="B199" s="48">
        <v>818</v>
      </c>
      <c r="C199" s="48">
        <v>9162098</v>
      </c>
      <c r="D199" s="48">
        <v>2098</v>
      </c>
      <c r="E199" s="48">
        <v>115544</v>
      </c>
      <c r="F199" s="48" t="s">
        <v>1585</v>
      </c>
      <c r="G199" s="48" t="s">
        <v>87</v>
      </c>
      <c r="H199" s="49" t="s">
        <v>19</v>
      </c>
      <c r="I199" s="45" t="str">
        <f>""</f>
        <v/>
      </c>
      <c r="J199" s="45" t="str">
        <f>""</f>
        <v/>
      </c>
      <c r="K199" s="45" t="str">
        <f>""</f>
        <v/>
      </c>
      <c r="L199" s="45" t="str">
        <f>""</f>
        <v/>
      </c>
      <c r="M199" s="45" t="str">
        <f>""</f>
        <v/>
      </c>
      <c r="N199" s="45" t="str">
        <f>""</f>
        <v/>
      </c>
      <c r="O199" s="45" t="str">
        <f>""</f>
        <v/>
      </c>
      <c r="P199" s="45" t="str">
        <f>""</f>
        <v/>
      </c>
      <c r="Q199" s="45" t="str">
        <f>""</f>
        <v/>
      </c>
      <c r="R199" s="46" t="s">
        <v>19</v>
      </c>
      <c r="S199" s="46" t="s">
        <v>1461</v>
      </c>
    </row>
    <row r="200" spans="1:20">
      <c r="A200" s="47">
        <f t="shared" si="3"/>
        <v>2818</v>
      </c>
      <c r="B200" s="48">
        <v>818</v>
      </c>
      <c r="C200" s="48">
        <v>9162098</v>
      </c>
      <c r="D200" s="48">
        <v>2098</v>
      </c>
      <c r="E200" s="48">
        <v>115544</v>
      </c>
      <c r="F200" s="48" t="s">
        <v>1585</v>
      </c>
      <c r="G200" s="48" t="s">
        <v>87</v>
      </c>
      <c r="H200" s="49" t="s">
        <v>19</v>
      </c>
      <c r="I200" s="45" t="str">
        <f>""</f>
        <v/>
      </c>
      <c r="J200" s="45" t="str">
        <f>""</f>
        <v/>
      </c>
      <c r="K200" s="45" t="str">
        <f>""</f>
        <v/>
      </c>
      <c r="L200" s="45" t="str">
        <f>""</f>
        <v/>
      </c>
      <c r="M200" s="45" t="str">
        <f>""</f>
        <v/>
      </c>
      <c r="N200" s="45" t="str">
        <f>""</f>
        <v/>
      </c>
      <c r="O200" s="45" t="str">
        <f>""</f>
        <v/>
      </c>
      <c r="P200" s="45" t="str">
        <f>""</f>
        <v/>
      </c>
      <c r="Q200" s="45" t="str">
        <f>""</f>
        <v/>
      </c>
      <c r="R200" s="46" t="s">
        <v>19</v>
      </c>
      <c r="S200" s="46" t="s">
        <v>1461</v>
      </c>
    </row>
    <row r="201" spans="1:20">
      <c r="A201" s="47">
        <f t="shared" si="3"/>
        <v>1819</v>
      </c>
      <c r="B201" s="47">
        <v>819</v>
      </c>
      <c r="C201" s="47">
        <v>9162099</v>
      </c>
      <c r="D201" s="47">
        <v>2099</v>
      </c>
      <c r="E201" s="47">
        <v>115545</v>
      </c>
      <c r="F201" s="47" t="s">
        <v>1586</v>
      </c>
      <c r="G201" s="47" t="s">
        <v>87</v>
      </c>
      <c r="H201" s="49" t="s">
        <v>19</v>
      </c>
      <c r="I201" s="45" t="str">
        <f>""</f>
        <v/>
      </c>
      <c r="J201" s="45" t="str">
        <f>""</f>
        <v/>
      </c>
      <c r="K201" s="45" t="str">
        <f>""</f>
        <v/>
      </c>
      <c r="L201" s="45" t="str">
        <f>""</f>
        <v/>
      </c>
      <c r="M201" s="45" t="str">
        <f>""</f>
        <v/>
      </c>
      <c r="N201" s="45" t="str">
        <f>""</f>
        <v/>
      </c>
      <c r="O201" s="45" t="str">
        <f>""</f>
        <v/>
      </c>
      <c r="P201" s="45" t="str">
        <f>""</f>
        <v/>
      </c>
      <c r="Q201" s="45" t="str">
        <f>""</f>
        <v/>
      </c>
      <c r="R201" s="46" t="s">
        <v>19</v>
      </c>
      <c r="S201" s="46" t="s">
        <v>1461</v>
      </c>
      <c r="T201" s="26"/>
    </row>
    <row r="202" spans="1:20">
      <c r="A202" s="47">
        <f t="shared" si="3"/>
        <v>1825</v>
      </c>
      <c r="B202" s="47">
        <v>825</v>
      </c>
      <c r="C202" s="47">
        <v>9163074</v>
      </c>
      <c r="D202" s="47">
        <v>3074</v>
      </c>
      <c r="E202" s="47">
        <v>115655</v>
      </c>
      <c r="F202" s="47" t="s">
        <v>1587</v>
      </c>
      <c r="G202" s="47" t="s">
        <v>87</v>
      </c>
      <c r="H202" s="49" t="s">
        <v>19</v>
      </c>
      <c r="I202" s="45" t="str">
        <f>""</f>
        <v/>
      </c>
      <c r="J202" s="45" t="str">
        <f>""</f>
        <v/>
      </c>
      <c r="K202" s="45" t="str">
        <f>""</f>
        <v/>
      </c>
      <c r="L202" s="45" t="str">
        <f>""</f>
        <v/>
      </c>
      <c r="M202" s="45" t="str">
        <f>""</f>
        <v/>
      </c>
      <c r="N202" s="45" t="str">
        <f>""</f>
        <v/>
      </c>
      <c r="O202" s="45" t="str">
        <f>""</f>
        <v/>
      </c>
      <c r="P202" s="45" t="str">
        <f>""</f>
        <v/>
      </c>
      <c r="Q202" s="45" t="str">
        <f>""</f>
        <v/>
      </c>
      <c r="R202" s="46" t="s">
        <v>19</v>
      </c>
      <c r="S202" s="46" t="s">
        <v>1461</v>
      </c>
      <c r="T202" s="26"/>
    </row>
    <row r="203" spans="1:20">
      <c r="A203" s="47">
        <f t="shared" si="3"/>
        <v>1827</v>
      </c>
      <c r="B203" s="50">
        <v>827</v>
      </c>
      <c r="C203" s="50">
        <v>9162101</v>
      </c>
      <c r="D203" s="50">
        <v>2101</v>
      </c>
      <c r="E203" s="50">
        <v>115547</v>
      </c>
      <c r="F203" s="50" t="s">
        <v>1588</v>
      </c>
      <c r="G203" s="50" t="s">
        <v>87</v>
      </c>
      <c r="H203" s="49" t="s">
        <v>19</v>
      </c>
      <c r="I203" s="45" t="str">
        <f>""</f>
        <v/>
      </c>
      <c r="J203" s="45" t="str">
        <f>""</f>
        <v/>
      </c>
      <c r="K203" s="45" t="str">
        <f>""</f>
        <v/>
      </c>
      <c r="L203" s="45" t="str">
        <f>""</f>
        <v/>
      </c>
      <c r="M203" s="45" t="str">
        <f>""</f>
        <v/>
      </c>
      <c r="N203" s="45" t="str">
        <f>""</f>
        <v/>
      </c>
      <c r="O203" s="45" t="str">
        <f>""</f>
        <v/>
      </c>
      <c r="P203" s="45" t="str">
        <f>""</f>
        <v/>
      </c>
      <c r="Q203" s="45" t="str">
        <f>""</f>
        <v/>
      </c>
      <c r="R203" s="46" t="s">
        <v>19</v>
      </c>
      <c r="S203" s="46" t="s">
        <v>1461</v>
      </c>
    </row>
    <row r="204" spans="1:20">
      <c r="A204" s="47">
        <f t="shared" si="3"/>
        <v>1829</v>
      </c>
      <c r="B204" s="50">
        <v>829</v>
      </c>
      <c r="C204" s="50">
        <v>9163076</v>
      </c>
      <c r="D204" s="50">
        <v>3076</v>
      </c>
      <c r="E204" s="50">
        <v>115657</v>
      </c>
      <c r="F204" s="50" t="s">
        <v>1589</v>
      </c>
      <c r="G204" s="50" t="s">
        <v>87</v>
      </c>
      <c r="H204" s="49" t="s">
        <v>19</v>
      </c>
      <c r="I204" s="45" t="str">
        <f>""</f>
        <v/>
      </c>
      <c r="J204" s="45" t="str">
        <f>""</f>
        <v/>
      </c>
      <c r="K204" s="45" t="str">
        <f>""</f>
        <v/>
      </c>
      <c r="L204" s="45" t="str">
        <f>""</f>
        <v/>
      </c>
      <c r="M204" s="45" t="str">
        <f>""</f>
        <v/>
      </c>
      <c r="N204" s="45" t="str">
        <f>""</f>
        <v/>
      </c>
      <c r="O204" s="45" t="str">
        <f>""</f>
        <v/>
      </c>
      <c r="P204" s="45" t="str">
        <f>""</f>
        <v/>
      </c>
      <c r="Q204" s="45" t="str">
        <f>""</f>
        <v/>
      </c>
      <c r="R204" s="46" t="s">
        <v>19</v>
      </c>
      <c r="S204" s="46" t="s">
        <v>1461</v>
      </c>
    </row>
    <row r="205" spans="1:20">
      <c r="A205" s="47">
        <f t="shared" si="3"/>
        <v>1830</v>
      </c>
      <c r="B205" s="50">
        <v>830</v>
      </c>
      <c r="C205" s="50">
        <v>9165208</v>
      </c>
      <c r="D205" s="50">
        <v>5208</v>
      </c>
      <c r="E205" s="50">
        <v>115738</v>
      </c>
      <c r="F205" s="50" t="s">
        <v>1316</v>
      </c>
      <c r="G205" s="50" t="s">
        <v>87</v>
      </c>
      <c r="H205" s="49" t="s">
        <v>19</v>
      </c>
      <c r="I205" s="45" t="str">
        <f>""</f>
        <v/>
      </c>
      <c r="J205" s="45" t="str">
        <f>""</f>
        <v/>
      </c>
      <c r="K205" s="45" t="str">
        <f>""</f>
        <v/>
      </c>
      <c r="L205" s="45" t="str">
        <f>""</f>
        <v/>
      </c>
      <c r="M205" s="45" t="str">
        <f>""</f>
        <v/>
      </c>
      <c r="N205" s="45" t="str">
        <f>""</f>
        <v/>
      </c>
      <c r="O205" s="45" t="str">
        <f>""</f>
        <v/>
      </c>
      <c r="P205" s="45" t="str">
        <f>""</f>
        <v/>
      </c>
      <c r="Q205" s="45" t="str">
        <f>""</f>
        <v/>
      </c>
      <c r="R205" s="46" t="s">
        <v>19</v>
      </c>
      <c r="S205" s="46" t="s">
        <v>1461</v>
      </c>
    </row>
    <row r="206" spans="1:20">
      <c r="A206" s="47">
        <f t="shared" si="3"/>
        <v>1833</v>
      </c>
      <c r="B206" s="50">
        <v>833</v>
      </c>
      <c r="C206" s="50">
        <v>9163077</v>
      </c>
      <c r="D206" s="50">
        <v>3077</v>
      </c>
      <c r="E206" s="50">
        <v>115658</v>
      </c>
      <c r="F206" s="50" t="s">
        <v>1590</v>
      </c>
      <c r="G206" s="50" t="s">
        <v>87</v>
      </c>
      <c r="H206" s="49" t="s">
        <v>19</v>
      </c>
      <c r="I206" s="45" t="str">
        <f>""</f>
        <v/>
      </c>
      <c r="J206" s="45" t="str">
        <f>""</f>
        <v/>
      </c>
      <c r="K206" s="45" t="str">
        <f>""</f>
        <v/>
      </c>
      <c r="L206" s="45" t="str">
        <f>""</f>
        <v/>
      </c>
      <c r="M206" s="45" t="str">
        <f>""</f>
        <v/>
      </c>
      <c r="N206" s="45" t="str">
        <f>""</f>
        <v/>
      </c>
      <c r="O206" s="45" t="str">
        <f>""</f>
        <v/>
      </c>
      <c r="P206" s="45" t="str">
        <f>""</f>
        <v/>
      </c>
      <c r="Q206" s="45" t="str">
        <f>""</f>
        <v/>
      </c>
      <c r="R206" s="46" t="s">
        <v>19</v>
      </c>
      <c r="S206" s="46" t="s">
        <v>1461</v>
      </c>
    </row>
    <row r="207" spans="1:20">
      <c r="A207" s="47">
        <f t="shared" si="3"/>
        <v>1835</v>
      </c>
      <c r="B207" s="51">
        <v>835</v>
      </c>
      <c r="C207" s="51">
        <v>9163024</v>
      </c>
      <c r="D207" s="51">
        <v>3024</v>
      </c>
      <c r="E207" s="51">
        <v>115614</v>
      </c>
      <c r="F207" s="51" t="s">
        <v>1591</v>
      </c>
      <c r="G207" s="51" t="s">
        <v>87</v>
      </c>
      <c r="H207" s="49" t="s">
        <v>19</v>
      </c>
      <c r="I207" s="45" t="str">
        <f>""</f>
        <v/>
      </c>
      <c r="J207" s="45" t="str">
        <f>""</f>
        <v/>
      </c>
      <c r="K207" s="45" t="str">
        <f>""</f>
        <v/>
      </c>
      <c r="L207" s="45" t="str">
        <f>""</f>
        <v/>
      </c>
      <c r="M207" s="45" t="str">
        <f>""</f>
        <v/>
      </c>
      <c r="N207" s="45" t="str">
        <f>""</f>
        <v/>
      </c>
      <c r="O207" s="45" t="str">
        <f>""</f>
        <v/>
      </c>
      <c r="P207" s="45" t="str">
        <f>""</f>
        <v/>
      </c>
      <c r="Q207" s="45" t="str">
        <f>""</f>
        <v/>
      </c>
      <c r="R207" s="46" t="s">
        <v>19</v>
      </c>
      <c r="S207" s="46" t="s">
        <v>1461</v>
      </c>
      <c r="T207" s="26"/>
    </row>
    <row r="208" spans="1:20">
      <c r="A208" s="47">
        <f t="shared" si="3"/>
        <v>2835</v>
      </c>
      <c r="B208" s="51">
        <v>835</v>
      </c>
      <c r="C208" s="51">
        <v>9163024</v>
      </c>
      <c r="D208" s="51">
        <v>3024</v>
      </c>
      <c r="E208" s="51">
        <v>115614</v>
      </c>
      <c r="F208" s="51" t="s">
        <v>1591</v>
      </c>
      <c r="G208" s="51" t="s">
        <v>87</v>
      </c>
      <c r="H208" s="49" t="s">
        <v>19</v>
      </c>
      <c r="I208" s="45" t="str">
        <f>""</f>
        <v/>
      </c>
      <c r="J208" s="45" t="str">
        <f>""</f>
        <v/>
      </c>
      <c r="K208" s="45" t="str">
        <f>""</f>
        <v/>
      </c>
      <c r="L208" s="45" t="str">
        <f>""</f>
        <v/>
      </c>
      <c r="M208" s="45" t="str">
        <f>""</f>
        <v/>
      </c>
      <c r="N208" s="45" t="str">
        <f>""</f>
        <v/>
      </c>
      <c r="O208" s="45" t="str">
        <f>""</f>
        <v/>
      </c>
      <c r="P208" s="45" t="str">
        <f>""</f>
        <v/>
      </c>
      <c r="Q208" s="45" t="str">
        <f>""</f>
        <v/>
      </c>
      <c r="R208" s="46" t="s">
        <v>19</v>
      </c>
      <c r="S208" s="46" t="s">
        <v>1461</v>
      </c>
      <c r="T208" s="26"/>
    </row>
    <row r="209" spans="1:20">
      <c r="A209" s="47">
        <f t="shared" si="3"/>
        <v>3835</v>
      </c>
      <c r="B209" s="51">
        <v>835</v>
      </c>
      <c r="C209" s="51">
        <v>9163024</v>
      </c>
      <c r="D209" s="51">
        <v>3024</v>
      </c>
      <c r="E209" s="51">
        <v>115614</v>
      </c>
      <c r="F209" s="51" t="s">
        <v>1591</v>
      </c>
      <c r="G209" s="51" t="s">
        <v>87</v>
      </c>
      <c r="H209" s="49" t="s">
        <v>19</v>
      </c>
      <c r="I209" s="45" t="str">
        <f>""</f>
        <v/>
      </c>
      <c r="J209" s="45" t="str">
        <f>""</f>
        <v/>
      </c>
      <c r="K209" s="45" t="str">
        <f>""</f>
        <v/>
      </c>
      <c r="L209" s="45" t="str">
        <f>""</f>
        <v/>
      </c>
      <c r="M209" s="45" t="str">
        <f>""</f>
        <v/>
      </c>
      <c r="N209" s="45" t="str">
        <f>""</f>
        <v/>
      </c>
      <c r="O209" s="45" t="str">
        <f>""</f>
        <v/>
      </c>
      <c r="P209" s="45" t="str">
        <f>""</f>
        <v/>
      </c>
      <c r="Q209" s="45" t="str">
        <f>""</f>
        <v/>
      </c>
      <c r="R209" s="46" t="s">
        <v>19</v>
      </c>
      <c r="S209" s="46" t="s">
        <v>1461</v>
      </c>
      <c r="T209" s="26"/>
    </row>
    <row r="210" spans="1:20">
      <c r="A210" s="47">
        <f t="shared" si="3"/>
        <v>4835</v>
      </c>
      <c r="B210" s="51">
        <v>835</v>
      </c>
      <c r="C210" s="51">
        <v>9163024</v>
      </c>
      <c r="D210" s="51">
        <v>3024</v>
      </c>
      <c r="E210" s="51">
        <v>115614</v>
      </c>
      <c r="F210" s="51" t="s">
        <v>1591</v>
      </c>
      <c r="G210" s="51" t="s">
        <v>87</v>
      </c>
      <c r="H210" s="49" t="s">
        <v>19</v>
      </c>
      <c r="I210" s="45" t="str">
        <f>""</f>
        <v/>
      </c>
      <c r="J210" s="45" t="str">
        <f>""</f>
        <v/>
      </c>
      <c r="K210" s="45" t="str">
        <f>""</f>
        <v/>
      </c>
      <c r="L210" s="45" t="str">
        <f>""</f>
        <v/>
      </c>
      <c r="M210" s="45" t="str">
        <f>""</f>
        <v/>
      </c>
      <c r="N210" s="45" t="str">
        <f>""</f>
        <v/>
      </c>
      <c r="O210" s="45" t="str">
        <f>""</f>
        <v/>
      </c>
      <c r="P210" s="45" t="str">
        <f>""</f>
        <v/>
      </c>
      <c r="Q210" s="45" t="str">
        <f>""</f>
        <v/>
      </c>
      <c r="R210" s="46" t="s">
        <v>19</v>
      </c>
      <c r="S210" s="46" t="s">
        <v>1461</v>
      </c>
      <c r="T210" s="26"/>
    </row>
    <row r="211" spans="1:20">
      <c r="A211" s="47">
        <f t="shared" si="3"/>
        <v>1837</v>
      </c>
      <c r="B211" s="50">
        <v>837</v>
      </c>
      <c r="C211" s="50">
        <v>9162102</v>
      </c>
      <c r="D211" s="50">
        <v>2102</v>
      </c>
      <c r="E211" s="50">
        <v>115548</v>
      </c>
      <c r="F211" s="50" t="s">
        <v>1357</v>
      </c>
      <c r="G211" s="50" t="s">
        <v>87</v>
      </c>
      <c r="H211" s="49" t="s">
        <v>19</v>
      </c>
      <c r="I211" s="45" t="str">
        <f>""</f>
        <v/>
      </c>
      <c r="J211" s="45" t="str">
        <f>""</f>
        <v/>
      </c>
      <c r="K211" s="45" t="str">
        <f>""</f>
        <v/>
      </c>
      <c r="L211" s="45" t="str">
        <f>""</f>
        <v/>
      </c>
      <c r="M211" s="45" t="str">
        <f>""</f>
        <v/>
      </c>
      <c r="N211" s="45" t="str">
        <f>""</f>
        <v/>
      </c>
      <c r="O211" s="45" t="str">
        <f>""</f>
        <v/>
      </c>
      <c r="P211" s="45" t="str">
        <f>""</f>
        <v/>
      </c>
      <c r="Q211" s="45" t="str">
        <f>""</f>
        <v/>
      </c>
      <c r="R211" s="46" t="s">
        <v>19</v>
      </c>
      <c r="S211" s="46" t="s">
        <v>1461</v>
      </c>
    </row>
    <row r="212" spans="1:20">
      <c r="A212" s="47">
        <f t="shared" si="3"/>
        <v>1838</v>
      </c>
      <c r="B212" s="50">
        <v>838</v>
      </c>
      <c r="C212" s="50">
        <v>9163350</v>
      </c>
      <c r="D212" s="50">
        <v>3350</v>
      </c>
      <c r="E212" s="50">
        <v>115701</v>
      </c>
      <c r="F212" s="50" t="s">
        <v>1592</v>
      </c>
      <c r="G212" s="50" t="s">
        <v>87</v>
      </c>
      <c r="H212" s="49" t="s">
        <v>19</v>
      </c>
      <c r="I212" s="52" t="str">
        <f>""</f>
        <v/>
      </c>
      <c r="J212" s="52" t="str">
        <f>""</f>
        <v/>
      </c>
      <c r="K212" s="52" t="str">
        <f>""</f>
        <v/>
      </c>
      <c r="L212" s="52" t="str">
        <f>""</f>
        <v/>
      </c>
      <c r="M212" s="53" t="str">
        <f>""</f>
        <v/>
      </c>
      <c r="N212" s="53" t="str">
        <f>""</f>
        <v/>
      </c>
      <c r="O212" s="53" t="str">
        <f>""</f>
        <v/>
      </c>
      <c r="P212" s="53" t="str">
        <f>""</f>
        <v/>
      </c>
      <c r="Q212" s="45" t="str">
        <f>""</f>
        <v/>
      </c>
      <c r="R212" s="46" t="s">
        <v>19</v>
      </c>
      <c r="S212" s="46" t="s">
        <v>1461</v>
      </c>
      <c r="T212" s="26"/>
    </row>
    <row r="213" spans="1:20">
      <c r="A213" s="47">
        <f t="shared" si="3"/>
        <v>1842</v>
      </c>
      <c r="B213" s="50">
        <v>842</v>
      </c>
      <c r="C213" s="50">
        <v>9163080</v>
      </c>
      <c r="D213" s="50">
        <v>3080</v>
      </c>
      <c r="E213" s="50">
        <v>115660</v>
      </c>
      <c r="F213" s="50" t="s">
        <v>1596</v>
      </c>
      <c r="G213" s="50" t="s">
        <v>87</v>
      </c>
      <c r="H213" s="49" t="s">
        <v>19</v>
      </c>
      <c r="I213" s="45" t="str">
        <f>""</f>
        <v/>
      </c>
      <c r="J213" s="45" t="str">
        <f>""</f>
        <v/>
      </c>
      <c r="K213" s="45" t="str">
        <f>""</f>
        <v/>
      </c>
      <c r="L213" s="45" t="str">
        <f>""</f>
        <v/>
      </c>
      <c r="M213" s="45" t="str">
        <f>""</f>
        <v/>
      </c>
      <c r="N213" s="45" t="str">
        <f>""</f>
        <v/>
      </c>
      <c r="O213" s="45" t="str">
        <f>""</f>
        <v/>
      </c>
      <c r="P213" s="45" t="str">
        <f>""</f>
        <v/>
      </c>
      <c r="Q213" s="45" t="str">
        <f>""</f>
        <v/>
      </c>
      <c r="R213" s="46" t="s">
        <v>19</v>
      </c>
      <c r="S213" s="46" t="s">
        <v>1461</v>
      </c>
    </row>
    <row r="214" spans="1:20">
      <c r="A214" s="47">
        <f t="shared" si="3"/>
        <v>1845</v>
      </c>
      <c r="B214" s="50">
        <v>845</v>
      </c>
      <c r="C214" s="50">
        <v>9163081</v>
      </c>
      <c r="D214" s="50">
        <v>3081</v>
      </c>
      <c r="E214" s="50">
        <v>115661</v>
      </c>
      <c r="F214" s="50" t="s">
        <v>1597</v>
      </c>
      <c r="G214" s="50" t="s">
        <v>87</v>
      </c>
      <c r="H214" s="49" t="s">
        <v>19</v>
      </c>
      <c r="I214" s="45" t="str">
        <f>""</f>
        <v/>
      </c>
      <c r="J214" s="45" t="str">
        <f>""</f>
        <v/>
      </c>
      <c r="K214" s="45" t="str">
        <f>""</f>
        <v/>
      </c>
      <c r="L214" s="45" t="str">
        <f>""</f>
        <v/>
      </c>
      <c r="M214" s="45" t="str">
        <f>""</f>
        <v/>
      </c>
      <c r="N214" s="45" t="str">
        <f>""</f>
        <v/>
      </c>
      <c r="O214" s="45" t="str">
        <f>""</f>
        <v/>
      </c>
      <c r="P214" s="45" t="str">
        <f>""</f>
        <v/>
      </c>
      <c r="Q214" s="45" t="str">
        <f>""</f>
        <v/>
      </c>
      <c r="R214" s="46" t="s">
        <v>19</v>
      </c>
      <c r="S214" s="46" t="s">
        <v>1461</v>
      </c>
      <c r="T214" s="26"/>
    </row>
    <row r="215" spans="1:20" ht="25.5">
      <c r="A215" s="47">
        <f t="shared" si="3"/>
        <v>1851</v>
      </c>
      <c r="B215" s="47">
        <v>851</v>
      </c>
      <c r="C215" s="47">
        <v>9163352</v>
      </c>
      <c r="D215" s="47">
        <v>3352</v>
      </c>
      <c r="E215" s="47">
        <v>115703</v>
      </c>
      <c r="F215" s="47" t="s">
        <v>1598</v>
      </c>
      <c r="G215" s="47" t="s">
        <v>87</v>
      </c>
      <c r="H215" s="49" t="s">
        <v>19</v>
      </c>
      <c r="I215" s="52" t="str">
        <f>""</f>
        <v/>
      </c>
      <c r="J215" s="52" t="str">
        <f>""</f>
        <v/>
      </c>
      <c r="K215" s="52" t="str">
        <f>""</f>
        <v/>
      </c>
      <c r="L215" s="52" t="str">
        <f>""</f>
        <v/>
      </c>
      <c r="M215" s="53" t="str">
        <f>""</f>
        <v/>
      </c>
      <c r="N215" s="53" t="str">
        <f>""</f>
        <v/>
      </c>
      <c r="O215" s="53" t="str">
        <f>""</f>
        <v/>
      </c>
      <c r="P215" s="53" t="str">
        <f>""</f>
        <v/>
      </c>
      <c r="Q215" s="45" t="str">
        <f>""</f>
        <v/>
      </c>
      <c r="R215" s="46" t="s">
        <v>19</v>
      </c>
      <c r="S215" s="46" t="s">
        <v>1461</v>
      </c>
    </row>
    <row r="216" spans="1:20">
      <c r="A216" s="47">
        <f t="shared" si="3"/>
        <v>1852</v>
      </c>
      <c r="B216" s="47">
        <v>852</v>
      </c>
      <c r="C216" s="47">
        <v>9162114</v>
      </c>
      <c r="D216" s="47">
        <v>2114</v>
      </c>
      <c r="E216" s="47">
        <v>115559</v>
      </c>
      <c r="F216" s="47" t="s">
        <v>1427</v>
      </c>
      <c r="G216" s="47" t="s">
        <v>87</v>
      </c>
      <c r="H216" s="49" t="s">
        <v>19</v>
      </c>
      <c r="I216" s="45" t="str">
        <f>""</f>
        <v/>
      </c>
      <c r="J216" s="45" t="str">
        <f>""</f>
        <v/>
      </c>
      <c r="K216" s="45" t="str">
        <f>""</f>
        <v/>
      </c>
      <c r="L216" s="45" t="str">
        <f>""</f>
        <v/>
      </c>
      <c r="M216" s="45" t="str">
        <f>""</f>
        <v/>
      </c>
      <c r="N216" s="45" t="str">
        <f>""</f>
        <v/>
      </c>
      <c r="O216" s="45" t="str">
        <f>""</f>
        <v/>
      </c>
      <c r="P216" s="45" t="str">
        <f>""</f>
        <v/>
      </c>
      <c r="Q216" s="45" t="str">
        <f>""</f>
        <v/>
      </c>
      <c r="R216" s="46" t="s">
        <v>19</v>
      </c>
      <c r="S216" s="46" t="s">
        <v>1461</v>
      </c>
    </row>
    <row r="217" spans="1:20">
      <c r="A217" s="47">
        <f t="shared" si="3"/>
        <v>1853</v>
      </c>
      <c r="B217" s="47">
        <v>853</v>
      </c>
      <c r="C217" s="47">
        <v>9163353</v>
      </c>
      <c r="D217" s="47">
        <v>3353</v>
      </c>
      <c r="E217" s="47">
        <v>115704</v>
      </c>
      <c r="F217" s="47" t="s">
        <v>1599</v>
      </c>
      <c r="G217" s="47" t="s">
        <v>87</v>
      </c>
      <c r="H217" s="49" t="s">
        <v>19</v>
      </c>
      <c r="I217" s="45" t="str">
        <f>""</f>
        <v/>
      </c>
      <c r="J217" s="45" t="str">
        <f>""</f>
        <v/>
      </c>
      <c r="K217" s="45" t="str">
        <f>""</f>
        <v/>
      </c>
      <c r="L217" s="45" t="str">
        <f>""</f>
        <v/>
      </c>
      <c r="M217" s="45" t="str">
        <f>""</f>
        <v/>
      </c>
      <c r="N217" s="45" t="str">
        <f>""</f>
        <v/>
      </c>
      <c r="O217" s="45" t="str">
        <f>""</f>
        <v/>
      </c>
      <c r="P217" s="45" t="str">
        <f>""</f>
        <v/>
      </c>
      <c r="Q217" s="45" t="str">
        <f>""</f>
        <v/>
      </c>
      <c r="R217" s="46" t="s">
        <v>19</v>
      </c>
      <c r="S217" s="46" t="s">
        <v>1461</v>
      </c>
    </row>
    <row r="218" spans="1:20">
      <c r="A218" s="47">
        <f t="shared" si="3"/>
        <v>1855</v>
      </c>
      <c r="B218" s="47">
        <v>855</v>
      </c>
      <c r="C218" s="47">
        <v>9165204</v>
      </c>
      <c r="D218" s="47">
        <v>5204</v>
      </c>
      <c r="E218" s="47">
        <v>115734</v>
      </c>
      <c r="F218" s="47" t="s">
        <v>1600</v>
      </c>
      <c r="G218" s="47" t="s">
        <v>87</v>
      </c>
      <c r="H218" s="49" t="s">
        <v>19</v>
      </c>
      <c r="I218" s="152" t="str">
        <f>""</f>
        <v/>
      </c>
      <c r="J218" s="152" t="str">
        <f>""</f>
        <v/>
      </c>
      <c r="K218" s="152" t="str">
        <f>""</f>
        <v/>
      </c>
      <c r="L218" s="152" t="str">
        <f>""</f>
        <v/>
      </c>
      <c r="M218" s="152" t="str">
        <f>""</f>
        <v/>
      </c>
      <c r="N218" s="152" t="str">
        <f>""</f>
        <v/>
      </c>
      <c r="O218" s="152" t="str">
        <f>""</f>
        <v/>
      </c>
      <c r="P218" s="152" t="str">
        <f>""</f>
        <v/>
      </c>
      <c r="Q218" s="45" t="str">
        <f>""</f>
        <v/>
      </c>
      <c r="R218" s="46" t="s">
        <v>19</v>
      </c>
      <c r="S218" s="46" t="s">
        <v>1461</v>
      </c>
    </row>
    <row r="219" spans="1:20">
      <c r="A219" s="47">
        <f t="shared" si="3"/>
        <v>1856</v>
      </c>
      <c r="B219" s="50">
        <v>856</v>
      </c>
      <c r="C219" s="50">
        <v>9165209</v>
      </c>
      <c r="D219" s="50">
        <v>5209</v>
      </c>
      <c r="E219" s="50">
        <v>115739</v>
      </c>
      <c r="F219" s="50" t="s">
        <v>1249</v>
      </c>
      <c r="G219" s="50" t="s">
        <v>87</v>
      </c>
      <c r="H219" s="49" t="s">
        <v>19</v>
      </c>
      <c r="I219" s="45" t="str">
        <f>""</f>
        <v/>
      </c>
      <c r="J219" s="45" t="str">
        <f>""</f>
        <v/>
      </c>
      <c r="K219" s="45" t="str">
        <f>""</f>
        <v/>
      </c>
      <c r="L219" s="45" t="str">
        <f>""</f>
        <v/>
      </c>
      <c r="M219" s="45" t="str">
        <f>""</f>
        <v/>
      </c>
      <c r="N219" s="45" t="str">
        <f>""</f>
        <v/>
      </c>
      <c r="O219" s="45" t="str">
        <f>""</f>
        <v/>
      </c>
      <c r="P219" s="45" t="str">
        <f>""</f>
        <v/>
      </c>
      <c r="Q219" s="45" t="str">
        <f>""</f>
        <v/>
      </c>
      <c r="R219" s="46" t="s">
        <v>19</v>
      </c>
      <c r="S219" s="46" t="s">
        <v>1461</v>
      </c>
      <c r="T219" s="26"/>
    </row>
    <row r="220" spans="1:20">
      <c r="A220" s="47">
        <f t="shared" si="3"/>
        <v>1857</v>
      </c>
      <c r="B220" s="50">
        <v>857</v>
      </c>
      <c r="C220" s="50">
        <v>9162136</v>
      </c>
      <c r="D220" s="50">
        <v>2136</v>
      </c>
      <c r="E220" s="50">
        <v>115572</v>
      </c>
      <c r="F220" s="50" t="s">
        <v>559</v>
      </c>
      <c r="G220" s="50" t="s">
        <v>87</v>
      </c>
      <c r="H220" s="49" t="s">
        <v>19</v>
      </c>
      <c r="I220" s="52" t="str">
        <f>""</f>
        <v/>
      </c>
      <c r="J220" s="52" t="str">
        <f>""</f>
        <v/>
      </c>
      <c r="K220" s="52" t="str">
        <f>""</f>
        <v/>
      </c>
      <c r="L220" s="52" t="str">
        <f>""</f>
        <v/>
      </c>
      <c r="M220" s="53" t="str">
        <f>""</f>
        <v/>
      </c>
      <c r="N220" s="53" t="str">
        <f>""</f>
        <v/>
      </c>
      <c r="O220" s="53" t="str">
        <f>""</f>
        <v/>
      </c>
      <c r="P220" s="53" t="str">
        <f>""</f>
        <v/>
      </c>
      <c r="Q220" s="45" t="str">
        <f>""</f>
        <v/>
      </c>
      <c r="R220" s="46" t="s">
        <v>19</v>
      </c>
      <c r="S220" s="46" t="s">
        <v>1461</v>
      </c>
    </row>
    <row r="221" spans="1:20">
      <c r="A221" s="47">
        <f t="shared" si="3"/>
        <v>1862</v>
      </c>
      <c r="B221" s="51">
        <v>862</v>
      </c>
      <c r="C221" s="51">
        <v>9162110</v>
      </c>
      <c r="D221" s="51">
        <v>2110</v>
      </c>
      <c r="E221" s="51">
        <v>115555</v>
      </c>
      <c r="F221" s="51" t="s">
        <v>1601</v>
      </c>
      <c r="G221" s="51" t="s">
        <v>87</v>
      </c>
      <c r="H221" s="49" t="s">
        <v>19</v>
      </c>
      <c r="I221" s="45" t="str">
        <f>""</f>
        <v/>
      </c>
      <c r="J221" s="45" t="str">
        <f>""</f>
        <v/>
      </c>
      <c r="K221" s="52" t="str">
        <f>""</f>
        <v/>
      </c>
      <c r="L221" s="52" t="str">
        <f>""</f>
        <v/>
      </c>
      <c r="M221" s="52" t="str">
        <f>""</f>
        <v/>
      </c>
      <c r="N221" s="52" t="str">
        <f>""</f>
        <v/>
      </c>
      <c r="O221" s="53" t="str">
        <f>""</f>
        <v/>
      </c>
      <c r="P221" s="53" t="str">
        <f>""</f>
        <v/>
      </c>
      <c r="Q221" s="53" t="str">
        <f>""</f>
        <v/>
      </c>
      <c r="R221" s="46" t="s">
        <v>19</v>
      </c>
      <c r="S221" s="46" t="s">
        <v>1461</v>
      </c>
      <c r="T221" s="26"/>
    </row>
    <row r="222" spans="1:20">
      <c r="A222" s="47">
        <f t="shared" si="3"/>
        <v>2862</v>
      </c>
      <c r="B222" s="51">
        <v>862</v>
      </c>
      <c r="C222" s="51">
        <v>9162110</v>
      </c>
      <c r="D222" s="51">
        <v>2110</v>
      </c>
      <c r="E222" s="51">
        <v>115555</v>
      </c>
      <c r="F222" s="51" t="s">
        <v>1601</v>
      </c>
      <c r="G222" s="51" t="s">
        <v>87</v>
      </c>
      <c r="H222" s="49" t="s">
        <v>19</v>
      </c>
      <c r="I222" s="45" t="str">
        <f>""</f>
        <v/>
      </c>
      <c r="J222" s="45" t="str">
        <f>""</f>
        <v/>
      </c>
      <c r="K222" s="52" t="str">
        <f>""</f>
        <v/>
      </c>
      <c r="L222" s="52" t="str">
        <f>""</f>
        <v/>
      </c>
      <c r="M222" s="52" t="str">
        <f>""</f>
        <v/>
      </c>
      <c r="N222" s="52" t="str">
        <f>""</f>
        <v/>
      </c>
      <c r="O222" s="53" t="str">
        <f>""</f>
        <v/>
      </c>
      <c r="P222" s="53" t="str">
        <f>""</f>
        <v/>
      </c>
      <c r="Q222" s="53" t="str">
        <f>""</f>
        <v/>
      </c>
      <c r="R222" s="46" t="s">
        <v>19</v>
      </c>
      <c r="S222" s="46" t="s">
        <v>1461</v>
      </c>
    </row>
    <row r="223" spans="1:20">
      <c r="A223" s="47">
        <f t="shared" si="3"/>
        <v>1881</v>
      </c>
      <c r="B223" s="50">
        <v>881</v>
      </c>
      <c r="C223" s="50">
        <v>9162165</v>
      </c>
      <c r="D223" s="50">
        <v>2165</v>
      </c>
      <c r="E223" s="50">
        <v>115598</v>
      </c>
      <c r="F223" s="50" t="s">
        <v>199</v>
      </c>
      <c r="G223" s="50" t="s">
        <v>87</v>
      </c>
      <c r="H223" s="49" t="s">
        <v>19</v>
      </c>
      <c r="I223" s="52" t="str">
        <f>""</f>
        <v/>
      </c>
      <c r="J223" s="52" t="str">
        <f>""</f>
        <v/>
      </c>
      <c r="K223" s="52" t="str">
        <f>""</f>
        <v/>
      </c>
      <c r="L223" s="52" t="str">
        <f>""</f>
        <v/>
      </c>
      <c r="M223" s="53" t="str">
        <f>""</f>
        <v/>
      </c>
      <c r="N223" s="53" t="str">
        <f>""</f>
        <v/>
      </c>
      <c r="O223" s="53" t="str">
        <f>""</f>
        <v/>
      </c>
      <c r="P223" s="53" t="str">
        <f>""</f>
        <v/>
      </c>
      <c r="Q223" s="45" t="str">
        <f>""</f>
        <v/>
      </c>
      <c r="R223" s="46" t="s">
        <v>19</v>
      </c>
      <c r="S223" s="46" t="s">
        <v>1461</v>
      </c>
    </row>
    <row r="224" spans="1:20">
      <c r="A224" s="47">
        <f t="shared" si="3"/>
        <v>1884</v>
      </c>
      <c r="B224" s="50">
        <v>884</v>
      </c>
      <c r="C224" s="50">
        <v>9162147</v>
      </c>
      <c r="D224" s="50">
        <v>2147</v>
      </c>
      <c r="E224" s="50">
        <v>115582</v>
      </c>
      <c r="F224" s="50" t="s">
        <v>492</v>
      </c>
      <c r="G224" s="50" t="s">
        <v>87</v>
      </c>
      <c r="H224" s="49" t="s">
        <v>19</v>
      </c>
      <c r="I224" s="45" t="str">
        <f>""</f>
        <v/>
      </c>
      <c r="J224" s="45" t="str">
        <f>""</f>
        <v/>
      </c>
      <c r="K224" s="45" t="str">
        <f>""</f>
        <v/>
      </c>
      <c r="L224" s="45" t="str">
        <f>""</f>
        <v/>
      </c>
      <c r="M224" s="45" t="str">
        <f>""</f>
        <v/>
      </c>
      <c r="N224" s="45" t="str">
        <f>""</f>
        <v/>
      </c>
      <c r="O224" s="45" t="str">
        <f>""</f>
        <v/>
      </c>
      <c r="P224" s="45" t="str">
        <f>""</f>
        <v/>
      </c>
      <c r="Q224" s="45" t="str">
        <f>""</f>
        <v/>
      </c>
      <c r="R224" s="46" t="s">
        <v>19</v>
      </c>
      <c r="S224" s="46" t="s">
        <v>1461</v>
      </c>
    </row>
    <row r="225" spans="1:20">
      <c r="A225" s="47">
        <f t="shared" si="3"/>
        <v>1886</v>
      </c>
      <c r="B225" s="51">
        <v>886</v>
      </c>
      <c r="C225" s="51">
        <v>9162177</v>
      </c>
      <c r="D225" s="51">
        <v>2177</v>
      </c>
      <c r="E225" s="51">
        <v>131249</v>
      </c>
      <c r="F225" s="51" t="s">
        <v>564</v>
      </c>
      <c r="G225" s="51" t="s">
        <v>87</v>
      </c>
      <c r="H225" s="49" t="s">
        <v>19</v>
      </c>
      <c r="I225" s="52" t="str">
        <f>""</f>
        <v/>
      </c>
      <c r="J225" s="52" t="str">
        <f>""</f>
        <v/>
      </c>
      <c r="K225" s="52" t="str">
        <f>""</f>
        <v/>
      </c>
      <c r="L225" s="52" t="str">
        <f>""</f>
        <v/>
      </c>
      <c r="M225" s="53" t="str">
        <f>""</f>
        <v/>
      </c>
      <c r="N225" s="53" t="str">
        <f>""</f>
        <v/>
      </c>
      <c r="O225" s="53" t="str">
        <f>""</f>
        <v/>
      </c>
      <c r="P225" s="53" t="str">
        <f>""</f>
        <v/>
      </c>
      <c r="Q225" s="45" t="str">
        <f>""</f>
        <v/>
      </c>
      <c r="R225" s="46" t="s">
        <v>19</v>
      </c>
      <c r="S225" s="46" t="s">
        <v>1461</v>
      </c>
    </row>
    <row r="226" spans="1:20">
      <c r="A226" s="47">
        <f t="shared" si="3"/>
        <v>2886</v>
      </c>
      <c r="B226" s="51">
        <v>886</v>
      </c>
      <c r="C226" s="51">
        <v>9162177</v>
      </c>
      <c r="D226" s="51">
        <v>2177</v>
      </c>
      <c r="E226" s="51">
        <v>131249</v>
      </c>
      <c r="F226" s="51" t="s">
        <v>564</v>
      </c>
      <c r="G226" s="51" t="s">
        <v>87</v>
      </c>
      <c r="H226" s="49" t="s">
        <v>19</v>
      </c>
      <c r="I226" s="52" t="str">
        <f>""</f>
        <v/>
      </c>
      <c r="J226" s="52" t="str">
        <f>""</f>
        <v/>
      </c>
      <c r="K226" s="52" t="str">
        <f>""</f>
        <v/>
      </c>
      <c r="L226" s="52" t="str">
        <f>""</f>
        <v/>
      </c>
      <c r="M226" s="53" t="str">
        <f>""</f>
        <v/>
      </c>
      <c r="N226" s="53" t="str">
        <f>""</f>
        <v/>
      </c>
      <c r="O226" s="53" t="str">
        <f>""</f>
        <v/>
      </c>
      <c r="P226" s="53" t="str">
        <f>""</f>
        <v/>
      </c>
      <c r="Q226" s="45" t="str">
        <f>""</f>
        <v/>
      </c>
      <c r="R226" s="46" t="s">
        <v>19</v>
      </c>
      <c r="S226" s="46" t="s">
        <v>1461</v>
      </c>
    </row>
    <row r="227" spans="1:20">
      <c r="A227" s="47">
        <f t="shared" si="3"/>
        <v>3886</v>
      </c>
      <c r="B227" s="51">
        <v>886</v>
      </c>
      <c r="C227" s="51">
        <v>9162177</v>
      </c>
      <c r="D227" s="51">
        <v>2177</v>
      </c>
      <c r="E227" s="51">
        <v>131249</v>
      </c>
      <c r="F227" s="51" t="s">
        <v>564</v>
      </c>
      <c r="G227" s="51" t="s">
        <v>87</v>
      </c>
      <c r="H227" s="49" t="s">
        <v>19</v>
      </c>
      <c r="I227" s="52" t="str">
        <f>""</f>
        <v/>
      </c>
      <c r="J227" s="52" t="str">
        <f>""</f>
        <v/>
      </c>
      <c r="K227" s="52" t="str">
        <f>""</f>
        <v/>
      </c>
      <c r="L227" s="52" t="str">
        <f>""</f>
        <v/>
      </c>
      <c r="M227" s="53" t="str">
        <f>""</f>
        <v/>
      </c>
      <c r="N227" s="53" t="str">
        <f>""</f>
        <v/>
      </c>
      <c r="O227" s="53" t="str">
        <f>""</f>
        <v/>
      </c>
      <c r="P227" s="53" t="str">
        <f>""</f>
        <v/>
      </c>
      <c r="Q227" s="45" t="str">
        <f>""</f>
        <v/>
      </c>
      <c r="R227" s="46" t="s">
        <v>19</v>
      </c>
      <c r="S227" s="46" t="s">
        <v>1461</v>
      </c>
    </row>
    <row r="228" spans="1:20">
      <c r="A228" s="47">
        <f t="shared" si="3"/>
        <v>1887</v>
      </c>
      <c r="B228" s="50">
        <v>887</v>
      </c>
      <c r="C228" s="50">
        <v>9162150</v>
      </c>
      <c r="D228" s="50">
        <v>2150</v>
      </c>
      <c r="E228" s="50">
        <v>115585</v>
      </c>
      <c r="F228" s="50" t="s">
        <v>586</v>
      </c>
      <c r="G228" s="50" t="s">
        <v>87</v>
      </c>
      <c r="H228" s="49" t="s">
        <v>19</v>
      </c>
      <c r="I228" s="45" t="str">
        <f>""</f>
        <v/>
      </c>
      <c r="J228" s="45" t="str">
        <f>""</f>
        <v/>
      </c>
      <c r="K228" s="45" t="str">
        <f>""</f>
        <v/>
      </c>
      <c r="L228" s="45" t="str">
        <f>""</f>
        <v/>
      </c>
      <c r="M228" s="45" t="str">
        <f>""</f>
        <v/>
      </c>
      <c r="N228" s="45" t="str">
        <f>""</f>
        <v/>
      </c>
      <c r="O228" s="45" t="str">
        <f>""</f>
        <v/>
      </c>
      <c r="P228" s="45" t="str">
        <f>""</f>
        <v/>
      </c>
      <c r="Q228" s="45" t="str">
        <f>""</f>
        <v/>
      </c>
      <c r="R228" s="46" t="s">
        <v>19</v>
      </c>
      <c r="S228" s="46" t="s">
        <v>1461</v>
      </c>
    </row>
    <row r="229" spans="1:20">
      <c r="A229" s="47">
        <f t="shared" si="3"/>
        <v>1888</v>
      </c>
      <c r="B229" s="47">
        <v>888</v>
      </c>
      <c r="C229" s="47">
        <v>9162178</v>
      </c>
      <c r="D229" s="47">
        <v>2178</v>
      </c>
      <c r="E229" s="47">
        <v>131250</v>
      </c>
      <c r="F229" s="47" t="s">
        <v>1602</v>
      </c>
      <c r="G229" s="47" t="s">
        <v>87</v>
      </c>
      <c r="H229" s="49" t="s">
        <v>19</v>
      </c>
      <c r="I229" s="45" t="str">
        <f>""</f>
        <v/>
      </c>
      <c r="J229" s="45" t="str">
        <f>""</f>
        <v/>
      </c>
      <c r="K229" s="45" t="str">
        <f>""</f>
        <v/>
      </c>
      <c r="L229" s="45" t="str">
        <f>""</f>
        <v/>
      </c>
      <c r="M229" s="45" t="str">
        <f>""</f>
        <v/>
      </c>
      <c r="N229" s="45" t="str">
        <f>""</f>
        <v/>
      </c>
      <c r="O229" s="45" t="str">
        <f>""</f>
        <v/>
      </c>
      <c r="P229" s="45" t="str">
        <f>""</f>
        <v/>
      </c>
      <c r="Q229" s="45" t="str">
        <f>""</f>
        <v/>
      </c>
      <c r="R229" s="46" t="s">
        <v>19</v>
      </c>
      <c r="S229" s="46" t="s">
        <v>1461</v>
      </c>
      <c r="T229" s="26"/>
    </row>
    <row r="230" spans="1:20">
      <c r="A230" s="47">
        <f t="shared" si="3"/>
        <v>1890</v>
      </c>
      <c r="B230" s="47">
        <v>890</v>
      </c>
      <c r="C230" s="47">
        <v>9163093</v>
      </c>
      <c r="D230" s="47">
        <v>3093</v>
      </c>
      <c r="E230" s="47">
        <v>115666</v>
      </c>
      <c r="F230" s="47" t="s">
        <v>1603</v>
      </c>
      <c r="G230" s="47" t="s">
        <v>87</v>
      </c>
      <c r="H230" s="49" t="s">
        <v>19</v>
      </c>
      <c r="I230" s="45" t="str">
        <f>""</f>
        <v/>
      </c>
      <c r="J230" s="45" t="str">
        <f>""</f>
        <v/>
      </c>
      <c r="K230" s="45" t="str">
        <f>""</f>
        <v/>
      </c>
      <c r="L230" s="45" t="str">
        <f>""</f>
        <v/>
      </c>
      <c r="M230" s="45" t="str">
        <f>""</f>
        <v/>
      </c>
      <c r="N230" s="45" t="str">
        <f>""</f>
        <v/>
      </c>
      <c r="O230" s="45" t="str">
        <f>""</f>
        <v/>
      </c>
      <c r="P230" s="45" t="str">
        <f>""</f>
        <v/>
      </c>
      <c r="Q230" s="45" t="str">
        <f>""</f>
        <v/>
      </c>
      <c r="R230" s="46" t="s">
        <v>19</v>
      </c>
      <c r="S230" s="46" t="s">
        <v>1461</v>
      </c>
    </row>
    <row r="231" spans="1:20">
      <c r="A231" s="47">
        <f t="shared" si="3"/>
        <v>1891</v>
      </c>
      <c r="B231" s="48">
        <v>891</v>
      </c>
      <c r="C231" s="48">
        <v>9162151</v>
      </c>
      <c r="D231" s="48">
        <v>2151</v>
      </c>
      <c r="E231" s="48">
        <v>115586</v>
      </c>
      <c r="F231" s="48" t="s">
        <v>615</v>
      </c>
      <c r="G231" s="48" t="s">
        <v>87</v>
      </c>
      <c r="H231" s="49" t="s">
        <v>19</v>
      </c>
      <c r="I231" s="45" t="str">
        <f>""</f>
        <v/>
      </c>
      <c r="J231" s="45" t="str">
        <f>""</f>
        <v/>
      </c>
      <c r="K231" s="45" t="str">
        <f>""</f>
        <v/>
      </c>
      <c r="L231" s="45" t="str">
        <f>""</f>
        <v/>
      </c>
      <c r="M231" s="45" t="str">
        <f>""</f>
        <v/>
      </c>
      <c r="N231" s="45" t="str">
        <f>""</f>
        <v/>
      </c>
      <c r="O231" s="45" t="str">
        <f>""</f>
        <v/>
      </c>
      <c r="P231" s="45" t="str">
        <f>""</f>
        <v/>
      </c>
      <c r="Q231" s="45" t="str">
        <f>""</f>
        <v/>
      </c>
      <c r="R231" s="46" t="s">
        <v>19</v>
      </c>
      <c r="S231" s="46" t="s">
        <v>1461</v>
      </c>
    </row>
    <row r="232" spans="1:20">
      <c r="A232" s="47">
        <f t="shared" si="3"/>
        <v>2891</v>
      </c>
      <c r="B232" s="48">
        <v>891</v>
      </c>
      <c r="C232" s="48">
        <v>9162151</v>
      </c>
      <c r="D232" s="48">
        <v>2151</v>
      </c>
      <c r="E232" s="48">
        <v>115586</v>
      </c>
      <c r="F232" s="48" t="s">
        <v>615</v>
      </c>
      <c r="G232" s="48" t="s">
        <v>87</v>
      </c>
      <c r="H232" s="49" t="s">
        <v>19</v>
      </c>
      <c r="I232" s="45" t="str">
        <f>""</f>
        <v/>
      </c>
      <c r="J232" s="45" t="str">
        <f>""</f>
        <v/>
      </c>
      <c r="K232" s="45" t="str">
        <f>""</f>
        <v/>
      </c>
      <c r="L232" s="45" t="str">
        <f>""</f>
        <v/>
      </c>
      <c r="M232" s="45" t="str">
        <f>""</f>
        <v/>
      </c>
      <c r="N232" s="45" t="str">
        <f>""</f>
        <v/>
      </c>
      <c r="O232" s="45" t="str">
        <f>""</f>
        <v/>
      </c>
      <c r="P232" s="45" t="str">
        <f>""</f>
        <v/>
      </c>
      <c r="Q232" s="45" t="str">
        <f>""</f>
        <v/>
      </c>
      <c r="R232" s="46" t="s">
        <v>19</v>
      </c>
      <c r="S232" s="46" t="s">
        <v>1461</v>
      </c>
    </row>
    <row r="233" spans="1:20">
      <c r="A233" s="47">
        <f t="shared" si="3"/>
        <v>1892</v>
      </c>
      <c r="B233" s="48">
        <v>892</v>
      </c>
      <c r="C233" s="48">
        <v>9162160</v>
      </c>
      <c r="D233" s="48">
        <v>2160</v>
      </c>
      <c r="E233" s="48">
        <v>115594</v>
      </c>
      <c r="F233" s="48" t="s">
        <v>767</v>
      </c>
      <c r="G233" s="48" t="s">
        <v>87</v>
      </c>
      <c r="H233" s="49" t="s">
        <v>19</v>
      </c>
      <c r="I233" s="45" t="str">
        <f>""</f>
        <v/>
      </c>
      <c r="J233" s="45" t="str">
        <f>""</f>
        <v/>
      </c>
      <c r="K233" s="45" t="str">
        <f>""</f>
        <v/>
      </c>
      <c r="L233" s="45" t="str">
        <f>""</f>
        <v/>
      </c>
      <c r="M233" s="45" t="str">
        <f>""</f>
        <v/>
      </c>
      <c r="N233" s="45" t="str">
        <f>""</f>
        <v/>
      </c>
      <c r="O233" s="45" t="str">
        <f>""</f>
        <v/>
      </c>
      <c r="P233" s="45" t="str">
        <f>""</f>
        <v/>
      </c>
      <c r="Q233" s="45" t="str">
        <f>""</f>
        <v/>
      </c>
      <c r="R233" s="46" t="s">
        <v>19</v>
      </c>
      <c r="S233" s="46" t="s">
        <v>1461</v>
      </c>
    </row>
    <row r="234" spans="1:20">
      <c r="A234" s="47">
        <f t="shared" si="3"/>
        <v>2892</v>
      </c>
      <c r="B234" s="51">
        <v>892</v>
      </c>
      <c r="C234" s="51">
        <v>9162160</v>
      </c>
      <c r="D234" s="51">
        <v>2160</v>
      </c>
      <c r="E234" s="51">
        <v>115594</v>
      </c>
      <c r="F234" s="51" t="s">
        <v>767</v>
      </c>
      <c r="G234" s="51" t="s">
        <v>87</v>
      </c>
      <c r="H234" s="49" t="s">
        <v>19</v>
      </c>
      <c r="I234" s="45" t="str">
        <f>""</f>
        <v/>
      </c>
      <c r="J234" s="45" t="str">
        <f>""</f>
        <v/>
      </c>
      <c r="K234" s="45" t="str">
        <f>""</f>
        <v/>
      </c>
      <c r="L234" s="45" t="str">
        <f>""</f>
        <v/>
      </c>
      <c r="M234" s="45" t="str">
        <f>""</f>
        <v/>
      </c>
      <c r="N234" s="45" t="str">
        <f>""</f>
        <v/>
      </c>
      <c r="O234" s="45" t="str">
        <f>""</f>
        <v/>
      </c>
      <c r="P234" s="45" t="str">
        <f>""</f>
        <v/>
      </c>
      <c r="Q234" s="45" t="str">
        <f>""</f>
        <v/>
      </c>
      <c r="R234" s="46" t="s">
        <v>19</v>
      </c>
      <c r="S234" s="46" t="s">
        <v>1461</v>
      </c>
    </row>
    <row r="235" spans="1:20">
      <c r="A235" s="47">
        <f t="shared" si="3"/>
        <v>1893</v>
      </c>
      <c r="B235" s="50">
        <v>893</v>
      </c>
      <c r="C235" s="50">
        <v>9163094</v>
      </c>
      <c r="D235" s="50">
        <v>3094</v>
      </c>
      <c r="E235" s="50">
        <v>115667</v>
      </c>
      <c r="F235" s="50" t="s">
        <v>1604</v>
      </c>
      <c r="G235" s="50" t="s">
        <v>87</v>
      </c>
      <c r="H235" s="49" t="s">
        <v>19</v>
      </c>
      <c r="I235" s="45" t="str">
        <f>""</f>
        <v/>
      </c>
      <c r="J235" s="45" t="str">
        <f>""</f>
        <v/>
      </c>
      <c r="K235" s="45" t="str">
        <f>""</f>
        <v/>
      </c>
      <c r="L235" s="45" t="str">
        <f>""</f>
        <v/>
      </c>
      <c r="M235" s="45" t="str">
        <f>""</f>
        <v/>
      </c>
      <c r="N235" s="45" t="str">
        <f>""</f>
        <v/>
      </c>
      <c r="O235" s="45" t="str">
        <f>""</f>
        <v/>
      </c>
      <c r="P235" s="45" t="str">
        <f>""</f>
        <v/>
      </c>
      <c r="Q235" s="45" t="str">
        <f>""</f>
        <v/>
      </c>
      <c r="R235" s="46" t="s">
        <v>19</v>
      </c>
      <c r="S235" s="46" t="s">
        <v>1461</v>
      </c>
    </row>
    <row r="236" spans="1:20">
      <c r="A236" s="47">
        <f t="shared" si="3"/>
        <v>1898</v>
      </c>
      <c r="B236" s="50">
        <v>898</v>
      </c>
      <c r="C236" s="50">
        <v>9162155</v>
      </c>
      <c r="D236" s="50">
        <v>2155</v>
      </c>
      <c r="E236" s="50">
        <v>115590</v>
      </c>
      <c r="F236" s="50" t="s">
        <v>872</v>
      </c>
      <c r="G236" s="50" t="s">
        <v>87</v>
      </c>
      <c r="H236" s="49" t="s">
        <v>19</v>
      </c>
      <c r="I236" s="52" t="str">
        <f>""</f>
        <v/>
      </c>
      <c r="J236" s="52" t="str">
        <f>""</f>
        <v/>
      </c>
      <c r="K236" s="52" t="str">
        <f>""</f>
        <v/>
      </c>
      <c r="L236" s="52" t="str">
        <f>""</f>
        <v/>
      </c>
      <c r="M236" s="53" t="str">
        <f>""</f>
        <v/>
      </c>
      <c r="N236" s="53" t="str">
        <f>""</f>
        <v/>
      </c>
      <c r="O236" s="53" t="str">
        <f>""</f>
        <v/>
      </c>
      <c r="P236" s="53" t="str">
        <f>""</f>
        <v/>
      </c>
      <c r="Q236" s="45" t="str">
        <f>""</f>
        <v/>
      </c>
      <c r="R236" s="46" t="s">
        <v>19</v>
      </c>
      <c r="S236" s="46" t="s">
        <v>1461</v>
      </c>
    </row>
    <row r="237" spans="1:20">
      <c r="A237" s="47">
        <f t="shared" si="3"/>
        <v>1900</v>
      </c>
      <c r="B237" s="51">
        <v>900</v>
      </c>
      <c r="C237" s="51">
        <v>9165221</v>
      </c>
      <c r="D237" s="51">
        <v>5221</v>
      </c>
      <c r="E237" s="51">
        <v>135857</v>
      </c>
      <c r="F237" s="51" t="s">
        <v>1605</v>
      </c>
      <c r="G237" s="51" t="s">
        <v>87</v>
      </c>
      <c r="H237" s="49" t="s">
        <v>19</v>
      </c>
      <c r="I237" s="52" t="str">
        <f>""</f>
        <v/>
      </c>
      <c r="J237" s="52" t="str">
        <f>""</f>
        <v/>
      </c>
      <c r="K237" s="52" t="str">
        <f>""</f>
        <v/>
      </c>
      <c r="L237" s="52" t="str">
        <f>""</f>
        <v/>
      </c>
      <c r="M237" s="53" t="str">
        <f>""</f>
        <v/>
      </c>
      <c r="N237" s="53" t="str">
        <f>""</f>
        <v/>
      </c>
      <c r="O237" s="53" t="str">
        <f>""</f>
        <v/>
      </c>
      <c r="P237" s="53" t="str">
        <f>""</f>
        <v/>
      </c>
      <c r="Q237" s="45" t="str">
        <f>""</f>
        <v/>
      </c>
      <c r="R237" s="46" t="s">
        <v>19</v>
      </c>
      <c r="S237" s="46" t="s">
        <v>1461</v>
      </c>
    </row>
    <row r="238" spans="1:20">
      <c r="A238" s="47">
        <f t="shared" si="3"/>
        <v>2900</v>
      </c>
      <c r="B238" s="48">
        <v>900</v>
      </c>
      <c r="C238" s="48">
        <v>9165221</v>
      </c>
      <c r="D238" s="48">
        <v>5221</v>
      </c>
      <c r="E238" s="48">
        <v>135857</v>
      </c>
      <c r="F238" s="48" t="s">
        <v>1605</v>
      </c>
      <c r="G238" s="48" t="s">
        <v>87</v>
      </c>
      <c r="H238" s="49" t="s">
        <v>19</v>
      </c>
      <c r="I238" s="52" t="str">
        <f>""</f>
        <v/>
      </c>
      <c r="J238" s="52" t="str">
        <f>""</f>
        <v/>
      </c>
      <c r="K238" s="52" t="str">
        <f>""</f>
        <v/>
      </c>
      <c r="L238" s="52" t="str">
        <f>""</f>
        <v/>
      </c>
      <c r="M238" s="53" t="str">
        <f>""</f>
        <v/>
      </c>
      <c r="N238" s="53" t="str">
        <f>""</f>
        <v/>
      </c>
      <c r="O238" s="53" t="str">
        <f>""</f>
        <v/>
      </c>
      <c r="P238" s="53" t="str">
        <f>""</f>
        <v/>
      </c>
      <c r="Q238" s="45" t="str">
        <f>""</f>
        <v/>
      </c>
      <c r="R238" s="46" t="s">
        <v>19</v>
      </c>
      <c r="S238" s="46" t="s">
        <v>1461</v>
      </c>
    </row>
    <row r="239" spans="1:20" ht="25.5">
      <c r="A239" s="47">
        <f t="shared" si="3"/>
        <v>1904</v>
      </c>
      <c r="B239" s="47">
        <v>904</v>
      </c>
      <c r="C239" s="47">
        <v>9165201</v>
      </c>
      <c r="D239" s="47">
        <v>5201</v>
      </c>
      <c r="E239" s="47">
        <v>115731</v>
      </c>
      <c r="F239" s="47" t="s">
        <v>1606</v>
      </c>
      <c r="G239" s="47" t="s">
        <v>87</v>
      </c>
      <c r="H239" s="49" t="s">
        <v>19</v>
      </c>
      <c r="I239" s="52" t="str">
        <f>""</f>
        <v/>
      </c>
      <c r="J239" s="52" t="str">
        <f>""</f>
        <v/>
      </c>
      <c r="K239" s="52" t="str">
        <f>""</f>
        <v/>
      </c>
      <c r="L239" s="52" t="str">
        <f>""</f>
        <v/>
      </c>
      <c r="M239" s="53" t="str">
        <f>""</f>
        <v/>
      </c>
      <c r="N239" s="53" t="str">
        <f>""</f>
        <v/>
      </c>
      <c r="O239" s="53" t="str">
        <f>""</f>
        <v/>
      </c>
      <c r="P239" s="53" t="str">
        <f>""</f>
        <v/>
      </c>
      <c r="Q239" s="45" t="str">
        <f>""</f>
        <v/>
      </c>
      <c r="R239" s="46" t="s">
        <v>19</v>
      </c>
      <c r="S239" s="46" t="s">
        <v>1461</v>
      </c>
    </row>
    <row r="240" spans="1:20">
      <c r="A240" s="47">
        <f t="shared" si="3"/>
        <v>1906</v>
      </c>
      <c r="B240" s="47">
        <v>906</v>
      </c>
      <c r="C240" s="47">
        <v>9163097</v>
      </c>
      <c r="D240" s="47">
        <v>3097</v>
      </c>
      <c r="E240" s="47">
        <v>115669</v>
      </c>
      <c r="F240" s="47" t="s">
        <v>1607</v>
      </c>
      <c r="G240" s="47" t="s">
        <v>87</v>
      </c>
      <c r="H240" s="49" t="s">
        <v>19</v>
      </c>
      <c r="I240" s="45" t="str">
        <f>""</f>
        <v/>
      </c>
      <c r="J240" s="45" t="str">
        <f>""</f>
        <v/>
      </c>
      <c r="K240" s="45" t="str">
        <f>""</f>
        <v/>
      </c>
      <c r="L240" s="45" t="str">
        <f>""</f>
        <v/>
      </c>
      <c r="M240" s="45" t="str">
        <f>""</f>
        <v/>
      </c>
      <c r="N240" s="45" t="str">
        <f>""</f>
        <v/>
      </c>
      <c r="O240" s="45" t="str">
        <f>""</f>
        <v/>
      </c>
      <c r="P240" s="45" t="str">
        <f>""</f>
        <v/>
      </c>
      <c r="Q240" s="45" t="str">
        <f>""</f>
        <v/>
      </c>
      <c r="R240" s="46" t="s">
        <v>19</v>
      </c>
      <c r="S240" s="46" t="s">
        <v>1461</v>
      </c>
      <c r="T240" s="26"/>
    </row>
    <row r="241" spans="1:20">
      <c r="A241" s="47">
        <f t="shared" si="3"/>
        <v>1907</v>
      </c>
      <c r="B241" s="50">
        <v>907</v>
      </c>
      <c r="C241" s="50">
        <v>9163363</v>
      </c>
      <c r="D241" s="50">
        <v>3363</v>
      </c>
      <c r="E241" s="50">
        <v>115712</v>
      </c>
      <c r="F241" s="50" t="s">
        <v>1608</v>
      </c>
      <c r="G241" s="50" t="s">
        <v>87</v>
      </c>
      <c r="H241" s="49" t="s">
        <v>19</v>
      </c>
      <c r="I241" s="52" t="str">
        <f>""</f>
        <v/>
      </c>
      <c r="J241" s="52" t="str">
        <f>""</f>
        <v/>
      </c>
      <c r="K241" s="52" t="str">
        <f>""</f>
        <v/>
      </c>
      <c r="L241" s="52" t="str">
        <f>""</f>
        <v/>
      </c>
      <c r="M241" s="53" t="str">
        <f>""</f>
        <v/>
      </c>
      <c r="N241" s="53" t="str">
        <f>""</f>
        <v/>
      </c>
      <c r="O241" s="53" t="str">
        <f>""</f>
        <v/>
      </c>
      <c r="P241" s="53" t="str">
        <f>""</f>
        <v/>
      </c>
      <c r="Q241" s="45" t="str">
        <f>""</f>
        <v/>
      </c>
      <c r="R241" s="46" t="s">
        <v>19</v>
      </c>
      <c r="S241" s="46" t="s">
        <v>1461</v>
      </c>
    </row>
    <row r="242" spans="1:20">
      <c r="A242" s="47">
        <f t="shared" si="3"/>
        <v>1912</v>
      </c>
      <c r="B242" s="50">
        <v>912</v>
      </c>
      <c r="C242" s="50">
        <v>9163359</v>
      </c>
      <c r="D242" s="50">
        <v>3359</v>
      </c>
      <c r="E242" s="50">
        <v>115710</v>
      </c>
      <c r="F242" s="50" t="s">
        <v>1609</v>
      </c>
      <c r="G242" s="50" t="s">
        <v>87</v>
      </c>
      <c r="H242" s="49" t="s">
        <v>19</v>
      </c>
      <c r="I242" s="45" t="str">
        <f>""</f>
        <v/>
      </c>
      <c r="J242" s="45" t="str">
        <f>""</f>
        <v/>
      </c>
      <c r="K242" s="45" t="str">
        <f>""</f>
        <v/>
      </c>
      <c r="L242" s="45" t="str">
        <f>""</f>
        <v/>
      </c>
      <c r="M242" s="45" t="str">
        <f>""</f>
        <v/>
      </c>
      <c r="N242" s="45" t="str">
        <f>""</f>
        <v/>
      </c>
      <c r="O242" s="45" t="str">
        <f>""</f>
        <v/>
      </c>
      <c r="P242" s="45" t="str">
        <f>""</f>
        <v/>
      </c>
      <c r="Q242" s="45" t="str">
        <f>""</f>
        <v/>
      </c>
      <c r="R242" s="46" t="s">
        <v>19</v>
      </c>
      <c r="S242" s="46" t="s">
        <v>1461</v>
      </c>
    </row>
    <row r="243" spans="1:20" ht="12.75" customHeight="1">
      <c r="A243" s="47">
        <f t="shared" si="3"/>
        <v>1920</v>
      </c>
      <c r="B243" s="50">
        <v>920</v>
      </c>
      <c r="C243" s="50">
        <v>9163365</v>
      </c>
      <c r="D243" s="50">
        <v>3365</v>
      </c>
      <c r="E243" s="50">
        <v>115714</v>
      </c>
      <c r="F243" s="50" t="s">
        <v>1610</v>
      </c>
      <c r="G243" s="50" t="s">
        <v>87</v>
      </c>
      <c r="H243" s="49" t="s">
        <v>19</v>
      </c>
      <c r="I243" s="52" t="str">
        <f>""</f>
        <v/>
      </c>
      <c r="J243" s="52" t="str">
        <f>""</f>
        <v/>
      </c>
      <c r="K243" s="52" t="str">
        <f>""</f>
        <v/>
      </c>
      <c r="L243" s="52" t="str">
        <f>""</f>
        <v/>
      </c>
      <c r="M243" s="53" t="str">
        <f>""</f>
        <v/>
      </c>
      <c r="N243" s="53" t="str">
        <f>""</f>
        <v/>
      </c>
      <c r="O243" s="53" t="str">
        <f>""</f>
        <v/>
      </c>
      <c r="P243" s="53" t="str">
        <f>""</f>
        <v/>
      </c>
      <c r="Q243" s="45" t="str">
        <f>""</f>
        <v/>
      </c>
      <c r="R243" s="46" t="s">
        <v>19</v>
      </c>
      <c r="S243" s="46" t="s">
        <v>1461</v>
      </c>
    </row>
    <row r="244" spans="1:20">
      <c r="A244" s="47">
        <f t="shared" si="3"/>
        <v>1921</v>
      </c>
      <c r="B244" s="48">
        <v>921</v>
      </c>
      <c r="C244" s="48">
        <v>9162008</v>
      </c>
      <c r="D244" s="48">
        <v>2008</v>
      </c>
      <c r="E244" s="48">
        <v>115486</v>
      </c>
      <c r="F244" s="48" t="s">
        <v>291</v>
      </c>
      <c r="G244" s="48" t="s">
        <v>87</v>
      </c>
      <c r="H244" s="49" t="s">
        <v>19</v>
      </c>
      <c r="I244" s="45" t="str">
        <f>""</f>
        <v/>
      </c>
      <c r="J244" s="45" t="str">
        <f>""</f>
        <v/>
      </c>
      <c r="K244" s="45" t="str">
        <f>""</f>
        <v/>
      </c>
      <c r="L244" s="45" t="str">
        <f>""</f>
        <v/>
      </c>
      <c r="M244" s="45" t="str">
        <f>""</f>
        <v/>
      </c>
      <c r="N244" s="45" t="str">
        <f>""</f>
        <v/>
      </c>
      <c r="O244" s="45" t="str">
        <f>""</f>
        <v/>
      </c>
      <c r="P244" s="45" t="str">
        <f>""</f>
        <v/>
      </c>
      <c r="Q244" s="45" t="str">
        <f>""</f>
        <v/>
      </c>
      <c r="R244" s="46" t="s">
        <v>19</v>
      </c>
      <c r="S244" s="46" t="s">
        <v>1461</v>
      </c>
      <c r="T244" s="26"/>
    </row>
    <row r="245" spans="1:20">
      <c r="A245" s="47">
        <f t="shared" si="3"/>
        <v>1924</v>
      </c>
      <c r="B245" s="48">
        <v>924</v>
      </c>
      <c r="C245" s="48">
        <v>9162175</v>
      </c>
      <c r="D245" s="48">
        <v>2175</v>
      </c>
      <c r="E245" s="48">
        <v>115603</v>
      </c>
      <c r="F245" s="48" t="s">
        <v>1611</v>
      </c>
      <c r="G245" s="48" t="s">
        <v>87</v>
      </c>
      <c r="H245" s="49" t="s">
        <v>19</v>
      </c>
      <c r="I245" s="52" t="str">
        <f>""</f>
        <v/>
      </c>
      <c r="J245" s="52" t="str">
        <f>""</f>
        <v/>
      </c>
      <c r="K245" s="52" t="str">
        <f>""</f>
        <v/>
      </c>
      <c r="L245" s="52" t="str">
        <f>""</f>
        <v/>
      </c>
      <c r="M245" s="53" t="str">
        <f>""</f>
        <v/>
      </c>
      <c r="N245" s="53" t="str">
        <f>""</f>
        <v/>
      </c>
      <c r="O245" s="53" t="str">
        <f>""</f>
        <v/>
      </c>
      <c r="P245" s="53" t="str">
        <f>""</f>
        <v/>
      </c>
      <c r="Q245" s="45" t="str">
        <f>""</f>
        <v/>
      </c>
      <c r="R245" s="46" t="s">
        <v>19</v>
      </c>
      <c r="S245" s="46" t="s">
        <v>1461</v>
      </c>
    </row>
    <row r="246" spans="1:20">
      <c r="A246" s="47">
        <f t="shared" si="3"/>
        <v>2924</v>
      </c>
      <c r="B246" s="51">
        <v>924</v>
      </c>
      <c r="C246" s="51">
        <v>9162175</v>
      </c>
      <c r="D246" s="51">
        <v>2175</v>
      </c>
      <c r="E246" s="51">
        <v>115603</v>
      </c>
      <c r="F246" s="51" t="s">
        <v>1611</v>
      </c>
      <c r="G246" s="51" t="s">
        <v>87</v>
      </c>
      <c r="H246" s="49" t="s">
        <v>19</v>
      </c>
      <c r="I246" s="52" t="str">
        <f>""</f>
        <v/>
      </c>
      <c r="J246" s="52" t="str">
        <f>""</f>
        <v/>
      </c>
      <c r="K246" s="52" t="str">
        <f>""</f>
        <v/>
      </c>
      <c r="L246" s="52" t="str">
        <f>""</f>
        <v/>
      </c>
      <c r="M246" s="53" t="str">
        <f>""</f>
        <v/>
      </c>
      <c r="N246" s="53" t="str">
        <f>""</f>
        <v/>
      </c>
      <c r="O246" s="53" t="str">
        <f>""</f>
        <v/>
      </c>
      <c r="P246" s="53" t="str">
        <f>""</f>
        <v/>
      </c>
      <c r="Q246" s="45" t="str">
        <f>""</f>
        <v/>
      </c>
      <c r="R246" s="46" t="s">
        <v>19</v>
      </c>
      <c r="S246" s="46" t="s">
        <v>1461</v>
      </c>
    </row>
    <row r="247" spans="1:20">
      <c r="A247" s="47">
        <f t="shared" si="3"/>
        <v>1925</v>
      </c>
      <c r="B247" s="51">
        <v>925</v>
      </c>
      <c r="C247" s="51">
        <v>9162034</v>
      </c>
      <c r="D247" s="51">
        <v>2034</v>
      </c>
      <c r="E247" s="51">
        <v>115499</v>
      </c>
      <c r="F247" s="51" t="s">
        <v>475</v>
      </c>
      <c r="G247" s="51" t="s">
        <v>87</v>
      </c>
      <c r="H247" s="49" t="s">
        <v>19</v>
      </c>
      <c r="I247" s="45" t="str">
        <f>""</f>
        <v/>
      </c>
      <c r="J247" s="45" t="str">
        <f>""</f>
        <v/>
      </c>
      <c r="K247" s="45" t="str">
        <f>""</f>
        <v/>
      </c>
      <c r="L247" s="45" t="str">
        <f>""</f>
        <v/>
      </c>
      <c r="M247" s="45" t="str">
        <f>""</f>
        <v/>
      </c>
      <c r="N247" s="45" t="str">
        <f>""</f>
        <v/>
      </c>
      <c r="O247" s="45" t="str">
        <f>""</f>
        <v/>
      </c>
      <c r="P247" s="45" t="str">
        <f>""</f>
        <v/>
      </c>
      <c r="Q247" s="45" t="str">
        <f>""</f>
        <v/>
      </c>
      <c r="R247" s="46" t="s">
        <v>19</v>
      </c>
      <c r="S247" s="46" t="s">
        <v>1461</v>
      </c>
    </row>
    <row r="248" spans="1:20">
      <c r="A248" s="47">
        <f t="shared" si="3"/>
        <v>2925</v>
      </c>
      <c r="B248" s="50">
        <v>925</v>
      </c>
      <c r="C248" s="50">
        <v>9162034</v>
      </c>
      <c r="D248" s="50">
        <v>2034</v>
      </c>
      <c r="E248" s="50">
        <v>115499</v>
      </c>
      <c r="F248" s="50" t="s">
        <v>475</v>
      </c>
      <c r="G248" s="50" t="s">
        <v>87</v>
      </c>
      <c r="H248" s="49" t="s">
        <v>19</v>
      </c>
      <c r="I248" s="45" t="str">
        <f>""</f>
        <v/>
      </c>
      <c r="J248" s="45" t="str">
        <f>""</f>
        <v/>
      </c>
      <c r="K248" s="45" t="str">
        <f>""</f>
        <v/>
      </c>
      <c r="L248" s="45" t="str">
        <f>""</f>
        <v/>
      </c>
      <c r="M248" s="45" t="str">
        <f>""</f>
        <v/>
      </c>
      <c r="N248" s="45" t="str">
        <f>""</f>
        <v/>
      </c>
      <c r="O248" s="45" t="str">
        <f>""</f>
        <v/>
      </c>
      <c r="P248" s="45" t="str">
        <f>""</f>
        <v/>
      </c>
      <c r="Q248" s="45" t="str">
        <f>""</f>
        <v/>
      </c>
      <c r="R248" s="46" t="s">
        <v>19</v>
      </c>
      <c r="S248" s="46" t="s">
        <v>1461</v>
      </c>
    </row>
    <row r="249" spans="1:20">
      <c r="A249" s="47">
        <f t="shared" si="3"/>
        <v>1926</v>
      </c>
      <c r="B249" s="51">
        <v>926</v>
      </c>
      <c r="C249" s="51">
        <v>9162030</v>
      </c>
      <c r="D249" s="51">
        <v>2030</v>
      </c>
      <c r="E249" s="51">
        <v>115495</v>
      </c>
      <c r="F249" s="51" t="s">
        <v>479</v>
      </c>
      <c r="G249" s="51" t="s">
        <v>87</v>
      </c>
      <c r="H249" s="49" t="s">
        <v>19</v>
      </c>
      <c r="I249" s="45" t="str">
        <f>""</f>
        <v/>
      </c>
      <c r="J249" s="45" t="str">
        <f>""</f>
        <v/>
      </c>
      <c r="K249" s="45" t="str">
        <f>""</f>
        <v/>
      </c>
      <c r="L249" s="45" t="str">
        <f>""</f>
        <v/>
      </c>
      <c r="M249" s="45" t="str">
        <f>""</f>
        <v/>
      </c>
      <c r="N249" s="45" t="str">
        <f>""</f>
        <v/>
      </c>
      <c r="O249" s="45" t="str">
        <f>""</f>
        <v/>
      </c>
      <c r="P249" s="45" t="str">
        <f>""</f>
        <v/>
      </c>
      <c r="Q249" s="45" t="str">
        <f>""</f>
        <v/>
      </c>
      <c r="R249" s="46" t="s">
        <v>19</v>
      </c>
      <c r="S249" s="46" t="s">
        <v>1461</v>
      </c>
    </row>
    <row r="250" spans="1:20">
      <c r="A250" s="47">
        <f t="shared" si="3"/>
        <v>2926</v>
      </c>
      <c r="B250" s="50">
        <v>926</v>
      </c>
      <c r="C250" s="50">
        <v>9162030</v>
      </c>
      <c r="D250" s="50">
        <v>2030</v>
      </c>
      <c r="E250" s="50">
        <v>115495</v>
      </c>
      <c r="F250" s="50" t="s">
        <v>479</v>
      </c>
      <c r="G250" s="50" t="s">
        <v>87</v>
      </c>
      <c r="H250" s="49" t="s">
        <v>19</v>
      </c>
      <c r="I250" s="52" t="str">
        <f>""</f>
        <v/>
      </c>
      <c r="J250" s="52" t="str">
        <f>""</f>
        <v/>
      </c>
      <c r="K250" s="52" t="str">
        <f>""</f>
        <v/>
      </c>
      <c r="L250" s="52" t="str">
        <f>""</f>
        <v/>
      </c>
      <c r="M250" s="53" t="str">
        <f>""</f>
        <v/>
      </c>
      <c r="N250" s="53" t="str">
        <f>""</f>
        <v/>
      </c>
      <c r="O250" s="53" t="str">
        <f>""</f>
        <v/>
      </c>
      <c r="P250" s="53" t="str">
        <f>""</f>
        <v/>
      </c>
      <c r="Q250" s="45" t="str">
        <f>""</f>
        <v/>
      </c>
      <c r="R250" s="46" t="s">
        <v>19</v>
      </c>
      <c r="S250" s="46" t="s">
        <v>1461</v>
      </c>
    </row>
    <row r="251" spans="1:20">
      <c r="A251" s="47">
        <f t="shared" si="3"/>
        <v>1927</v>
      </c>
      <c r="B251" s="50">
        <v>927</v>
      </c>
      <c r="C251" s="50">
        <v>9162014</v>
      </c>
      <c r="D251" s="50">
        <v>2014</v>
      </c>
      <c r="E251" s="50">
        <v>115488</v>
      </c>
      <c r="F251" s="50" t="s">
        <v>1612</v>
      </c>
      <c r="G251" s="50"/>
      <c r="H251" s="49" t="s">
        <v>19</v>
      </c>
      <c r="I251" s="53" t="str">
        <f>""</f>
        <v/>
      </c>
      <c r="J251" s="53" t="str">
        <f>""</f>
        <v/>
      </c>
      <c r="K251" s="53" t="str">
        <f>""</f>
        <v/>
      </c>
      <c r="L251" s="53" t="str">
        <f>""</f>
        <v/>
      </c>
      <c r="M251" s="53" t="str">
        <f>""</f>
        <v/>
      </c>
      <c r="N251" s="53" t="str">
        <f>""</f>
        <v/>
      </c>
      <c r="O251" s="53" t="str">
        <f>""</f>
        <v/>
      </c>
      <c r="P251" s="53" t="str">
        <f>""</f>
        <v/>
      </c>
      <c r="Q251" s="53" t="str">
        <f>""</f>
        <v/>
      </c>
      <c r="R251" s="46" t="s">
        <v>19</v>
      </c>
      <c r="S251" s="46" t="s">
        <v>1461</v>
      </c>
    </row>
    <row r="252" spans="1:20">
      <c r="A252" s="47">
        <f t="shared" si="3"/>
        <v>1928</v>
      </c>
      <c r="B252" s="47">
        <v>928</v>
      </c>
      <c r="C252" s="47">
        <v>9162013</v>
      </c>
      <c r="D252" s="47">
        <v>2013</v>
      </c>
      <c r="E252" s="47">
        <v>115487</v>
      </c>
      <c r="F252" s="78" t="s">
        <v>1613</v>
      </c>
      <c r="G252" s="47" t="s">
        <v>87</v>
      </c>
      <c r="H252" s="49" t="s">
        <v>19</v>
      </c>
      <c r="I252" s="45" t="str">
        <f>""</f>
        <v/>
      </c>
      <c r="J252" s="45" t="str">
        <f>""</f>
        <v/>
      </c>
      <c r="K252" s="45" t="str">
        <f>""</f>
        <v/>
      </c>
      <c r="L252" s="45" t="str">
        <f>""</f>
        <v/>
      </c>
      <c r="M252" s="79" t="str">
        <f>""</f>
        <v/>
      </c>
      <c r="N252" s="79" t="str">
        <f>""</f>
        <v/>
      </c>
      <c r="O252" s="45" t="str">
        <f>""</f>
        <v/>
      </c>
      <c r="P252" s="45" t="str">
        <f>""</f>
        <v/>
      </c>
      <c r="Q252" s="45" t="str">
        <f>""</f>
        <v/>
      </c>
      <c r="R252" s="46" t="s">
        <v>19</v>
      </c>
      <c r="S252" s="46" t="s">
        <v>1461</v>
      </c>
    </row>
    <row r="253" spans="1:20">
      <c r="A253" s="47">
        <f t="shared" si="3"/>
        <v>1929</v>
      </c>
      <c r="B253" s="48">
        <v>929</v>
      </c>
      <c r="C253" s="48">
        <v>9162200</v>
      </c>
      <c r="D253" s="48">
        <v>2200</v>
      </c>
      <c r="E253" s="48">
        <v>135727</v>
      </c>
      <c r="F253" s="48" t="s">
        <v>544</v>
      </c>
      <c r="G253" s="48" t="s">
        <v>87</v>
      </c>
      <c r="H253" s="49" t="s">
        <v>19</v>
      </c>
      <c r="I253" s="45" t="str">
        <f>""</f>
        <v/>
      </c>
      <c r="J253" s="45" t="str">
        <f>""</f>
        <v/>
      </c>
      <c r="K253" s="45" t="str">
        <f>""</f>
        <v/>
      </c>
      <c r="L253" s="45" t="str">
        <f>""</f>
        <v/>
      </c>
      <c r="M253" s="45" t="str">
        <f>""</f>
        <v/>
      </c>
      <c r="N253" s="45" t="str">
        <f>""</f>
        <v/>
      </c>
      <c r="O253" s="45" t="str">
        <f>""</f>
        <v/>
      </c>
      <c r="P253" s="45" t="str">
        <f>""</f>
        <v/>
      </c>
      <c r="Q253" s="45" t="str">
        <f>""</f>
        <v/>
      </c>
      <c r="R253" s="46" t="s">
        <v>19</v>
      </c>
      <c r="S253" s="46" t="s">
        <v>1461</v>
      </c>
    </row>
    <row r="254" spans="1:20">
      <c r="A254" s="47">
        <f t="shared" si="3"/>
        <v>2929</v>
      </c>
      <c r="B254" s="48">
        <v>929</v>
      </c>
      <c r="C254" s="48">
        <v>9162200</v>
      </c>
      <c r="D254" s="48">
        <v>2200</v>
      </c>
      <c r="E254" s="48">
        <v>135727</v>
      </c>
      <c r="F254" s="48" t="s">
        <v>544</v>
      </c>
      <c r="G254" s="48" t="s">
        <v>87</v>
      </c>
      <c r="H254" s="49" t="s">
        <v>19</v>
      </c>
      <c r="I254" s="45" t="str">
        <f>""</f>
        <v/>
      </c>
      <c r="J254" s="45" t="str">
        <f>""</f>
        <v/>
      </c>
      <c r="K254" s="45" t="str">
        <f>""</f>
        <v/>
      </c>
      <c r="L254" s="45" t="str">
        <f>""</f>
        <v/>
      </c>
      <c r="M254" s="45" t="str">
        <f>""</f>
        <v/>
      </c>
      <c r="N254" s="45" t="str">
        <f>""</f>
        <v/>
      </c>
      <c r="O254" s="45" t="str">
        <f>""</f>
        <v/>
      </c>
      <c r="P254" s="45" t="str">
        <f>""</f>
        <v/>
      </c>
      <c r="Q254" s="45" t="str">
        <f>""</f>
        <v/>
      </c>
      <c r="R254" s="46" t="s">
        <v>19</v>
      </c>
      <c r="S254" s="46" t="s">
        <v>1461</v>
      </c>
    </row>
    <row r="255" spans="1:20">
      <c r="A255" s="47">
        <f t="shared" si="3"/>
        <v>1933</v>
      </c>
      <c r="B255" s="47">
        <v>933</v>
      </c>
      <c r="C255" s="47">
        <v>9162025</v>
      </c>
      <c r="D255" s="47">
        <v>2025</v>
      </c>
      <c r="E255" s="47">
        <v>115491</v>
      </c>
      <c r="F255" s="47" t="s">
        <v>1614</v>
      </c>
      <c r="G255" s="47" t="s">
        <v>87</v>
      </c>
      <c r="H255" s="49" t="s">
        <v>19</v>
      </c>
      <c r="I255" s="45" t="str">
        <f>""</f>
        <v/>
      </c>
      <c r="J255" s="45" t="str">
        <f>""</f>
        <v/>
      </c>
      <c r="K255" s="45" t="str">
        <f>""</f>
        <v/>
      </c>
      <c r="L255" s="45" t="str">
        <f>""</f>
        <v/>
      </c>
      <c r="M255" s="45" t="str">
        <f>""</f>
        <v/>
      </c>
      <c r="N255" s="45" t="str">
        <f>""</f>
        <v/>
      </c>
      <c r="O255" s="45" t="str">
        <f>""</f>
        <v/>
      </c>
      <c r="P255" s="45" t="str">
        <f>""</f>
        <v/>
      </c>
      <c r="Q255" s="45" t="str">
        <f>""</f>
        <v/>
      </c>
      <c r="R255" s="46" t="s">
        <v>19</v>
      </c>
      <c r="S255" s="46" t="s">
        <v>1461</v>
      </c>
    </row>
    <row r="256" spans="1:20">
      <c r="A256" s="47">
        <f t="shared" si="3"/>
        <v>1934</v>
      </c>
      <c r="B256" s="47">
        <v>934</v>
      </c>
      <c r="C256" s="47">
        <v>9162026</v>
      </c>
      <c r="D256" s="47">
        <v>2026</v>
      </c>
      <c r="E256" s="47">
        <v>115492</v>
      </c>
      <c r="F256" s="47" t="s">
        <v>637</v>
      </c>
      <c r="G256" s="47" t="s">
        <v>87</v>
      </c>
      <c r="H256" s="49" t="s">
        <v>19</v>
      </c>
      <c r="I256" s="45" t="str">
        <f>""</f>
        <v/>
      </c>
      <c r="J256" s="45" t="str">
        <f>""</f>
        <v/>
      </c>
      <c r="K256" s="45" t="str">
        <f>""</f>
        <v/>
      </c>
      <c r="L256" s="45" t="str">
        <f>""</f>
        <v/>
      </c>
      <c r="M256" s="45" t="str">
        <f>""</f>
        <v/>
      </c>
      <c r="N256" s="45" t="str">
        <f>""</f>
        <v/>
      </c>
      <c r="O256" s="45" t="str">
        <f>""</f>
        <v/>
      </c>
      <c r="P256" s="45" t="str">
        <f>""</f>
        <v/>
      </c>
      <c r="Q256" s="45" t="str">
        <f>""</f>
        <v/>
      </c>
      <c r="R256" s="46" t="s">
        <v>19</v>
      </c>
      <c r="S256" s="46" t="s">
        <v>1461</v>
      </c>
    </row>
    <row r="257" spans="1:20">
      <c r="A257" s="47">
        <f t="shared" si="3"/>
        <v>1935</v>
      </c>
      <c r="B257" s="50">
        <v>935</v>
      </c>
      <c r="C257" s="50">
        <v>9162005</v>
      </c>
      <c r="D257" s="50">
        <v>2005</v>
      </c>
      <c r="E257" s="50">
        <v>115484</v>
      </c>
      <c r="F257" s="50" t="s">
        <v>1615</v>
      </c>
      <c r="G257" s="50" t="s">
        <v>87</v>
      </c>
      <c r="H257" s="49" t="s">
        <v>19</v>
      </c>
      <c r="I257" s="45" t="str">
        <f>""</f>
        <v/>
      </c>
      <c r="J257" s="45" t="str">
        <f>""</f>
        <v/>
      </c>
      <c r="K257" s="45" t="str">
        <f>""</f>
        <v/>
      </c>
      <c r="L257" s="45" t="str">
        <f>""</f>
        <v/>
      </c>
      <c r="M257" s="45" t="str">
        <f>""</f>
        <v/>
      </c>
      <c r="N257" s="45" t="str">
        <f>""</f>
        <v/>
      </c>
      <c r="O257" s="45" t="str">
        <f>""</f>
        <v/>
      </c>
      <c r="P257" s="45" t="str">
        <f>""</f>
        <v/>
      </c>
      <c r="Q257" s="45" t="str">
        <f>""</f>
        <v/>
      </c>
      <c r="R257" s="46" t="s">
        <v>19</v>
      </c>
      <c r="S257" s="46" t="s">
        <v>1461</v>
      </c>
    </row>
    <row r="258" spans="1:20">
      <c r="A258" s="47">
        <f t="shared" si="3"/>
        <v>1936</v>
      </c>
      <c r="B258" s="50">
        <v>936</v>
      </c>
      <c r="C258" s="50">
        <v>9163011</v>
      </c>
      <c r="D258" s="50">
        <v>3011</v>
      </c>
      <c r="E258" s="50">
        <v>115608</v>
      </c>
      <c r="F258" s="50" t="s">
        <v>1616</v>
      </c>
      <c r="G258" s="50" t="s">
        <v>87</v>
      </c>
      <c r="H258" s="49" t="s">
        <v>19</v>
      </c>
      <c r="I258" s="45" t="str">
        <f>""</f>
        <v/>
      </c>
      <c r="J258" s="45" t="str">
        <f>""</f>
        <v/>
      </c>
      <c r="K258" s="45" t="str">
        <f>""</f>
        <v/>
      </c>
      <c r="L258" s="45" t="str">
        <f>""</f>
        <v/>
      </c>
      <c r="M258" s="45" t="str">
        <f>""</f>
        <v/>
      </c>
      <c r="N258" s="45" t="str">
        <f>""</f>
        <v/>
      </c>
      <c r="O258" s="45" t="str">
        <f>""</f>
        <v/>
      </c>
      <c r="P258" s="45" t="str">
        <f>""</f>
        <v/>
      </c>
      <c r="Q258" s="45" t="str">
        <f>""</f>
        <v/>
      </c>
      <c r="R258" s="46" t="s">
        <v>19</v>
      </c>
      <c r="S258" s="46" t="s">
        <v>1461</v>
      </c>
    </row>
    <row r="259" spans="1:20">
      <c r="A259" s="47">
        <f t="shared" si="3"/>
        <v>1937</v>
      </c>
      <c r="B259" s="51">
        <v>937</v>
      </c>
      <c r="C259" s="51">
        <v>9162028</v>
      </c>
      <c r="D259" s="51">
        <v>2028</v>
      </c>
      <c r="E259" s="51">
        <v>115494</v>
      </c>
      <c r="F259" s="51" t="s">
        <v>685</v>
      </c>
      <c r="G259" s="51" t="s">
        <v>87</v>
      </c>
      <c r="H259" s="49" t="s">
        <v>19</v>
      </c>
      <c r="I259" s="45" t="str">
        <f>""</f>
        <v/>
      </c>
      <c r="J259" s="45" t="str">
        <f>""</f>
        <v/>
      </c>
      <c r="K259" s="45" t="str">
        <f>""</f>
        <v/>
      </c>
      <c r="L259" s="45" t="str">
        <f>""</f>
        <v/>
      </c>
      <c r="M259" s="45" t="str">
        <f>""</f>
        <v/>
      </c>
      <c r="N259" s="45" t="str">
        <f>""</f>
        <v/>
      </c>
      <c r="O259" s="45" t="str">
        <f>""</f>
        <v/>
      </c>
      <c r="P259" s="45" t="str">
        <f>""</f>
        <v/>
      </c>
      <c r="Q259" s="45" t="str">
        <f>""</f>
        <v/>
      </c>
      <c r="R259" s="46" t="s">
        <v>19</v>
      </c>
      <c r="S259" s="46" t="s">
        <v>1461</v>
      </c>
    </row>
    <row r="260" spans="1:20">
      <c r="A260" s="47">
        <f t="shared" si="3"/>
        <v>2937</v>
      </c>
      <c r="B260" s="51">
        <v>937</v>
      </c>
      <c r="C260" s="51">
        <v>9162028</v>
      </c>
      <c r="D260" s="51">
        <v>2028</v>
      </c>
      <c r="E260" s="51">
        <v>115494</v>
      </c>
      <c r="F260" s="51" t="s">
        <v>685</v>
      </c>
      <c r="G260" s="51" t="s">
        <v>87</v>
      </c>
      <c r="H260" s="49" t="s">
        <v>19</v>
      </c>
      <c r="I260" s="45" t="str">
        <f>""</f>
        <v/>
      </c>
      <c r="J260" s="45" t="str">
        <f>""</f>
        <v/>
      </c>
      <c r="K260" s="45" t="str">
        <f>""</f>
        <v/>
      </c>
      <c r="L260" s="45" t="str">
        <f>""</f>
        <v/>
      </c>
      <c r="M260" s="45" t="str">
        <f>""</f>
        <v/>
      </c>
      <c r="N260" s="45" t="str">
        <f>""</f>
        <v/>
      </c>
      <c r="O260" s="45" t="str">
        <f>""</f>
        <v/>
      </c>
      <c r="P260" s="45" t="str">
        <f>""</f>
        <v/>
      </c>
      <c r="Q260" s="45" t="str">
        <f>""</f>
        <v/>
      </c>
      <c r="R260" s="46" t="s">
        <v>19</v>
      </c>
      <c r="S260" s="46" t="s">
        <v>1461</v>
      </c>
    </row>
    <row r="261" spans="1:20">
      <c r="A261" s="47">
        <f t="shared" si="3"/>
        <v>3937</v>
      </c>
      <c r="B261" s="51">
        <v>937</v>
      </c>
      <c r="C261" s="51">
        <v>9162028</v>
      </c>
      <c r="D261" s="51">
        <v>2028</v>
      </c>
      <c r="E261" s="51">
        <v>115494</v>
      </c>
      <c r="F261" s="51" t="s">
        <v>685</v>
      </c>
      <c r="G261" s="51" t="s">
        <v>87</v>
      </c>
      <c r="H261" s="49" t="s">
        <v>19</v>
      </c>
      <c r="I261" s="45" t="str">
        <f>""</f>
        <v/>
      </c>
      <c r="J261" s="45" t="str">
        <f>""</f>
        <v/>
      </c>
      <c r="K261" s="45" t="str">
        <f>""</f>
        <v/>
      </c>
      <c r="L261" s="45" t="str">
        <f>""</f>
        <v/>
      </c>
      <c r="M261" s="45" t="str">
        <f>""</f>
        <v/>
      </c>
      <c r="N261" s="45" t="str">
        <f>""</f>
        <v/>
      </c>
      <c r="O261" s="45" t="str">
        <f>""</f>
        <v/>
      </c>
      <c r="P261" s="45" t="str">
        <f>""</f>
        <v/>
      </c>
      <c r="Q261" s="45" t="str">
        <f>""</f>
        <v/>
      </c>
      <c r="R261" s="46" t="s">
        <v>19</v>
      </c>
      <c r="S261" s="46" t="s">
        <v>1461</v>
      </c>
    </row>
    <row r="262" spans="1:20">
      <c r="A262" s="47">
        <f t="shared" ref="A262:A284" si="4">IF(B262=B261,A261+1000,1000+B262)</f>
        <v>1938</v>
      </c>
      <c r="B262" s="50">
        <v>938</v>
      </c>
      <c r="C262" s="50">
        <v>9163010</v>
      </c>
      <c r="D262" s="50">
        <v>3010</v>
      </c>
      <c r="E262" s="50">
        <v>115607</v>
      </c>
      <c r="F262" s="50" t="s">
        <v>1617</v>
      </c>
      <c r="G262" s="50" t="s">
        <v>87</v>
      </c>
      <c r="H262" s="49" t="s">
        <v>19</v>
      </c>
      <c r="I262" s="52" t="str">
        <f>""</f>
        <v/>
      </c>
      <c r="J262" s="52" t="str">
        <f>""</f>
        <v/>
      </c>
      <c r="K262" s="52" t="str">
        <f>""</f>
        <v/>
      </c>
      <c r="L262" s="52" t="str">
        <f>""</f>
        <v/>
      </c>
      <c r="M262" s="53" t="str">
        <f>""</f>
        <v/>
      </c>
      <c r="N262" s="53" t="str">
        <f>""</f>
        <v/>
      </c>
      <c r="O262" s="53" t="str">
        <f>""</f>
        <v/>
      </c>
      <c r="P262" s="53" t="str">
        <f>""</f>
        <v/>
      </c>
      <c r="Q262" s="45" t="str">
        <f>""</f>
        <v/>
      </c>
      <c r="R262" s="46" t="s">
        <v>19</v>
      </c>
      <c r="S262" s="46" t="s">
        <v>1461</v>
      </c>
    </row>
    <row r="263" spans="1:20">
      <c r="A263" s="47">
        <f t="shared" si="4"/>
        <v>1940</v>
      </c>
      <c r="B263" s="50">
        <v>940</v>
      </c>
      <c r="C263" s="50">
        <v>9162004</v>
      </c>
      <c r="D263" s="50">
        <v>2004</v>
      </c>
      <c r="E263" s="50">
        <v>115483</v>
      </c>
      <c r="F263" s="50" t="s">
        <v>785</v>
      </c>
      <c r="G263" s="50" t="s">
        <v>87</v>
      </c>
      <c r="H263" s="49" t="s">
        <v>19</v>
      </c>
      <c r="I263" s="45" t="str">
        <f>""</f>
        <v/>
      </c>
      <c r="J263" s="45" t="str">
        <f>""</f>
        <v/>
      </c>
      <c r="K263" s="45" t="str">
        <f>""</f>
        <v/>
      </c>
      <c r="L263" s="45" t="str">
        <f>""</f>
        <v/>
      </c>
      <c r="M263" s="45" t="str">
        <f>""</f>
        <v/>
      </c>
      <c r="N263" s="45" t="str">
        <f>""</f>
        <v/>
      </c>
      <c r="O263" s="45" t="str">
        <f>""</f>
        <v/>
      </c>
      <c r="P263" s="45" t="str">
        <f>""</f>
        <v/>
      </c>
      <c r="Q263" s="45" t="str">
        <f>""</f>
        <v/>
      </c>
      <c r="R263" s="46" t="s">
        <v>19</v>
      </c>
      <c r="S263" s="46" t="s">
        <v>1461</v>
      </c>
    </row>
    <row r="264" spans="1:20">
      <c r="A264" s="47">
        <f t="shared" si="4"/>
        <v>1941</v>
      </c>
      <c r="B264" s="50">
        <v>941</v>
      </c>
      <c r="C264" s="50">
        <v>9162033</v>
      </c>
      <c r="D264" s="50">
        <v>2033</v>
      </c>
      <c r="E264" s="50">
        <v>115498</v>
      </c>
      <c r="F264" s="50" t="s">
        <v>802</v>
      </c>
      <c r="G264" s="50" t="s">
        <v>87</v>
      </c>
      <c r="H264" s="49" t="s">
        <v>19</v>
      </c>
      <c r="I264" s="45" t="str">
        <f>""</f>
        <v/>
      </c>
      <c r="J264" s="45" t="str">
        <f>""</f>
        <v/>
      </c>
      <c r="K264" s="45" t="str">
        <f>""</f>
        <v/>
      </c>
      <c r="L264" s="45" t="str">
        <f>""</f>
        <v/>
      </c>
      <c r="M264" s="45" t="str">
        <f>""</f>
        <v/>
      </c>
      <c r="N264" s="45" t="str">
        <f>""</f>
        <v/>
      </c>
      <c r="O264" s="45" t="str">
        <f>""</f>
        <v/>
      </c>
      <c r="P264" s="45" t="str">
        <f>""</f>
        <v/>
      </c>
      <c r="Q264" s="45" t="str">
        <f>""</f>
        <v/>
      </c>
      <c r="R264" s="46" t="s">
        <v>19</v>
      </c>
      <c r="S264" s="46" t="s">
        <v>1461</v>
      </c>
      <c r="T264" s="26"/>
    </row>
    <row r="265" spans="1:20">
      <c r="A265" s="47">
        <f t="shared" si="4"/>
        <v>1942</v>
      </c>
      <c r="B265" s="48">
        <v>942</v>
      </c>
      <c r="C265" s="48">
        <v>9162031</v>
      </c>
      <c r="D265" s="48">
        <v>2031</v>
      </c>
      <c r="E265" s="48">
        <v>115496</v>
      </c>
      <c r="F265" s="48" t="s">
        <v>805</v>
      </c>
      <c r="G265" s="48" t="s">
        <v>87</v>
      </c>
      <c r="H265" s="49" t="s">
        <v>19</v>
      </c>
      <c r="I265" s="45" t="str">
        <f>""</f>
        <v/>
      </c>
      <c r="J265" s="45" t="str">
        <f>""</f>
        <v/>
      </c>
      <c r="K265" s="45" t="str">
        <f>""</f>
        <v/>
      </c>
      <c r="L265" s="45" t="str">
        <f>""</f>
        <v/>
      </c>
      <c r="M265" s="45" t="str">
        <f>""</f>
        <v/>
      </c>
      <c r="N265" s="45" t="str">
        <f>""</f>
        <v/>
      </c>
      <c r="O265" s="45" t="str">
        <f>""</f>
        <v/>
      </c>
      <c r="P265" s="45" t="str">
        <f>""</f>
        <v/>
      </c>
      <c r="Q265" s="45" t="str">
        <f>""</f>
        <v/>
      </c>
      <c r="R265" s="46" t="s">
        <v>19</v>
      </c>
      <c r="S265" s="46" t="s">
        <v>1461</v>
      </c>
    </row>
    <row r="266" spans="1:20">
      <c r="A266" s="47">
        <f t="shared" si="4"/>
        <v>2942</v>
      </c>
      <c r="B266" s="48">
        <v>942</v>
      </c>
      <c r="C266" s="48">
        <v>9162031</v>
      </c>
      <c r="D266" s="48">
        <v>2031</v>
      </c>
      <c r="E266" s="48">
        <v>115496</v>
      </c>
      <c r="F266" s="48" t="s">
        <v>805</v>
      </c>
      <c r="G266" s="48" t="s">
        <v>87</v>
      </c>
      <c r="H266" s="49" t="s">
        <v>19</v>
      </c>
      <c r="I266" s="45" t="str">
        <f>""</f>
        <v/>
      </c>
      <c r="J266" s="45" t="str">
        <f>""</f>
        <v/>
      </c>
      <c r="K266" s="45" t="str">
        <f>""</f>
        <v/>
      </c>
      <c r="L266" s="45" t="str">
        <f>""</f>
        <v/>
      </c>
      <c r="M266" s="45" t="str">
        <f>""</f>
        <v/>
      </c>
      <c r="N266" s="45" t="str">
        <f>""</f>
        <v/>
      </c>
      <c r="O266" s="45" t="str">
        <f>""</f>
        <v/>
      </c>
      <c r="P266" s="45" t="str">
        <f>""</f>
        <v/>
      </c>
      <c r="Q266" s="45" t="str">
        <f>""</f>
        <v/>
      </c>
      <c r="R266" s="46" t="s">
        <v>19</v>
      </c>
      <c r="S266" s="46" t="s">
        <v>1461</v>
      </c>
    </row>
    <row r="267" spans="1:20">
      <c r="A267" s="47">
        <f t="shared" si="4"/>
        <v>3942</v>
      </c>
      <c r="B267" s="51">
        <v>942</v>
      </c>
      <c r="C267" s="51">
        <v>9162031</v>
      </c>
      <c r="D267" s="51">
        <v>2031</v>
      </c>
      <c r="E267" s="51">
        <v>115496</v>
      </c>
      <c r="F267" s="51" t="s">
        <v>805</v>
      </c>
      <c r="G267" s="51" t="s">
        <v>87</v>
      </c>
      <c r="H267" s="49" t="s">
        <v>19</v>
      </c>
      <c r="I267" s="45" t="str">
        <f>""</f>
        <v/>
      </c>
      <c r="J267" s="45" t="str">
        <f>""</f>
        <v/>
      </c>
      <c r="K267" s="45" t="str">
        <f>""</f>
        <v/>
      </c>
      <c r="L267" s="45" t="str">
        <f>""</f>
        <v/>
      </c>
      <c r="M267" s="45" t="str">
        <f>""</f>
        <v/>
      </c>
      <c r="N267" s="45" t="str">
        <f>""</f>
        <v/>
      </c>
      <c r="O267" s="45" t="str">
        <f>""</f>
        <v/>
      </c>
      <c r="P267" s="45" t="str">
        <f>""</f>
        <v/>
      </c>
      <c r="Q267" s="45" t="str">
        <f>""</f>
        <v/>
      </c>
      <c r="R267" s="46" t="s">
        <v>19</v>
      </c>
      <c r="S267" s="46" t="s">
        <v>1461</v>
      </c>
    </row>
    <row r="268" spans="1:20">
      <c r="A268" s="47">
        <f t="shared" si="4"/>
        <v>1947</v>
      </c>
      <c r="B268" s="50">
        <v>947</v>
      </c>
      <c r="C268" s="50">
        <v>9163006</v>
      </c>
      <c r="D268" s="50">
        <v>3006</v>
      </c>
      <c r="E268" s="50">
        <v>115606</v>
      </c>
      <c r="F268" s="50" t="s">
        <v>1618</v>
      </c>
      <c r="G268" s="50" t="s">
        <v>87</v>
      </c>
      <c r="H268" s="49" t="s">
        <v>19</v>
      </c>
      <c r="I268" s="45" t="str">
        <f>""</f>
        <v/>
      </c>
      <c r="J268" s="45" t="str">
        <f>""</f>
        <v/>
      </c>
      <c r="K268" s="45" t="str">
        <f>""</f>
        <v/>
      </c>
      <c r="L268" s="45" t="str">
        <f>""</f>
        <v/>
      </c>
      <c r="M268" s="45" t="str">
        <f>""</f>
        <v/>
      </c>
      <c r="N268" s="45" t="str">
        <f>""</f>
        <v/>
      </c>
      <c r="O268" s="45" t="str">
        <f>""</f>
        <v/>
      </c>
      <c r="P268" s="45" t="str">
        <f>""</f>
        <v/>
      </c>
      <c r="Q268" s="45" t="str">
        <f>""</f>
        <v/>
      </c>
      <c r="R268" s="46" t="s">
        <v>19</v>
      </c>
      <c r="S268" s="46" t="s">
        <v>1461</v>
      </c>
      <c r="T268" s="26"/>
    </row>
    <row r="269" spans="1:20">
      <c r="A269" s="47">
        <f t="shared" si="4"/>
        <v>1948</v>
      </c>
      <c r="B269" s="50">
        <v>948</v>
      </c>
      <c r="C269" s="50">
        <v>9163004</v>
      </c>
      <c r="D269" s="50">
        <v>3004</v>
      </c>
      <c r="E269" s="50">
        <v>115605</v>
      </c>
      <c r="F269" s="50" t="s">
        <v>1619</v>
      </c>
      <c r="G269" s="50" t="s">
        <v>87</v>
      </c>
      <c r="H269" s="49" t="s">
        <v>19</v>
      </c>
      <c r="I269" s="52" t="str">
        <f>""</f>
        <v/>
      </c>
      <c r="J269" s="52" t="str">
        <f>""</f>
        <v/>
      </c>
      <c r="K269" s="52" t="str">
        <f>""</f>
        <v/>
      </c>
      <c r="L269" s="52" t="str">
        <f>""</f>
        <v/>
      </c>
      <c r="M269" s="53" t="str">
        <f>""</f>
        <v/>
      </c>
      <c r="N269" s="53" t="str">
        <f>""</f>
        <v/>
      </c>
      <c r="O269" s="53" t="str">
        <f>""</f>
        <v/>
      </c>
      <c r="P269" s="53" t="str">
        <f>""</f>
        <v/>
      </c>
      <c r="Q269" s="45" t="str">
        <f>""</f>
        <v/>
      </c>
      <c r="R269" s="46" t="s">
        <v>19</v>
      </c>
      <c r="S269" s="46" t="s">
        <v>1461</v>
      </c>
    </row>
    <row r="270" spans="1:20">
      <c r="A270" s="47">
        <f t="shared" si="4"/>
        <v>1952</v>
      </c>
      <c r="B270" s="47">
        <v>952</v>
      </c>
      <c r="C270" s="47">
        <v>9162002</v>
      </c>
      <c r="D270" s="47">
        <v>2002</v>
      </c>
      <c r="E270" s="47">
        <v>115482</v>
      </c>
      <c r="F270" s="47" t="s">
        <v>1332</v>
      </c>
      <c r="G270" s="47" t="s">
        <v>87</v>
      </c>
      <c r="H270" s="49" t="s">
        <v>19</v>
      </c>
      <c r="I270" s="52" t="str">
        <f>""</f>
        <v/>
      </c>
      <c r="J270" s="52" t="str">
        <f>""</f>
        <v/>
      </c>
      <c r="K270" s="52" t="str">
        <f>""</f>
        <v/>
      </c>
      <c r="L270" s="52" t="str">
        <f>""</f>
        <v/>
      </c>
      <c r="M270" s="53" t="str">
        <f>""</f>
        <v/>
      </c>
      <c r="N270" s="53" t="str">
        <f>""</f>
        <v/>
      </c>
      <c r="O270" s="53" t="str">
        <f>""</f>
        <v/>
      </c>
      <c r="P270" s="53" t="str">
        <f>""</f>
        <v/>
      </c>
      <c r="Q270" s="45" t="str">
        <f>""</f>
        <v/>
      </c>
      <c r="R270" s="46" t="s">
        <v>19</v>
      </c>
      <c r="S270" s="46" t="s">
        <v>1461</v>
      </c>
      <c r="T270" s="26"/>
    </row>
    <row r="271" spans="1:20">
      <c r="A271" s="47">
        <f t="shared" si="4"/>
        <v>1954</v>
      </c>
      <c r="B271" s="47">
        <v>954</v>
      </c>
      <c r="C271" s="47">
        <v>9162173</v>
      </c>
      <c r="D271" s="47">
        <v>2173</v>
      </c>
      <c r="E271" s="47">
        <v>115602</v>
      </c>
      <c r="F271" s="47" t="s">
        <v>1620</v>
      </c>
      <c r="G271" s="47" t="s">
        <v>87</v>
      </c>
      <c r="H271" s="49" t="s">
        <v>19</v>
      </c>
      <c r="I271" s="45" t="str">
        <f>""</f>
        <v/>
      </c>
      <c r="J271" s="45" t="str">
        <f>""</f>
        <v/>
      </c>
      <c r="K271" s="45" t="str">
        <f>""</f>
        <v/>
      </c>
      <c r="L271" s="45" t="str">
        <f>""</f>
        <v/>
      </c>
      <c r="M271" s="45" t="str">
        <f>""</f>
        <v/>
      </c>
      <c r="N271" s="45" t="str">
        <f>""</f>
        <v/>
      </c>
      <c r="O271" s="45" t="str">
        <f>""</f>
        <v/>
      </c>
      <c r="P271" s="45" t="str">
        <f>""</f>
        <v/>
      </c>
      <c r="Q271" s="45" t="str">
        <f>""</f>
        <v/>
      </c>
      <c r="R271" s="46" t="s">
        <v>19</v>
      </c>
      <c r="S271" s="46" t="s">
        <v>1461</v>
      </c>
    </row>
    <row r="272" spans="1:20">
      <c r="A272" s="47">
        <f t="shared" si="4"/>
        <v>1955</v>
      </c>
      <c r="B272" s="47">
        <v>955</v>
      </c>
      <c r="C272" s="47">
        <v>9163370</v>
      </c>
      <c r="D272" s="47">
        <v>3370</v>
      </c>
      <c r="E272" s="47">
        <v>134928</v>
      </c>
      <c r="F272" s="47" t="s">
        <v>1179</v>
      </c>
      <c r="G272" s="47" t="s">
        <v>87</v>
      </c>
      <c r="H272" s="49" t="s">
        <v>19</v>
      </c>
      <c r="I272" s="45" t="str">
        <f>""</f>
        <v/>
      </c>
      <c r="J272" s="45" t="str">
        <f>""</f>
        <v/>
      </c>
      <c r="K272" s="45" t="str">
        <f>""</f>
        <v/>
      </c>
      <c r="L272" s="45" t="str">
        <f>""</f>
        <v/>
      </c>
      <c r="M272" s="45" t="str">
        <f>""</f>
        <v/>
      </c>
      <c r="N272" s="45" t="str">
        <f>""</f>
        <v/>
      </c>
      <c r="O272" s="45" t="str">
        <f>""</f>
        <v/>
      </c>
      <c r="P272" s="45" t="str">
        <f>""</f>
        <v/>
      </c>
      <c r="Q272" s="45" t="str">
        <f>""</f>
        <v/>
      </c>
      <c r="R272" s="46" t="s">
        <v>19</v>
      </c>
      <c r="S272" s="46" t="s">
        <v>1461</v>
      </c>
    </row>
    <row r="273" spans="1:20">
      <c r="A273" s="47">
        <f t="shared" si="4"/>
        <v>1956</v>
      </c>
      <c r="B273" s="47">
        <v>956</v>
      </c>
      <c r="C273" s="47">
        <v>9162000</v>
      </c>
      <c r="D273" s="47">
        <v>2000</v>
      </c>
      <c r="E273" s="47">
        <v>115481</v>
      </c>
      <c r="F273" s="47" t="s">
        <v>1386</v>
      </c>
      <c r="G273" s="47" t="s">
        <v>87</v>
      </c>
      <c r="H273" s="49" t="s">
        <v>19</v>
      </c>
      <c r="I273" s="45" t="str">
        <f>""</f>
        <v/>
      </c>
      <c r="J273" s="45" t="str">
        <f>""</f>
        <v/>
      </c>
      <c r="K273" s="45" t="str">
        <f>""</f>
        <v/>
      </c>
      <c r="L273" s="45" t="str">
        <f>""</f>
        <v/>
      </c>
      <c r="M273" s="45" t="str">
        <f>""</f>
        <v/>
      </c>
      <c r="N273" s="45" t="str">
        <f>""</f>
        <v/>
      </c>
      <c r="O273" s="45" t="str">
        <f>""</f>
        <v/>
      </c>
      <c r="P273" s="45" t="str">
        <f>""</f>
        <v/>
      </c>
      <c r="Q273" s="45" t="str">
        <f>""</f>
        <v/>
      </c>
      <c r="R273" s="46" t="s">
        <v>19</v>
      </c>
      <c r="S273" s="46" t="s">
        <v>1461</v>
      </c>
    </row>
    <row r="274" spans="1:20">
      <c r="A274" s="47">
        <f t="shared" si="4"/>
        <v>1957</v>
      </c>
      <c r="B274" s="50">
        <v>957</v>
      </c>
      <c r="C274" s="50">
        <v>9165219</v>
      </c>
      <c r="D274" s="50">
        <v>5219</v>
      </c>
      <c r="E274" s="50">
        <v>115749</v>
      </c>
      <c r="F274" s="50" t="s">
        <v>667</v>
      </c>
      <c r="G274" s="50" t="s">
        <v>87</v>
      </c>
      <c r="H274" s="49" t="s">
        <v>19</v>
      </c>
      <c r="I274" s="52" t="str">
        <f>""</f>
        <v/>
      </c>
      <c r="J274" s="52" t="str">
        <f>""</f>
        <v/>
      </c>
      <c r="K274" s="52" t="str">
        <f>""</f>
        <v/>
      </c>
      <c r="L274" s="52" t="str">
        <f>""</f>
        <v/>
      </c>
      <c r="M274" s="53" t="str">
        <f>""</f>
        <v/>
      </c>
      <c r="N274" s="53" t="str">
        <f>""</f>
        <v/>
      </c>
      <c r="O274" s="53" t="str">
        <f>""</f>
        <v/>
      </c>
      <c r="P274" s="53" t="str">
        <f>""</f>
        <v/>
      </c>
      <c r="Q274" s="45" t="str">
        <f>""</f>
        <v/>
      </c>
      <c r="R274" s="46" t="s">
        <v>19</v>
      </c>
      <c r="S274" s="46" t="s">
        <v>1461</v>
      </c>
      <c r="T274" s="26"/>
    </row>
    <row r="275" spans="1:20">
      <c r="A275" s="47">
        <f t="shared" si="4"/>
        <v>1958</v>
      </c>
      <c r="B275" s="50">
        <v>958</v>
      </c>
      <c r="C275" s="50">
        <v>9162185</v>
      </c>
      <c r="D275" s="50">
        <v>2185</v>
      </c>
      <c r="E275" s="50">
        <v>136074</v>
      </c>
      <c r="F275" s="50" t="s">
        <v>1621</v>
      </c>
      <c r="G275" s="50" t="s">
        <v>87</v>
      </c>
      <c r="H275" s="49" t="s">
        <v>19</v>
      </c>
      <c r="I275" s="45" t="str">
        <f>""</f>
        <v/>
      </c>
      <c r="J275" s="45" t="str">
        <f>""</f>
        <v/>
      </c>
      <c r="K275" s="45" t="str">
        <f>""</f>
        <v/>
      </c>
      <c r="L275" s="45" t="str">
        <f>""</f>
        <v/>
      </c>
      <c r="M275" s="45" t="str">
        <f>""</f>
        <v/>
      </c>
      <c r="N275" s="45" t="str">
        <f>""</f>
        <v/>
      </c>
      <c r="O275" s="45" t="str">
        <f>""</f>
        <v/>
      </c>
      <c r="P275" s="45" t="str">
        <f>""</f>
        <v/>
      </c>
      <c r="Q275" s="45" t="str">
        <f>""</f>
        <v/>
      </c>
      <c r="R275" s="46" t="s">
        <v>19</v>
      </c>
      <c r="S275" s="46" t="s">
        <v>1461</v>
      </c>
    </row>
    <row r="276" spans="1:20" ht="25.5">
      <c r="A276" s="47">
        <f t="shared" si="4"/>
        <v>109960</v>
      </c>
      <c r="B276" s="51">
        <v>108960</v>
      </c>
      <c r="C276" s="51">
        <v>9161106</v>
      </c>
      <c r="D276" s="51">
        <v>1106</v>
      </c>
      <c r="E276" s="51">
        <v>135330</v>
      </c>
      <c r="F276" s="51" t="s">
        <v>1622</v>
      </c>
      <c r="G276" s="51" t="s">
        <v>1623</v>
      </c>
      <c r="H276" s="49" t="s">
        <v>19</v>
      </c>
      <c r="I276" s="45" t="str">
        <f>""</f>
        <v/>
      </c>
      <c r="J276" s="45" t="str">
        <f>""</f>
        <v/>
      </c>
      <c r="K276" s="45" t="str">
        <f>""</f>
        <v/>
      </c>
      <c r="L276" s="45" t="str">
        <f>""</f>
        <v/>
      </c>
      <c r="M276" s="45" t="str">
        <f>""</f>
        <v/>
      </c>
      <c r="N276" s="45" t="str">
        <f>""</f>
        <v/>
      </c>
      <c r="O276" s="45" t="str">
        <f>""</f>
        <v/>
      </c>
      <c r="P276" s="45" t="str">
        <f>""</f>
        <v/>
      </c>
      <c r="Q276" s="45" t="str">
        <f>""</f>
        <v/>
      </c>
      <c r="R276" s="46" t="s">
        <v>19</v>
      </c>
      <c r="S276" s="46" t="s">
        <v>1461</v>
      </c>
    </row>
    <row r="277" spans="1:20" ht="25.5">
      <c r="A277" s="47">
        <f t="shared" si="4"/>
        <v>110960</v>
      </c>
      <c r="B277" s="51">
        <v>108960</v>
      </c>
      <c r="C277" s="51">
        <v>9161106</v>
      </c>
      <c r="D277" s="51">
        <v>1106</v>
      </c>
      <c r="E277" s="51">
        <v>135330</v>
      </c>
      <c r="F277" s="51" t="s">
        <v>1622</v>
      </c>
      <c r="G277" s="51" t="s">
        <v>1623</v>
      </c>
      <c r="H277" s="49" t="s">
        <v>19</v>
      </c>
      <c r="I277" s="45" t="str">
        <f>""</f>
        <v/>
      </c>
      <c r="J277" s="45" t="str">
        <f>""</f>
        <v/>
      </c>
      <c r="K277" s="45" t="str">
        <f>""</f>
        <v/>
      </c>
      <c r="L277" s="45" t="str">
        <f>""</f>
        <v/>
      </c>
      <c r="M277" s="45" t="str">
        <f>""</f>
        <v/>
      </c>
      <c r="N277" s="45" t="str">
        <f>""</f>
        <v/>
      </c>
      <c r="O277" s="45" t="str">
        <f>""</f>
        <v/>
      </c>
      <c r="P277" s="45" t="str">
        <f>""</f>
        <v/>
      </c>
      <c r="Q277" s="45" t="str">
        <f>""</f>
        <v/>
      </c>
      <c r="R277" s="46" t="s">
        <v>19</v>
      </c>
      <c r="S277" s="46" t="s">
        <v>1461</v>
      </c>
    </row>
    <row r="278" spans="1:20" ht="25.5">
      <c r="A278" s="47">
        <f t="shared" si="4"/>
        <v>111960</v>
      </c>
      <c r="B278" s="51">
        <v>108960</v>
      </c>
      <c r="C278" s="51">
        <v>9161106</v>
      </c>
      <c r="D278" s="51">
        <v>1106</v>
      </c>
      <c r="E278" s="51">
        <v>135330</v>
      </c>
      <c r="F278" s="51" t="s">
        <v>1622</v>
      </c>
      <c r="G278" s="51" t="s">
        <v>1623</v>
      </c>
      <c r="H278" s="49" t="s">
        <v>19</v>
      </c>
      <c r="I278" s="45" t="str">
        <f>""</f>
        <v/>
      </c>
      <c r="J278" s="45" t="str">
        <f>""</f>
        <v/>
      </c>
      <c r="K278" s="45" t="str">
        <f>""</f>
        <v/>
      </c>
      <c r="L278" s="45" t="str">
        <f>""</f>
        <v/>
      </c>
      <c r="M278" s="45" t="str">
        <f>""</f>
        <v/>
      </c>
      <c r="N278" s="45" t="str">
        <f>""</f>
        <v/>
      </c>
      <c r="O278" s="45" t="str">
        <f>""</f>
        <v/>
      </c>
      <c r="P278" s="45" t="str">
        <f>""</f>
        <v/>
      </c>
      <c r="Q278" s="45" t="str">
        <f>""</f>
        <v/>
      </c>
      <c r="R278" s="46" t="s">
        <v>19</v>
      </c>
      <c r="S278" s="46" t="s">
        <v>1461</v>
      </c>
    </row>
    <row r="279" spans="1:20" ht="25.5">
      <c r="A279" s="47">
        <f t="shared" si="4"/>
        <v>112960</v>
      </c>
      <c r="B279" s="51">
        <v>108960</v>
      </c>
      <c r="C279" s="51">
        <v>9161106</v>
      </c>
      <c r="D279" s="51">
        <v>1106</v>
      </c>
      <c r="E279" s="51">
        <v>135330</v>
      </c>
      <c r="F279" s="51" t="s">
        <v>1622</v>
      </c>
      <c r="G279" s="51" t="s">
        <v>1623</v>
      </c>
      <c r="H279" s="49" t="s">
        <v>19</v>
      </c>
      <c r="I279" s="45" t="str">
        <f>""</f>
        <v/>
      </c>
      <c r="J279" s="45" t="str">
        <f>""</f>
        <v/>
      </c>
      <c r="K279" s="45" t="str">
        <f>""</f>
        <v/>
      </c>
      <c r="L279" s="45" t="str">
        <f>""</f>
        <v/>
      </c>
      <c r="M279" s="45" t="str">
        <f>""</f>
        <v/>
      </c>
      <c r="N279" s="45" t="str">
        <f>""</f>
        <v/>
      </c>
      <c r="O279" s="45" t="str">
        <f>""</f>
        <v/>
      </c>
      <c r="P279" s="45" t="str">
        <f>""</f>
        <v/>
      </c>
      <c r="Q279" s="45" t="str">
        <f>""</f>
        <v/>
      </c>
      <c r="R279" s="46" t="s">
        <v>19</v>
      </c>
      <c r="S279" s="46" t="s">
        <v>1461</v>
      </c>
    </row>
    <row r="280" spans="1:20" ht="25.5">
      <c r="A280" s="47">
        <f t="shared" si="4"/>
        <v>113960</v>
      </c>
      <c r="B280" s="51">
        <v>108960</v>
      </c>
      <c r="C280" s="51">
        <v>9161106</v>
      </c>
      <c r="D280" s="51">
        <v>1106</v>
      </c>
      <c r="E280" s="51">
        <v>135330</v>
      </c>
      <c r="F280" s="51" t="s">
        <v>1622</v>
      </c>
      <c r="G280" s="51" t="s">
        <v>1623</v>
      </c>
      <c r="H280" s="49" t="s">
        <v>19</v>
      </c>
      <c r="I280" s="45" t="str">
        <f>""</f>
        <v/>
      </c>
      <c r="J280" s="45" t="str">
        <f>""</f>
        <v/>
      </c>
      <c r="K280" s="45" t="str">
        <f>""</f>
        <v/>
      </c>
      <c r="L280" s="45" t="str">
        <f>""</f>
        <v/>
      </c>
      <c r="M280" s="45" t="str">
        <f>""</f>
        <v/>
      </c>
      <c r="N280" s="45" t="str">
        <f>""</f>
        <v/>
      </c>
      <c r="O280" s="45" t="str">
        <f>""</f>
        <v/>
      </c>
      <c r="P280" s="45" t="str">
        <f>""</f>
        <v/>
      </c>
      <c r="Q280" s="45" t="str">
        <f>""</f>
        <v/>
      </c>
      <c r="R280" s="46" t="s">
        <v>19</v>
      </c>
      <c r="S280" s="46" t="s">
        <v>1461</v>
      </c>
    </row>
    <row r="281" spans="1:20" ht="25.5">
      <c r="A281" s="47">
        <f t="shared" si="4"/>
        <v>109961</v>
      </c>
      <c r="B281" s="51">
        <v>108961</v>
      </c>
      <c r="C281" s="51">
        <v>9161105</v>
      </c>
      <c r="D281" s="51">
        <v>1105</v>
      </c>
      <c r="E281" s="51">
        <v>135329</v>
      </c>
      <c r="F281" s="51" t="s">
        <v>1624</v>
      </c>
      <c r="G281" s="51" t="s">
        <v>1623</v>
      </c>
      <c r="H281" s="49" t="s">
        <v>19</v>
      </c>
      <c r="I281" s="45" t="str">
        <f>""</f>
        <v/>
      </c>
      <c r="J281" s="45" t="str">
        <f>""</f>
        <v/>
      </c>
      <c r="K281" s="45" t="str">
        <f>""</f>
        <v/>
      </c>
      <c r="L281" s="45" t="str">
        <f>""</f>
        <v/>
      </c>
      <c r="M281" s="45" t="str">
        <f>""</f>
        <v/>
      </c>
      <c r="N281" s="45" t="str">
        <f>""</f>
        <v/>
      </c>
      <c r="O281" s="45" t="str">
        <f>""</f>
        <v/>
      </c>
      <c r="P281" s="45" t="str">
        <f>""</f>
        <v/>
      </c>
      <c r="Q281" s="45" t="str">
        <f>""</f>
        <v/>
      </c>
      <c r="R281" s="46" t="s">
        <v>19</v>
      </c>
      <c r="S281" s="46" t="s">
        <v>1461</v>
      </c>
    </row>
    <row r="282" spans="1:20" ht="25.5">
      <c r="A282" s="47">
        <f t="shared" si="4"/>
        <v>110961</v>
      </c>
      <c r="B282" s="51">
        <v>108961</v>
      </c>
      <c r="C282" s="51">
        <v>9161105</v>
      </c>
      <c r="D282" s="51">
        <v>1105</v>
      </c>
      <c r="E282" s="51">
        <v>135329</v>
      </c>
      <c r="F282" s="51" t="s">
        <v>1624</v>
      </c>
      <c r="G282" s="51" t="s">
        <v>1623</v>
      </c>
      <c r="H282" s="49" t="s">
        <v>19</v>
      </c>
      <c r="I282" s="45" t="str">
        <f>""</f>
        <v/>
      </c>
      <c r="J282" s="45" t="str">
        <f>""</f>
        <v/>
      </c>
      <c r="K282" s="45" t="str">
        <f>""</f>
        <v/>
      </c>
      <c r="L282" s="45" t="str">
        <f>""</f>
        <v/>
      </c>
      <c r="M282" s="45" t="str">
        <f>""</f>
        <v/>
      </c>
      <c r="N282" s="45" t="str">
        <f>""</f>
        <v/>
      </c>
      <c r="O282" s="45" t="str">
        <f>""</f>
        <v/>
      </c>
      <c r="P282" s="45" t="str">
        <f>""</f>
        <v/>
      </c>
      <c r="Q282" s="45" t="str">
        <f>""</f>
        <v/>
      </c>
      <c r="R282" s="46" t="s">
        <v>19</v>
      </c>
      <c r="S282" s="46" t="s">
        <v>1461</v>
      </c>
    </row>
    <row r="283" spans="1:20" ht="25.5">
      <c r="A283" s="47">
        <f t="shared" si="4"/>
        <v>109962</v>
      </c>
      <c r="B283" s="48">
        <v>108962</v>
      </c>
      <c r="C283" s="48">
        <v>9161107</v>
      </c>
      <c r="D283" s="48">
        <v>1107</v>
      </c>
      <c r="E283" s="48">
        <v>135331</v>
      </c>
      <c r="F283" s="48" t="s">
        <v>1625</v>
      </c>
      <c r="G283" s="48" t="s">
        <v>1623</v>
      </c>
      <c r="H283" s="49" t="s">
        <v>19</v>
      </c>
      <c r="I283" s="45" t="str">
        <f>""</f>
        <v/>
      </c>
      <c r="J283" s="45" t="str">
        <f>""</f>
        <v/>
      </c>
      <c r="K283" s="45" t="str">
        <f>""</f>
        <v/>
      </c>
      <c r="L283" s="45" t="str">
        <f>""</f>
        <v/>
      </c>
      <c r="M283" s="45" t="str">
        <f>""</f>
        <v/>
      </c>
      <c r="N283" s="45" t="str">
        <f>""</f>
        <v/>
      </c>
      <c r="O283" s="45" t="str">
        <f>""</f>
        <v/>
      </c>
      <c r="P283" s="45" t="str">
        <f>""</f>
        <v/>
      </c>
      <c r="Q283" s="45" t="str">
        <f>""</f>
        <v/>
      </c>
      <c r="R283" s="46" t="s">
        <v>19</v>
      </c>
      <c r="S283" s="46" t="s">
        <v>1461</v>
      </c>
    </row>
    <row r="284" spans="1:20" ht="25.5">
      <c r="A284" s="47">
        <f t="shared" si="4"/>
        <v>110962</v>
      </c>
      <c r="B284" s="48">
        <v>108962</v>
      </c>
      <c r="C284" s="48">
        <v>9161107</v>
      </c>
      <c r="D284" s="48">
        <v>1107</v>
      </c>
      <c r="E284" s="48">
        <v>135331</v>
      </c>
      <c r="F284" s="48" t="s">
        <v>1625</v>
      </c>
      <c r="G284" s="48" t="s">
        <v>1623</v>
      </c>
      <c r="H284" s="49" t="s">
        <v>19</v>
      </c>
      <c r="I284" s="45" t="str">
        <f>""</f>
        <v/>
      </c>
      <c r="J284" s="45" t="str">
        <f>""</f>
        <v/>
      </c>
      <c r="K284" s="45" t="str">
        <f>""</f>
        <v/>
      </c>
      <c r="L284" s="45" t="str">
        <f>""</f>
        <v/>
      </c>
      <c r="M284" s="45" t="str">
        <f>""</f>
        <v/>
      </c>
      <c r="N284" s="45" t="str">
        <f>""</f>
        <v/>
      </c>
      <c r="O284" s="45" t="str">
        <f>""</f>
        <v/>
      </c>
      <c r="P284" s="45" t="str">
        <f>""</f>
        <v/>
      </c>
      <c r="Q284" s="45" t="str">
        <f>""</f>
        <v/>
      </c>
      <c r="R284" s="46" t="s">
        <v>19</v>
      </c>
      <c r="S284" s="46" t="s">
        <v>1461</v>
      </c>
    </row>
    <row r="286" spans="1:20" ht="13.5" thickBot="1">
      <c r="I286" s="80"/>
      <c r="J286" s="80"/>
      <c r="K286" s="80">
        <f>SUM(K5:K285)</f>
        <v>0</v>
      </c>
      <c r="L286" s="80"/>
      <c r="M286" s="80"/>
      <c r="N286" s="80"/>
      <c r="O286" s="80"/>
      <c r="P286" s="80">
        <f>SUM(P5:P285)</f>
        <v>0</v>
      </c>
      <c r="Q286" s="80"/>
      <c r="R286" s="80"/>
      <c r="S286" s="80"/>
    </row>
    <row r="287" spans="1:20" ht="13.5" thickTop="1">
      <c r="F287" s="81"/>
      <c r="G287" s="82"/>
      <c r="H287" s="82"/>
    </row>
    <row r="288" spans="1:20">
      <c r="F288" s="40"/>
      <c r="G288" s="83"/>
      <c r="H288" s="83"/>
    </row>
    <row r="289" spans="6:8">
      <c r="F289" s="40"/>
      <c r="G289" s="83"/>
      <c r="H289" s="83"/>
    </row>
    <row r="290" spans="6:8">
      <c r="F290" s="40"/>
      <c r="G290" s="83"/>
      <c r="H290" s="83"/>
    </row>
    <row r="291" spans="6:8">
      <c r="F291" s="40"/>
      <c r="G291" s="83"/>
      <c r="H291" s="83"/>
    </row>
    <row r="292" spans="6:8">
      <c r="F292" s="40"/>
      <c r="G292" s="82"/>
      <c r="H292" s="82"/>
    </row>
    <row r="294" spans="6:8">
      <c r="G294" s="83"/>
      <c r="H294" s="83"/>
    </row>
    <row r="301" spans="6:8" ht="15">
      <c r="F301" s="84"/>
      <c r="G301" s="85"/>
      <c r="H301" s="85"/>
    </row>
    <row r="302" spans="6:8" ht="15">
      <c r="F302" s="84"/>
      <c r="G302" s="85"/>
      <c r="H302" s="85"/>
    </row>
    <row r="303" spans="6:8" ht="15">
      <c r="G303" s="85"/>
      <c r="H303" s="85"/>
    </row>
  </sheetData>
  <autoFilter ref="B4:W284" xr:uid="{00000000-0009-0000-0000-00000A000000}">
    <sortState xmlns:xlrd2="http://schemas.microsoft.com/office/spreadsheetml/2017/richdata2" ref="B5:W284">
      <sortCondition ref="B4:B284"/>
    </sortState>
  </autoFilter>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W303"/>
  <sheetViews>
    <sheetView zoomScale="70" zoomScaleNormal="70" workbookViewId="0">
      <pane xSplit="8" ySplit="4" topLeftCell="I254" activePane="bottomRight" state="frozen"/>
      <selection pane="topRight" activeCell="B35" sqref="B35"/>
      <selection pane="bottomLeft" activeCell="B35" sqref="B35"/>
      <selection pane="bottomRight" activeCell="B35" sqref="B35"/>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2.25" style="25" customWidth="1"/>
    <col min="11" max="11" width="11" style="25" customWidth="1"/>
    <col min="12" max="12" width="13" style="25" customWidth="1"/>
    <col min="13" max="14" width="10.25" style="25" customWidth="1"/>
    <col min="15" max="15" width="10.375" style="25" customWidth="1"/>
    <col min="16" max="16" width="13.75" style="25" customWidth="1"/>
    <col min="17" max="18" width="14.125" style="25" customWidth="1"/>
    <col min="19" max="19" width="8.5" style="25" customWidth="1"/>
    <col min="20" max="20" width="29.375" style="25" customWidth="1"/>
    <col min="21" max="21" width="15.125" style="25" customWidth="1"/>
    <col min="22" max="22" width="9" style="25"/>
    <col min="23" max="23" width="10.5" style="25" customWidth="1"/>
    <col min="24" max="16384" width="9" style="25"/>
  </cols>
  <sheetData>
    <row r="1" spans="1:23">
      <c r="B1" s="86"/>
      <c r="T1" s="26"/>
    </row>
    <row r="2" spans="1:23" s="27" customFormat="1">
      <c r="F2" s="28"/>
    </row>
    <row r="3" spans="1:23">
      <c r="I3" s="29" t="s">
        <v>47</v>
      </c>
      <c r="J3" s="30"/>
      <c r="K3" s="30"/>
      <c r="L3" s="30"/>
      <c r="M3" s="30"/>
      <c r="N3" s="30"/>
      <c r="O3" s="30"/>
      <c r="P3" s="30"/>
      <c r="Q3" s="31"/>
      <c r="R3" s="32"/>
      <c r="S3" s="33"/>
    </row>
    <row r="4" spans="1:23"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37" t="s">
        <v>1452</v>
      </c>
      <c r="N4" s="37" t="s">
        <v>1453</v>
      </c>
      <c r="O4" s="37" t="s">
        <v>1454</v>
      </c>
      <c r="P4" s="38" t="s">
        <v>1455</v>
      </c>
      <c r="Q4" s="37" t="s">
        <v>1456</v>
      </c>
      <c r="R4" s="39" t="s">
        <v>1457</v>
      </c>
      <c r="S4" s="39" t="s">
        <v>1458</v>
      </c>
      <c r="T4" s="40" t="s">
        <v>1626</v>
      </c>
      <c r="U4" s="41" t="s">
        <v>1627</v>
      </c>
      <c r="V4" s="41" t="s">
        <v>1628</v>
      </c>
      <c r="W4" s="41" t="s">
        <v>1629</v>
      </c>
    </row>
    <row r="5" spans="1:23">
      <c r="A5" s="42">
        <f>IF(B5=B4,A4+1000,1000+B5)</f>
        <v>1125</v>
      </c>
      <c r="B5" s="43">
        <v>125</v>
      </c>
      <c r="C5" s="43">
        <v>9167019</v>
      </c>
      <c r="D5" s="43">
        <v>7019</v>
      </c>
      <c r="E5" s="43">
        <v>115825</v>
      </c>
      <c r="F5" s="43" t="s">
        <v>93</v>
      </c>
      <c r="G5" s="43" t="s">
        <v>1460</v>
      </c>
      <c r="H5" s="44" t="s">
        <v>19</v>
      </c>
      <c r="I5" s="45" t="str">
        <f>""</f>
        <v/>
      </c>
      <c r="J5" s="45" t="str">
        <f>""</f>
        <v/>
      </c>
      <c r="K5" s="45" t="str">
        <f>""</f>
        <v/>
      </c>
      <c r="L5" s="45" t="str">
        <f>""</f>
        <v/>
      </c>
      <c r="M5" s="45" t="str">
        <f>""</f>
        <v/>
      </c>
      <c r="N5" s="45" t="str">
        <f>""</f>
        <v/>
      </c>
      <c r="O5" s="45" t="str">
        <f>""</f>
        <v/>
      </c>
      <c r="P5" s="45" t="str">
        <f>""</f>
        <v/>
      </c>
      <c r="Q5" s="45" t="str">
        <f>""</f>
        <v/>
      </c>
      <c r="R5" s="146" t="s">
        <v>19</v>
      </c>
      <c r="S5" s="46" t="s">
        <v>1461</v>
      </c>
    </row>
    <row r="6" spans="1:23">
      <c r="A6" s="47">
        <f t="shared" ref="A6:A69" si="0">IF(B6=B5,A5+1000,1000+B6)</f>
        <v>2125</v>
      </c>
      <c r="B6" s="48">
        <v>125</v>
      </c>
      <c r="C6" s="48">
        <v>9167019</v>
      </c>
      <c r="D6" s="48">
        <v>7019</v>
      </c>
      <c r="E6" s="48">
        <v>115825</v>
      </c>
      <c r="F6" s="48" t="s">
        <v>93</v>
      </c>
      <c r="G6" s="48" t="s">
        <v>1460</v>
      </c>
      <c r="H6" s="49" t="s">
        <v>19</v>
      </c>
      <c r="I6" s="45" t="str">
        <f>""</f>
        <v/>
      </c>
      <c r="J6" s="45" t="str">
        <f>""</f>
        <v/>
      </c>
      <c r="K6" s="45" t="str">
        <f>""</f>
        <v/>
      </c>
      <c r="L6" s="45" t="str">
        <f>""</f>
        <v/>
      </c>
      <c r="M6" s="45" t="str">
        <f>""</f>
        <v/>
      </c>
      <c r="N6" s="45" t="str">
        <f>""</f>
        <v/>
      </c>
      <c r="O6" s="45" t="str">
        <f>""</f>
        <v/>
      </c>
      <c r="P6" s="45" t="str">
        <f>""</f>
        <v/>
      </c>
      <c r="Q6" s="45" t="str">
        <f>""</f>
        <v/>
      </c>
      <c r="R6" s="146" t="s">
        <v>19</v>
      </c>
      <c r="S6" s="46" t="s">
        <v>1461</v>
      </c>
    </row>
    <row r="7" spans="1:23">
      <c r="A7" s="47">
        <f t="shared" si="0"/>
        <v>1127</v>
      </c>
      <c r="B7" s="47">
        <v>127</v>
      </c>
      <c r="C7" s="47">
        <v>9167015</v>
      </c>
      <c r="D7" s="47">
        <v>7015</v>
      </c>
      <c r="E7" s="47">
        <v>115821</v>
      </c>
      <c r="F7" s="47" t="s">
        <v>212</v>
      </c>
      <c r="G7" s="47" t="s">
        <v>1460</v>
      </c>
      <c r="H7" s="49" t="s">
        <v>19</v>
      </c>
      <c r="I7" s="45" t="str">
        <f>""</f>
        <v/>
      </c>
      <c r="J7" s="45" t="str">
        <f>""</f>
        <v/>
      </c>
      <c r="K7" s="45" t="str">
        <f>""</f>
        <v/>
      </c>
      <c r="L7" s="45" t="str">
        <f>""</f>
        <v/>
      </c>
      <c r="M7" s="45" t="str">
        <f>""</f>
        <v/>
      </c>
      <c r="N7" s="45" t="str">
        <f>""</f>
        <v/>
      </c>
      <c r="O7" s="45" t="str">
        <f>""</f>
        <v/>
      </c>
      <c r="P7" s="45" t="str">
        <f>""</f>
        <v/>
      </c>
      <c r="Q7" s="45" t="str">
        <f>""</f>
        <v/>
      </c>
      <c r="R7" s="146" t="s">
        <v>19</v>
      </c>
      <c r="S7" s="46" t="s">
        <v>1461</v>
      </c>
    </row>
    <row r="8" spans="1:23" ht="25.5">
      <c r="A8" s="47">
        <f t="shared" si="0"/>
        <v>1137</v>
      </c>
      <c r="B8" s="50">
        <v>137</v>
      </c>
      <c r="C8" s="50">
        <v>9167018</v>
      </c>
      <c r="D8" s="50">
        <v>7018</v>
      </c>
      <c r="E8" s="50">
        <v>115824</v>
      </c>
      <c r="F8" s="50" t="s">
        <v>1462</v>
      </c>
      <c r="G8" s="50" t="s">
        <v>1460</v>
      </c>
      <c r="H8" s="49" t="s">
        <v>19</v>
      </c>
      <c r="I8" s="45" t="str">
        <f>""</f>
        <v/>
      </c>
      <c r="J8" s="45" t="str">
        <f>""</f>
        <v/>
      </c>
      <c r="K8" s="45" t="str">
        <f>""</f>
        <v/>
      </c>
      <c r="L8" s="45" t="str">
        <f>""</f>
        <v/>
      </c>
      <c r="M8" s="45" t="str">
        <f>""</f>
        <v/>
      </c>
      <c r="N8" s="45" t="str">
        <f>""</f>
        <v/>
      </c>
      <c r="O8" s="45" t="str">
        <f>""</f>
        <v/>
      </c>
      <c r="P8" s="45" t="str">
        <f>""</f>
        <v/>
      </c>
      <c r="Q8" s="45" t="str">
        <f>""</f>
        <v/>
      </c>
      <c r="R8" s="146" t="s">
        <v>19</v>
      </c>
      <c r="S8" s="46" t="s">
        <v>1461</v>
      </c>
    </row>
    <row r="9" spans="1:23">
      <c r="A9" s="47">
        <f t="shared" si="0"/>
        <v>1139</v>
      </c>
      <c r="B9" s="51">
        <v>139</v>
      </c>
      <c r="C9" s="51">
        <v>9167017</v>
      </c>
      <c r="D9" s="51">
        <v>7017</v>
      </c>
      <c r="E9" s="51">
        <v>115823</v>
      </c>
      <c r="F9" s="51" t="s">
        <v>1300</v>
      </c>
      <c r="G9" s="51" t="s">
        <v>1460</v>
      </c>
      <c r="H9" s="49" t="s">
        <v>19</v>
      </c>
      <c r="I9" s="45" t="str">
        <f>""</f>
        <v/>
      </c>
      <c r="J9" s="45" t="str">
        <f>""</f>
        <v/>
      </c>
      <c r="K9" s="45" t="str">
        <f>""</f>
        <v/>
      </c>
      <c r="L9" s="45" t="str">
        <f>""</f>
        <v/>
      </c>
      <c r="M9" s="45" t="str">
        <f>""</f>
        <v/>
      </c>
      <c r="N9" s="45" t="str">
        <f>""</f>
        <v/>
      </c>
      <c r="O9" s="45" t="str">
        <f>""</f>
        <v/>
      </c>
      <c r="P9" s="45" t="str">
        <f>""</f>
        <v/>
      </c>
      <c r="Q9" s="45" t="str">
        <f>""</f>
        <v/>
      </c>
      <c r="R9" s="146" t="s">
        <v>19</v>
      </c>
      <c r="S9" s="46" t="s">
        <v>1461</v>
      </c>
    </row>
    <row r="10" spans="1:23">
      <c r="A10" s="47">
        <f t="shared" si="0"/>
        <v>2139</v>
      </c>
      <c r="B10" s="51">
        <v>139</v>
      </c>
      <c r="C10" s="51">
        <v>9167017</v>
      </c>
      <c r="D10" s="51">
        <v>7017</v>
      </c>
      <c r="E10" s="51">
        <v>115823</v>
      </c>
      <c r="F10" s="51" t="s">
        <v>1300</v>
      </c>
      <c r="G10" s="51" t="s">
        <v>1460</v>
      </c>
      <c r="H10" s="49" t="s">
        <v>19</v>
      </c>
      <c r="I10" s="45" t="str">
        <f>""</f>
        <v/>
      </c>
      <c r="J10" s="45" t="str">
        <f>""</f>
        <v/>
      </c>
      <c r="K10" s="45" t="str">
        <f>""</f>
        <v/>
      </c>
      <c r="L10" s="45" t="str">
        <f>""</f>
        <v/>
      </c>
      <c r="M10" s="45" t="str">
        <f>""</f>
        <v/>
      </c>
      <c r="N10" s="45" t="str">
        <f>""</f>
        <v/>
      </c>
      <c r="O10" s="45" t="str">
        <f>""</f>
        <v/>
      </c>
      <c r="P10" s="45" t="str">
        <f>""</f>
        <v/>
      </c>
      <c r="Q10" s="45" t="str">
        <f>""</f>
        <v/>
      </c>
      <c r="R10" s="146" t="s">
        <v>19</v>
      </c>
      <c r="S10" s="46" t="s">
        <v>1461</v>
      </c>
    </row>
    <row r="11" spans="1:23">
      <c r="A11" s="47">
        <f t="shared" si="0"/>
        <v>3139</v>
      </c>
      <c r="B11" s="51">
        <v>139</v>
      </c>
      <c r="C11" s="51">
        <v>9167017</v>
      </c>
      <c r="D11" s="51">
        <v>7017</v>
      </c>
      <c r="E11" s="51">
        <v>115823</v>
      </c>
      <c r="F11" s="51" t="s">
        <v>1300</v>
      </c>
      <c r="G11" s="51" t="s">
        <v>1460</v>
      </c>
      <c r="H11" s="60" t="s">
        <v>19</v>
      </c>
      <c r="I11" s="45" t="str">
        <f>""</f>
        <v/>
      </c>
      <c r="J11" s="45" t="str">
        <f>""</f>
        <v/>
      </c>
      <c r="K11" s="45" t="str">
        <f>""</f>
        <v/>
      </c>
      <c r="L11" s="45" t="str">
        <f>""</f>
        <v/>
      </c>
      <c r="M11" s="45" t="str">
        <f>""</f>
        <v/>
      </c>
      <c r="N11" s="45" t="str">
        <f>""</f>
        <v/>
      </c>
      <c r="O11" s="45" t="str">
        <f>""</f>
        <v/>
      </c>
      <c r="P11" s="45" t="str">
        <f>""</f>
        <v/>
      </c>
      <c r="Q11" s="45" t="str">
        <f>""</f>
        <v/>
      </c>
      <c r="R11" s="146" t="s">
        <v>19</v>
      </c>
      <c r="S11" s="46" t="s">
        <v>1461</v>
      </c>
    </row>
    <row r="12" spans="1:23">
      <c r="A12" s="47">
        <f t="shared" si="0"/>
        <v>1141</v>
      </c>
      <c r="B12" s="47">
        <v>141</v>
      </c>
      <c r="C12" s="47">
        <v>9167022</v>
      </c>
      <c r="D12" s="47">
        <v>7022</v>
      </c>
      <c r="E12" s="47">
        <v>115828</v>
      </c>
      <c r="F12" s="47" t="s">
        <v>1463</v>
      </c>
      <c r="G12" s="47" t="s">
        <v>1460</v>
      </c>
      <c r="H12" s="49" t="s">
        <v>19</v>
      </c>
      <c r="I12" s="52" t="str">
        <f>""</f>
        <v/>
      </c>
      <c r="J12" s="52" t="str">
        <f>""</f>
        <v/>
      </c>
      <c r="K12" s="52" t="str">
        <f>""</f>
        <v/>
      </c>
      <c r="L12" s="52" t="str">
        <f>""</f>
        <v/>
      </c>
      <c r="M12" s="53" t="str">
        <f>""</f>
        <v/>
      </c>
      <c r="N12" s="53" t="str">
        <f>""</f>
        <v/>
      </c>
      <c r="O12" s="53" t="str">
        <f>""</f>
        <v/>
      </c>
      <c r="P12" s="53" t="str">
        <f>""</f>
        <v/>
      </c>
      <c r="Q12" s="45" t="str">
        <f>""</f>
        <v/>
      </c>
      <c r="R12" s="146" t="s">
        <v>19</v>
      </c>
      <c r="S12" s="46" t="s">
        <v>1461</v>
      </c>
    </row>
    <row r="13" spans="1:23" ht="38.25">
      <c r="A13" s="47">
        <f t="shared" si="0"/>
        <v>1143</v>
      </c>
      <c r="B13" s="48">
        <v>143</v>
      </c>
      <c r="C13" s="48">
        <v>9167023</v>
      </c>
      <c r="D13" s="48">
        <v>7023</v>
      </c>
      <c r="E13" s="48">
        <v>131549</v>
      </c>
      <c r="F13" s="48" t="s">
        <v>195</v>
      </c>
      <c r="G13" s="48" t="s">
        <v>1460</v>
      </c>
      <c r="H13" s="49" t="s">
        <v>1472</v>
      </c>
      <c r="I13" s="76" t="s">
        <v>2060</v>
      </c>
      <c r="J13" s="76" t="s">
        <v>2061</v>
      </c>
      <c r="K13" s="75">
        <v>440</v>
      </c>
      <c r="L13" s="76">
        <v>2</v>
      </c>
      <c r="M13" s="56">
        <v>42201</v>
      </c>
      <c r="N13" s="56" t="str">
        <f>""</f>
        <v/>
      </c>
      <c r="O13" s="56">
        <v>44027</v>
      </c>
      <c r="P13" s="62" t="s">
        <v>19</v>
      </c>
      <c r="Q13" s="76" t="s">
        <v>1768</v>
      </c>
      <c r="R13" s="146" t="s">
        <v>19</v>
      </c>
      <c r="S13" s="46" t="s">
        <v>1662</v>
      </c>
      <c r="U13" s="25" t="s">
        <v>17</v>
      </c>
      <c r="V13" s="25" t="s">
        <v>17</v>
      </c>
      <c r="W13" s="25" t="s">
        <v>19</v>
      </c>
    </row>
    <row r="14" spans="1:23" ht="51">
      <c r="A14" s="47">
        <f t="shared" si="0"/>
        <v>2143</v>
      </c>
      <c r="B14" s="51">
        <v>143</v>
      </c>
      <c r="C14" s="51">
        <v>9167023</v>
      </c>
      <c r="D14" s="51">
        <v>7023</v>
      </c>
      <c r="E14" s="51">
        <v>131549</v>
      </c>
      <c r="F14" s="51" t="s">
        <v>195</v>
      </c>
      <c r="G14" s="51" t="s">
        <v>1460</v>
      </c>
      <c r="H14" s="49" t="s">
        <v>1472</v>
      </c>
      <c r="I14" s="76" t="str">
        <f>""</f>
        <v/>
      </c>
      <c r="J14" s="76" t="s">
        <v>2062</v>
      </c>
      <c r="K14" s="76" t="str">
        <f>""</f>
        <v/>
      </c>
      <c r="L14" s="76">
        <v>1</v>
      </c>
      <c r="M14" s="56" t="str">
        <f>""</f>
        <v/>
      </c>
      <c r="N14" s="56" t="str">
        <f>""</f>
        <v/>
      </c>
      <c r="O14" s="56" t="str">
        <f>""</f>
        <v/>
      </c>
      <c r="P14" s="62" t="s">
        <v>19</v>
      </c>
      <c r="Q14" s="76" t="s">
        <v>1768</v>
      </c>
      <c r="R14" s="146" t="s">
        <v>19</v>
      </c>
      <c r="S14" s="46" t="s">
        <v>1714</v>
      </c>
      <c r="U14" s="25" t="s">
        <v>19</v>
      </c>
      <c r="V14" s="25" t="s">
        <v>17</v>
      </c>
      <c r="W14" s="25" t="s">
        <v>19</v>
      </c>
    </row>
    <row r="15" spans="1:23">
      <c r="A15" s="47">
        <f t="shared" si="0"/>
        <v>1145</v>
      </c>
      <c r="B15" s="47">
        <v>145</v>
      </c>
      <c r="C15" s="47">
        <v>9167025</v>
      </c>
      <c r="D15" s="47">
        <v>7025</v>
      </c>
      <c r="E15" s="47">
        <v>134190</v>
      </c>
      <c r="F15" s="47" t="s">
        <v>1464</v>
      </c>
      <c r="G15" s="47" t="s">
        <v>1460</v>
      </c>
      <c r="H15" s="49" t="s">
        <v>19</v>
      </c>
      <c r="I15" s="45" t="str">
        <f>""</f>
        <v/>
      </c>
      <c r="J15" s="45" t="str">
        <f>""</f>
        <v/>
      </c>
      <c r="K15" s="45" t="str">
        <f>""</f>
        <v/>
      </c>
      <c r="L15" s="45" t="str">
        <f>""</f>
        <v/>
      </c>
      <c r="M15" s="45" t="str">
        <f>""</f>
        <v/>
      </c>
      <c r="N15" s="45" t="str">
        <f>""</f>
        <v/>
      </c>
      <c r="O15" s="45" t="str">
        <f>""</f>
        <v/>
      </c>
      <c r="P15" s="45" t="str">
        <f>""</f>
        <v/>
      </c>
      <c r="Q15" s="45" t="str">
        <f>""</f>
        <v/>
      </c>
      <c r="R15" s="146" t="s">
        <v>19</v>
      </c>
      <c r="S15" s="46" t="s">
        <v>1461</v>
      </c>
    </row>
    <row r="16" spans="1:23" ht="42.75">
      <c r="A16" s="47">
        <f t="shared" si="0"/>
        <v>1346</v>
      </c>
      <c r="B16" s="47">
        <v>346</v>
      </c>
      <c r="C16" s="47">
        <v>9165407</v>
      </c>
      <c r="D16" s="47">
        <v>5407</v>
      </c>
      <c r="E16" s="47">
        <v>115758</v>
      </c>
      <c r="F16" s="47" t="s">
        <v>991</v>
      </c>
      <c r="G16" s="47" t="s">
        <v>102</v>
      </c>
      <c r="H16" s="54" t="s">
        <v>1472</v>
      </c>
      <c r="I16" s="52" t="s">
        <v>2063</v>
      </c>
      <c r="J16" s="52" t="s">
        <v>2064</v>
      </c>
      <c r="K16" s="52">
        <v>2193</v>
      </c>
      <c r="L16" s="52">
        <v>117</v>
      </c>
      <c r="M16" s="53" t="s">
        <v>2065</v>
      </c>
      <c r="N16" s="53" t="str">
        <f>""</f>
        <v/>
      </c>
      <c r="O16" s="53" t="s">
        <v>2066</v>
      </c>
      <c r="P16" s="53" t="s">
        <v>19</v>
      </c>
      <c r="Q16" s="45" t="str">
        <f>""</f>
        <v/>
      </c>
      <c r="R16" s="146" t="s">
        <v>19</v>
      </c>
      <c r="S16" s="153" t="s">
        <v>1662</v>
      </c>
      <c r="U16" s="25" t="s">
        <v>17</v>
      </c>
      <c r="V16" s="25" t="s">
        <v>17</v>
      </c>
      <c r="W16" s="25" t="s">
        <v>19</v>
      </c>
    </row>
    <row r="17" spans="1:23">
      <c r="A17" s="47">
        <f t="shared" si="0"/>
        <v>1355</v>
      </c>
      <c r="B17" s="47">
        <v>355</v>
      </c>
      <c r="C17" s="47">
        <v>9165421</v>
      </c>
      <c r="D17" s="47">
        <v>5421</v>
      </c>
      <c r="E17" s="47">
        <v>115772</v>
      </c>
      <c r="F17" s="47" t="s">
        <v>957</v>
      </c>
      <c r="G17" s="47" t="s">
        <v>102</v>
      </c>
      <c r="H17" s="49" t="s">
        <v>19</v>
      </c>
      <c r="I17" s="45" t="str">
        <f>""</f>
        <v/>
      </c>
      <c r="J17" s="45" t="str">
        <f>""</f>
        <v/>
      </c>
      <c r="K17" s="45" t="str">
        <f>""</f>
        <v/>
      </c>
      <c r="L17" s="45" t="str">
        <f>""</f>
        <v/>
      </c>
      <c r="M17" s="45" t="str">
        <f>""</f>
        <v/>
      </c>
      <c r="N17" s="45" t="str">
        <f>""</f>
        <v/>
      </c>
      <c r="O17" s="45" t="str">
        <f>""</f>
        <v/>
      </c>
      <c r="P17" s="45" t="str">
        <f>""</f>
        <v/>
      </c>
      <c r="Q17" s="45" t="str">
        <f>""</f>
        <v/>
      </c>
      <c r="R17" s="146" t="s">
        <v>19</v>
      </c>
      <c r="S17" s="46" t="s">
        <v>1461</v>
      </c>
    </row>
    <row r="18" spans="1:23">
      <c r="A18" s="47">
        <f t="shared" si="0"/>
        <v>1373</v>
      </c>
      <c r="B18" s="47">
        <v>373</v>
      </c>
      <c r="C18" s="47">
        <v>9165424</v>
      </c>
      <c r="D18" s="47">
        <v>5424</v>
      </c>
      <c r="E18" s="47">
        <v>115775</v>
      </c>
      <c r="F18" s="47" t="s">
        <v>823</v>
      </c>
      <c r="G18" s="47" t="s">
        <v>102</v>
      </c>
      <c r="H18" s="49" t="s">
        <v>19</v>
      </c>
      <c r="I18" s="52" t="str">
        <f>""</f>
        <v/>
      </c>
      <c r="J18" s="52" t="str">
        <f>""</f>
        <v/>
      </c>
      <c r="K18" s="52" t="str">
        <f>""</f>
        <v/>
      </c>
      <c r="L18" s="52" t="str">
        <f>""</f>
        <v/>
      </c>
      <c r="M18" s="53" t="str">
        <f>""</f>
        <v/>
      </c>
      <c r="N18" s="53" t="str">
        <f>""</f>
        <v/>
      </c>
      <c r="O18" s="53" t="str">
        <f>""</f>
        <v/>
      </c>
      <c r="P18" s="53" t="str">
        <f>""</f>
        <v/>
      </c>
      <c r="Q18" s="45" t="str">
        <f>""</f>
        <v/>
      </c>
      <c r="R18" s="146" t="s">
        <v>19</v>
      </c>
      <c r="S18" s="46" t="s">
        <v>1461</v>
      </c>
      <c r="T18" s="26"/>
    </row>
    <row r="19" spans="1:23" ht="38.25">
      <c r="A19" s="47">
        <f t="shared" si="0"/>
        <v>1374</v>
      </c>
      <c r="B19" s="50">
        <v>374</v>
      </c>
      <c r="C19" s="50">
        <v>9164032</v>
      </c>
      <c r="D19" s="50">
        <v>4032</v>
      </c>
      <c r="E19" s="50">
        <v>115723</v>
      </c>
      <c r="F19" s="50" t="s">
        <v>141</v>
      </c>
      <c r="G19" s="50" t="s">
        <v>102</v>
      </c>
      <c r="H19" s="54" t="s">
        <v>19</v>
      </c>
      <c r="I19" s="45" t="str">
        <f>""</f>
        <v/>
      </c>
      <c r="J19" s="45" t="str">
        <f>""</f>
        <v/>
      </c>
      <c r="K19" s="45" t="str">
        <f>""</f>
        <v/>
      </c>
      <c r="L19" s="45" t="str">
        <f>""</f>
        <v/>
      </c>
      <c r="M19" s="45" t="str">
        <f>""</f>
        <v/>
      </c>
      <c r="N19" s="45" t="str">
        <f>""</f>
        <v/>
      </c>
      <c r="O19" s="45" t="str">
        <f>""</f>
        <v/>
      </c>
      <c r="P19" s="45" t="str">
        <f>""</f>
        <v/>
      </c>
      <c r="Q19" s="45" t="str">
        <f>""</f>
        <v/>
      </c>
      <c r="R19" s="146" t="s">
        <v>19</v>
      </c>
      <c r="S19" s="46" t="s">
        <v>1662</v>
      </c>
      <c r="T19" s="26"/>
    </row>
    <row r="20" spans="1:23" ht="38.25">
      <c r="A20" s="47">
        <f t="shared" si="0"/>
        <v>1389</v>
      </c>
      <c r="B20" s="51">
        <v>389</v>
      </c>
      <c r="C20" s="51">
        <v>9164012</v>
      </c>
      <c r="D20" s="51">
        <v>4012</v>
      </c>
      <c r="E20" s="51">
        <v>115720</v>
      </c>
      <c r="F20" s="51" t="s">
        <v>1465</v>
      </c>
      <c r="G20" s="51" t="s">
        <v>102</v>
      </c>
      <c r="H20" s="49" t="s">
        <v>17</v>
      </c>
      <c r="I20" s="45" t="s">
        <v>2067</v>
      </c>
      <c r="J20" s="45" t="s">
        <v>2068</v>
      </c>
      <c r="K20" s="45">
        <v>788</v>
      </c>
      <c r="L20" s="45">
        <v>1</v>
      </c>
      <c r="M20" s="94">
        <v>42409</v>
      </c>
      <c r="N20" s="94" t="str">
        <f>""</f>
        <v/>
      </c>
      <c r="O20" s="94">
        <v>44235</v>
      </c>
      <c r="P20" s="45" t="s">
        <v>1558</v>
      </c>
      <c r="Q20" s="45" t="str">
        <f>""</f>
        <v/>
      </c>
      <c r="R20" s="146" t="s">
        <v>19</v>
      </c>
      <c r="S20" s="46" t="s">
        <v>1662</v>
      </c>
      <c r="T20" s="26"/>
      <c r="U20" s="25" t="s">
        <v>17</v>
      </c>
      <c r="V20" s="25" t="s">
        <v>17</v>
      </c>
      <c r="W20" s="25" t="s">
        <v>19</v>
      </c>
    </row>
    <row r="21" spans="1:23">
      <c r="A21" s="47">
        <f t="shared" si="0"/>
        <v>2389</v>
      </c>
      <c r="B21" s="51">
        <v>389</v>
      </c>
      <c r="C21" s="51">
        <v>9164012</v>
      </c>
      <c r="D21" s="51">
        <v>4012</v>
      </c>
      <c r="E21" s="51">
        <v>115720</v>
      </c>
      <c r="F21" s="51" t="s">
        <v>1465</v>
      </c>
      <c r="G21" s="51" t="s">
        <v>102</v>
      </c>
      <c r="H21" s="49" t="s">
        <v>19</v>
      </c>
      <c r="I21" s="45" t="str">
        <f>""</f>
        <v/>
      </c>
      <c r="J21" s="45" t="str">
        <f>""</f>
        <v/>
      </c>
      <c r="K21" s="45" t="str">
        <f>""</f>
        <v/>
      </c>
      <c r="L21" s="45" t="str">
        <f>""</f>
        <v/>
      </c>
      <c r="M21" s="45" t="str">
        <f>""</f>
        <v/>
      </c>
      <c r="N21" s="45" t="str">
        <f>""</f>
        <v/>
      </c>
      <c r="O21" s="45" t="str">
        <f>""</f>
        <v/>
      </c>
      <c r="P21" s="45" t="str">
        <f>""</f>
        <v/>
      </c>
      <c r="Q21" s="45" t="str">
        <f>""</f>
        <v/>
      </c>
      <c r="R21" s="146" t="s">
        <v>19</v>
      </c>
      <c r="S21" s="46" t="s">
        <v>1461</v>
      </c>
      <c r="T21" s="26"/>
    </row>
    <row r="22" spans="1:23">
      <c r="A22" s="47">
        <f t="shared" si="0"/>
        <v>1526</v>
      </c>
      <c r="B22" s="51">
        <v>526</v>
      </c>
      <c r="C22" s="51">
        <v>9163099</v>
      </c>
      <c r="D22" s="51">
        <v>3099</v>
      </c>
      <c r="E22" s="51">
        <v>115670</v>
      </c>
      <c r="F22" s="51" t="s">
        <v>1466</v>
      </c>
      <c r="G22" s="51" t="s">
        <v>87</v>
      </c>
      <c r="H22" s="49" t="s">
        <v>19</v>
      </c>
      <c r="I22" s="45" t="str">
        <f>""</f>
        <v/>
      </c>
      <c r="J22" s="45" t="str">
        <f>""</f>
        <v/>
      </c>
      <c r="K22" s="45" t="str">
        <f>""</f>
        <v/>
      </c>
      <c r="L22" s="45" t="str">
        <f>""</f>
        <v/>
      </c>
      <c r="M22" s="45" t="str">
        <f>""</f>
        <v/>
      </c>
      <c r="N22" s="45" t="str">
        <f>""</f>
        <v/>
      </c>
      <c r="O22" s="45" t="str">
        <f>""</f>
        <v/>
      </c>
      <c r="P22" s="45" t="str">
        <f>""</f>
        <v/>
      </c>
      <c r="Q22" s="45" t="str">
        <f>""</f>
        <v/>
      </c>
      <c r="R22" s="146" t="s">
        <v>19</v>
      </c>
      <c r="S22" s="46" t="s">
        <v>1461</v>
      </c>
    </row>
    <row r="23" spans="1:23">
      <c r="A23" s="47">
        <f t="shared" si="0"/>
        <v>2526</v>
      </c>
      <c r="B23" s="48">
        <v>526</v>
      </c>
      <c r="C23" s="48">
        <v>9163099</v>
      </c>
      <c r="D23" s="48">
        <v>3099</v>
      </c>
      <c r="E23" s="48">
        <v>115670</v>
      </c>
      <c r="F23" s="48" t="s">
        <v>1466</v>
      </c>
      <c r="G23" s="48" t="s">
        <v>87</v>
      </c>
      <c r="H23" s="49" t="s">
        <v>19</v>
      </c>
      <c r="I23" s="45" t="str">
        <f>""</f>
        <v/>
      </c>
      <c r="J23" s="45" t="str">
        <f>""</f>
        <v/>
      </c>
      <c r="K23" s="45" t="str">
        <f>""</f>
        <v/>
      </c>
      <c r="L23" s="45" t="str">
        <f>""</f>
        <v/>
      </c>
      <c r="M23" s="45" t="str">
        <f>""</f>
        <v/>
      </c>
      <c r="N23" s="45" t="str">
        <f>""</f>
        <v/>
      </c>
      <c r="O23" s="45" t="str">
        <f>""</f>
        <v/>
      </c>
      <c r="P23" s="45" t="str">
        <f>""</f>
        <v/>
      </c>
      <c r="Q23" s="45" t="str">
        <f>""</f>
        <v/>
      </c>
      <c r="R23" s="146" t="s">
        <v>19</v>
      </c>
      <c r="S23" s="46" t="s">
        <v>1461</v>
      </c>
    </row>
    <row r="24" spans="1:23">
      <c r="A24" s="47">
        <f t="shared" si="0"/>
        <v>1529</v>
      </c>
      <c r="B24" s="47">
        <v>529</v>
      </c>
      <c r="C24" s="47">
        <v>9162172</v>
      </c>
      <c r="D24" s="47">
        <v>2172</v>
      </c>
      <c r="E24" s="47">
        <v>115601</v>
      </c>
      <c r="F24" s="47" t="s">
        <v>84</v>
      </c>
      <c r="G24" s="47" t="s">
        <v>87</v>
      </c>
      <c r="H24" s="49" t="s">
        <v>19</v>
      </c>
      <c r="I24" s="45" t="str">
        <f>""</f>
        <v/>
      </c>
      <c r="J24" s="45" t="str">
        <f>""</f>
        <v/>
      </c>
      <c r="K24" s="45" t="str">
        <f>""</f>
        <v/>
      </c>
      <c r="L24" s="45" t="str">
        <f>""</f>
        <v/>
      </c>
      <c r="M24" s="45" t="str">
        <f>""</f>
        <v/>
      </c>
      <c r="N24" s="45" t="str">
        <f>""</f>
        <v/>
      </c>
      <c r="O24" s="45" t="str">
        <f>""</f>
        <v/>
      </c>
      <c r="P24" s="45" t="str">
        <f>""</f>
        <v/>
      </c>
      <c r="Q24" s="45" t="str">
        <f>""</f>
        <v/>
      </c>
      <c r="R24" s="146" t="s">
        <v>19</v>
      </c>
      <c r="S24" s="46" t="s">
        <v>1461</v>
      </c>
    </row>
    <row r="25" spans="1:23">
      <c r="A25" s="47">
        <f t="shared" si="0"/>
        <v>1530</v>
      </c>
      <c r="B25" s="50">
        <v>530</v>
      </c>
      <c r="C25" s="50">
        <v>9163334</v>
      </c>
      <c r="D25" s="50">
        <v>3334</v>
      </c>
      <c r="E25" s="50">
        <v>115689</v>
      </c>
      <c r="F25" s="57" t="s">
        <v>109</v>
      </c>
      <c r="G25" s="50" t="s">
        <v>87</v>
      </c>
      <c r="H25" s="49" t="s">
        <v>19</v>
      </c>
      <c r="I25" s="45" t="str">
        <f>""</f>
        <v/>
      </c>
      <c r="J25" s="45" t="str">
        <f>""</f>
        <v/>
      </c>
      <c r="K25" s="45" t="str">
        <f>""</f>
        <v/>
      </c>
      <c r="L25" s="45" t="str">
        <f>""</f>
        <v/>
      </c>
      <c r="M25" s="45" t="str">
        <f>""</f>
        <v/>
      </c>
      <c r="N25" s="45" t="str">
        <f>""</f>
        <v/>
      </c>
      <c r="O25" s="45" t="str">
        <f>""</f>
        <v/>
      </c>
      <c r="P25" s="45" t="str">
        <f>""</f>
        <v/>
      </c>
      <c r="Q25" s="45" t="str">
        <f>""</f>
        <v/>
      </c>
      <c r="R25" s="146" t="s">
        <v>19</v>
      </c>
      <c r="S25" s="46" t="s">
        <v>1461</v>
      </c>
      <c r="T25" s="26"/>
    </row>
    <row r="26" spans="1:23">
      <c r="A26" s="47">
        <f t="shared" si="0"/>
        <v>1531</v>
      </c>
      <c r="B26" s="50">
        <v>531</v>
      </c>
      <c r="C26" s="50">
        <v>9163308</v>
      </c>
      <c r="D26" s="50">
        <v>3308</v>
      </c>
      <c r="E26" s="50">
        <v>115673</v>
      </c>
      <c r="F26" s="50" t="s">
        <v>1467</v>
      </c>
      <c r="G26" s="50" t="s">
        <v>87</v>
      </c>
      <c r="H26" s="60" t="s">
        <v>19</v>
      </c>
      <c r="I26" s="45" t="str">
        <f>""</f>
        <v/>
      </c>
      <c r="J26" s="45" t="str">
        <f>""</f>
        <v/>
      </c>
      <c r="K26" s="45" t="str">
        <f>""</f>
        <v/>
      </c>
      <c r="L26" s="45" t="str">
        <f>""</f>
        <v/>
      </c>
      <c r="M26" s="45" t="str">
        <f>""</f>
        <v/>
      </c>
      <c r="N26" s="45" t="str">
        <f>""</f>
        <v/>
      </c>
      <c r="O26" s="45" t="str">
        <f>""</f>
        <v/>
      </c>
      <c r="P26" s="45" t="str">
        <f>""</f>
        <v/>
      </c>
      <c r="Q26" s="45" t="str">
        <f>""</f>
        <v/>
      </c>
      <c r="R26" s="146" t="s">
        <v>19</v>
      </c>
      <c r="S26" s="46" t="s">
        <v>1461</v>
      </c>
    </row>
    <row r="27" spans="1:23" ht="38.25">
      <c r="A27" s="47">
        <f t="shared" si="0"/>
        <v>1532</v>
      </c>
      <c r="B27" s="47">
        <v>532</v>
      </c>
      <c r="C27" s="47">
        <v>9165205</v>
      </c>
      <c r="D27" s="47">
        <v>5205</v>
      </c>
      <c r="E27" s="47">
        <v>115735</v>
      </c>
      <c r="F27" s="47" t="s">
        <v>122</v>
      </c>
      <c r="G27" s="47" t="s">
        <v>87</v>
      </c>
      <c r="H27" s="54" t="s">
        <v>1472</v>
      </c>
      <c r="I27" s="45" t="str">
        <f>""</f>
        <v/>
      </c>
      <c r="J27" s="45" t="s">
        <v>1659</v>
      </c>
      <c r="K27" s="45" t="s">
        <v>2069</v>
      </c>
      <c r="L27" s="45">
        <v>4</v>
      </c>
      <c r="M27" s="94">
        <v>42675</v>
      </c>
      <c r="N27" s="94" t="str">
        <f>""</f>
        <v/>
      </c>
      <c r="O27" s="94">
        <v>44500</v>
      </c>
      <c r="P27" s="45" t="s">
        <v>19</v>
      </c>
      <c r="Q27" s="45" t="str">
        <f>""</f>
        <v/>
      </c>
      <c r="R27" s="146" t="s">
        <v>19</v>
      </c>
      <c r="S27" s="46" t="s">
        <v>1662</v>
      </c>
      <c r="U27" s="25" t="s">
        <v>19</v>
      </c>
      <c r="V27" s="25" t="s">
        <v>17</v>
      </c>
      <c r="W27" s="25" t="s">
        <v>19</v>
      </c>
    </row>
    <row r="28" spans="1:23" ht="51">
      <c r="A28" s="47">
        <f t="shared" si="0"/>
        <v>1534</v>
      </c>
      <c r="B28" s="48">
        <v>534</v>
      </c>
      <c r="C28" s="48">
        <v>9162040</v>
      </c>
      <c r="D28" s="48">
        <v>2040</v>
      </c>
      <c r="E28" s="48">
        <v>115500</v>
      </c>
      <c r="F28" s="48" t="s">
        <v>146</v>
      </c>
      <c r="G28" s="48" t="s">
        <v>87</v>
      </c>
      <c r="H28" s="49" t="s">
        <v>1472</v>
      </c>
      <c r="I28" s="76" t="str">
        <f>""</f>
        <v/>
      </c>
      <c r="J28" s="76" t="s">
        <v>2070</v>
      </c>
      <c r="K28" s="76">
        <v>993.6</v>
      </c>
      <c r="L28" s="76">
        <v>1</v>
      </c>
      <c r="M28" s="56">
        <v>42537</v>
      </c>
      <c r="N28" s="56" t="str">
        <f>""</f>
        <v/>
      </c>
      <c r="O28" s="56">
        <v>44362</v>
      </c>
      <c r="P28" s="62" t="s">
        <v>1558</v>
      </c>
      <c r="Q28" s="76" t="str">
        <f>""</f>
        <v/>
      </c>
      <c r="R28" s="146" t="s">
        <v>19</v>
      </c>
      <c r="S28" s="46" t="s">
        <v>1714</v>
      </c>
      <c r="T28" s="26"/>
      <c r="U28" s="25" t="s">
        <v>19</v>
      </c>
      <c r="V28" s="25" t="s">
        <v>17</v>
      </c>
      <c r="W28" s="25" t="s">
        <v>19</v>
      </c>
    </row>
    <row r="29" spans="1:23">
      <c r="A29" s="47">
        <f t="shared" si="0"/>
        <v>2534</v>
      </c>
      <c r="B29" s="51">
        <v>534</v>
      </c>
      <c r="C29" s="51">
        <v>9162040</v>
      </c>
      <c r="D29" s="51">
        <v>2040</v>
      </c>
      <c r="E29" s="51">
        <v>115500</v>
      </c>
      <c r="F29" s="51" t="s">
        <v>146</v>
      </c>
      <c r="G29" s="51" t="s">
        <v>87</v>
      </c>
      <c r="H29" s="49" t="s">
        <v>19</v>
      </c>
      <c r="I29" s="52" t="str">
        <f>""</f>
        <v/>
      </c>
      <c r="J29" s="52" t="str">
        <f>""</f>
        <v/>
      </c>
      <c r="K29" s="52" t="str">
        <f>""</f>
        <v/>
      </c>
      <c r="L29" s="52" t="str">
        <f>""</f>
        <v/>
      </c>
      <c r="M29" s="53" t="str">
        <f>""</f>
        <v/>
      </c>
      <c r="N29" s="53" t="str">
        <f>""</f>
        <v/>
      </c>
      <c r="O29" s="53" t="str">
        <f>""</f>
        <v/>
      </c>
      <c r="P29" s="53" t="str">
        <f>""</f>
        <v/>
      </c>
      <c r="Q29" s="45" t="str">
        <f>""</f>
        <v/>
      </c>
      <c r="R29" s="146" t="s">
        <v>19</v>
      </c>
      <c r="S29" s="46" t="s">
        <v>1461</v>
      </c>
      <c r="T29" s="26"/>
    </row>
    <row r="30" spans="1:23">
      <c r="A30" s="47">
        <f t="shared" si="0"/>
        <v>3534</v>
      </c>
      <c r="B30" s="48">
        <v>534</v>
      </c>
      <c r="C30" s="48">
        <v>9162040</v>
      </c>
      <c r="D30" s="48">
        <v>2040</v>
      </c>
      <c r="E30" s="48">
        <v>115500</v>
      </c>
      <c r="F30" s="48" t="s">
        <v>146</v>
      </c>
      <c r="G30" s="48" t="s">
        <v>87</v>
      </c>
      <c r="H30" s="49" t="s">
        <v>19</v>
      </c>
      <c r="I30" s="52" t="str">
        <f>""</f>
        <v/>
      </c>
      <c r="J30" s="52" t="str">
        <f>""</f>
        <v/>
      </c>
      <c r="K30" s="52" t="str">
        <f>""</f>
        <v/>
      </c>
      <c r="L30" s="52" t="str">
        <f>""</f>
        <v/>
      </c>
      <c r="M30" s="53" t="str">
        <f>""</f>
        <v/>
      </c>
      <c r="N30" s="53" t="str">
        <f>""</f>
        <v/>
      </c>
      <c r="O30" s="53" t="str">
        <f>""</f>
        <v/>
      </c>
      <c r="P30" s="53" t="str">
        <f>""</f>
        <v/>
      </c>
      <c r="Q30" s="45" t="str">
        <f>""</f>
        <v/>
      </c>
      <c r="R30" s="146" t="s">
        <v>19</v>
      </c>
      <c r="S30" s="46" t="s">
        <v>1461</v>
      </c>
      <c r="T30" s="26"/>
    </row>
    <row r="31" spans="1:23">
      <c r="A31" s="47">
        <f t="shared" si="0"/>
        <v>4534</v>
      </c>
      <c r="B31" s="48">
        <v>534</v>
      </c>
      <c r="C31" s="48">
        <v>9162040</v>
      </c>
      <c r="D31" s="48">
        <v>2040</v>
      </c>
      <c r="E31" s="48">
        <v>115500</v>
      </c>
      <c r="F31" s="48" t="s">
        <v>146</v>
      </c>
      <c r="G31" s="48" t="s">
        <v>87</v>
      </c>
      <c r="H31" s="49" t="s">
        <v>19</v>
      </c>
      <c r="I31" s="52" t="str">
        <f>""</f>
        <v/>
      </c>
      <c r="J31" s="52" t="str">
        <f>""</f>
        <v/>
      </c>
      <c r="K31" s="52" t="str">
        <f>""</f>
        <v/>
      </c>
      <c r="L31" s="52" t="str">
        <f>""</f>
        <v/>
      </c>
      <c r="M31" s="53" t="str">
        <f>""</f>
        <v/>
      </c>
      <c r="N31" s="53" t="str">
        <f>""</f>
        <v/>
      </c>
      <c r="O31" s="53" t="str">
        <f>""</f>
        <v/>
      </c>
      <c r="P31" s="53" t="str">
        <f>""</f>
        <v/>
      </c>
      <c r="Q31" s="45" t="str">
        <f>""</f>
        <v/>
      </c>
      <c r="R31" s="146" t="s">
        <v>19</v>
      </c>
      <c r="S31" s="46" t="s">
        <v>1461</v>
      </c>
      <c r="T31" s="26"/>
    </row>
    <row r="32" spans="1:23">
      <c r="A32" s="47">
        <f t="shared" si="0"/>
        <v>1535</v>
      </c>
      <c r="B32" s="50">
        <v>535</v>
      </c>
      <c r="C32" s="50">
        <v>9163086</v>
      </c>
      <c r="D32" s="50">
        <v>3086</v>
      </c>
      <c r="E32" s="50">
        <v>115663</v>
      </c>
      <c r="F32" s="50" t="s">
        <v>1468</v>
      </c>
      <c r="G32" s="50" t="s">
        <v>87</v>
      </c>
      <c r="H32" s="49" t="s">
        <v>19</v>
      </c>
      <c r="I32" s="45" t="str">
        <f>""</f>
        <v/>
      </c>
      <c r="J32" s="45" t="str">
        <f>""</f>
        <v/>
      </c>
      <c r="K32" s="45" t="str">
        <f>""</f>
        <v/>
      </c>
      <c r="L32" s="45" t="str">
        <f>""</f>
        <v/>
      </c>
      <c r="M32" s="45" t="str">
        <f>""</f>
        <v/>
      </c>
      <c r="N32" s="45" t="str">
        <f>""</f>
        <v/>
      </c>
      <c r="O32" s="45" t="str">
        <f>""</f>
        <v/>
      </c>
      <c r="P32" s="45" t="str">
        <f>""</f>
        <v/>
      </c>
      <c r="Q32" s="45" t="str">
        <f>""</f>
        <v/>
      </c>
      <c r="R32" s="146" t="s">
        <v>19</v>
      </c>
      <c r="S32" s="46" t="s">
        <v>1461</v>
      </c>
    </row>
    <row r="33" spans="1:20">
      <c r="A33" s="47">
        <f t="shared" si="0"/>
        <v>1536</v>
      </c>
      <c r="B33" s="50">
        <v>536</v>
      </c>
      <c r="C33" s="50">
        <v>9163017</v>
      </c>
      <c r="D33" s="50">
        <v>3017</v>
      </c>
      <c r="E33" s="50">
        <v>115609</v>
      </c>
      <c r="F33" s="50" t="s">
        <v>1469</v>
      </c>
      <c r="G33" s="50" t="s">
        <v>87</v>
      </c>
      <c r="H33" s="49" t="s">
        <v>19</v>
      </c>
      <c r="I33" s="45" t="str">
        <f>""</f>
        <v/>
      </c>
      <c r="J33" s="45" t="str">
        <f>""</f>
        <v/>
      </c>
      <c r="K33" s="45" t="str">
        <f>""</f>
        <v/>
      </c>
      <c r="L33" s="45" t="str">
        <f>""</f>
        <v/>
      </c>
      <c r="M33" s="45" t="str">
        <f>""</f>
        <v/>
      </c>
      <c r="N33" s="45" t="str">
        <f>""</f>
        <v/>
      </c>
      <c r="O33" s="45" t="str">
        <f>""</f>
        <v/>
      </c>
      <c r="P33" s="45" t="str">
        <f>""</f>
        <v/>
      </c>
      <c r="Q33" s="45" t="str">
        <f>""</f>
        <v/>
      </c>
      <c r="R33" s="146" t="s">
        <v>19</v>
      </c>
      <c r="S33" s="46" t="s">
        <v>1461</v>
      </c>
    </row>
    <row r="34" spans="1:20">
      <c r="A34" s="47">
        <f t="shared" si="0"/>
        <v>1538</v>
      </c>
      <c r="B34" s="47">
        <v>538</v>
      </c>
      <c r="C34" s="47">
        <v>9162041</v>
      </c>
      <c r="D34" s="47">
        <v>2041</v>
      </c>
      <c r="E34" s="47">
        <v>115501</v>
      </c>
      <c r="F34" s="47" t="s">
        <v>154</v>
      </c>
      <c r="G34" s="47" t="s">
        <v>87</v>
      </c>
      <c r="H34" s="49" t="s">
        <v>19</v>
      </c>
      <c r="I34" s="52" t="str">
        <f>""</f>
        <v/>
      </c>
      <c r="J34" s="52" t="str">
        <f>""</f>
        <v/>
      </c>
      <c r="K34" s="52" t="str">
        <f>""</f>
        <v/>
      </c>
      <c r="L34" s="52" t="str">
        <f>""</f>
        <v/>
      </c>
      <c r="M34" s="53" t="str">
        <f>""</f>
        <v/>
      </c>
      <c r="N34" s="53" t="str">
        <f>""</f>
        <v/>
      </c>
      <c r="O34" s="53" t="str">
        <f>""</f>
        <v/>
      </c>
      <c r="P34" s="53" t="str">
        <f>""</f>
        <v/>
      </c>
      <c r="Q34" s="45" t="str">
        <f>""</f>
        <v/>
      </c>
      <c r="R34" s="146" t="s">
        <v>19</v>
      </c>
      <c r="S34" s="46" t="s">
        <v>1461</v>
      </c>
    </row>
    <row r="35" spans="1:20" ht="25.5">
      <c r="A35" s="47">
        <f t="shared" si="0"/>
        <v>1539</v>
      </c>
      <c r="B35" s="47">
        <v>539</v>
      </c>
      <c r="C35" s="47">
        <v>9163018</v>
      </c>
      <c r="D35" s="47">
        <v>3018</v>
      </c>
      <c r="E35" s="47">
        <v>115610</v>
      </c>
      <c r="F35" s="47" t="s">
        <v>1470</v>
      </c>
      <c r="G35" s="47"/>
      <c r="H35" s="49" t="s">
        <v>19</v>
      </c>
      <c r="I35" s="58" t="str">
        <f>""</f>
        <v/>
      </c>
      <c r="J35" s="58" t="str">
        <f>""</f>
        <v/>
      </c>
      <c r="K35" s="58" t="str">
        <f>""</f>
        <v/>
      </c>
      <c r="L35" s="58" t="str">
        <f>""</f>
        <v/>
      </c>
      <c r="M35" s="58" t="str">
        <f>""</f>
        <v/>
      </c>
      <c r="N35" s="58" t="str">
        <f>""</f>
        <v/>
      </c>
      <c r="O35" s="58" t="str">
        <f>""</f>
        <v/>
      </c>
      <c r="P35" s="58" t="str">
        <f>""</f>
        <v/>
      </c>
      <c r="Q35" s="58" t="str">
        <f>""</f>
        <v/>
      </c>
      <c r="R35" s="146" t="s">
        <v>19</v>
      </c>
      <c r="S35" s="46" t="s">
        <v>1461</v>
      </c>
    </row>
    <row r="36" spans="1:20">
      <c r="A36" s="47">
        <f t="shared" si="0"/>
        <v>1546</v>
      </c>
      <c r="B36" s="48">
        <v>546</v>
      </c>
      <c r="C36" s="48">
        <v>9162103</v>
      </c>
      <c r="D36" s="48">
        <v>2103</v>
      </c>
      <c r="E36" s="48">
        <v>115549</v>
      </c>
      <c r="F36" s="48" t="s">
        <v>209</v>
      </c>
      <c r="G36" s="48" t="s">
        <v>87</v>
      </c>
      <c r="H36" s="49" t="s">
        <v>19</v>
      </c>
      <c r="I36" s="52" t="str">
        <f>""</f>
        <v/>
      </c>
      <c r="J36" s="52" t="str">
        <f>""</f>
        <v/>
      </c>
      <c r="K36" s="52" t="str">
        <f>""</f>
        <v/>
      </c>
      <c r="L36" s="52" t="str">
        <f>""</f>
        <v/>
      </c>
      <c r="M36" s="53" t="str">
        <f>""</f>
        <v/>
      </c>
      <c r="N36" s="53" t="str">
        <f>""</f>
        <v/>
      </c>
      <c r="O36" s="53" t="str">
        <f>""</f>
        <v/>
      </c>
      <c r="P36" s="53" t="str">
        <f>""</f>
        <v/>
      </c>
      <c r="Q36" s="45" t="str">
        <f>""</f>
        <v/>
      </c>
      <c r="R36" s="146" t="s">
        <v>19</v>
      </c>
      <c r="S36" s="46" t="s">
        <v>1461</v>
      </c>
      <c r="T36" s="26"/>
    </row>
    <row r="37" spans="1:20" ht="14.25">
      <c r="A37" s="47">
        <f t="shared" si="0"/>
        <v>1547</v>
      </c>
      <c r="B37" s="47">
        <v>547</v>
      </c>
      <c r="C37" s="47">
        <v>9162141</v>
      </c>
      <c r="D37" s="47">
        <v>2141</v>
      </c>
      <c r="E37" s="47">
        <v>115576</v>
      </c>
      <c r="F37" s="47" t="s">
        <v>1419</v>
      </c>
      <c r="G37" s="47" t="s">
        <v>87</v>
      </c>
      <c r="H37" s="49" t="s">
        <v>19</v>
      </c>
      <c r="I37" s="45" t="str">
        <f>""</f>
        <v/>
      </c>
      <c r="J37" s="45" t="str">
        <f>""</f>
        <v/>
      </c>
      <c r="K37" s="45" t="str">
        <f>""</f>
        <v/>
      </c>
      <c r="L37" s="45" t="str">
        <f>""</f>
        <v/>
      </c>
      <c r="M37" s="45" t="str">
        <f>""</f>
        <v/>
      </c>
      <c r="N37" s="45" t="str">
        <f>""</f>
        <v/>
      </c>
      <c r="O37" s="45" t="str">
        <f>""</f>
        <v/>
      </c>
      <c r="P37" s="45" t="str">
        <f>""</f>
        <v/>
      </c>
      <c r="Q37" s="45" t="str">
        <f>""</f>
        <v/>
      </c>
      <c r="R37" s="146" t="s">
        <v>19</v>
      </c>
      <c r="S37" s="153" t="s">
        <v>1461</v>
      </c>
    </row>
    <row r="38" spans="1:20">
      <c r="A38" s="47">
        <f t="shared" si="0"/>
        <v>1551</v>
      </c>
      <c r="B38" s="51">
        <v>551</v>
      </c>
      <c r="C38" s="51">
        <v>9162056</v>
      </c>
      <c r="D38" s="51">
        <v>2056</v>
      </c>
      <c r="E38" s="51">
        <v>115515</v>
      </c>
      <c r="F38" s="51" t="s">
        <v>221</v>
      </c>
      <c r="G38" s="51" t="s">
        <v>87</v>
      </c>
      <c r="H38" s="49" t="s">
        <v>19</v>
      </c>
      <c r="I38" s="52" t="str">
        <f>""</f>
        <v/>
      </c>
      <c r="J38" s="52" t="str">
        <f>""</f>
        <v/>
      </c>
      <c r="K38" s="52" t="str">
        <f>""</f>
        <v/>
      </c>
      <c r="L38" s="52" t="str">
        <f>""</f>
        <v/>
      </c>
      <c r="M38" s="53" t="str">
        <f>""</f>
        <v/>
      </c>
      <c r="N38" s="53" t="str">
        <f>""</f>
        <v/>
      </c>
      <c r="O38" s="53" t="str">
        <f>""</f>
        <v/>
      </c>
      <c r="P38" s="53" t="str">
        <f>""</f>
        <v/>
      </c>
      <c r="Q38" s="45" t="str">
        <f>""</f>
        <v/>
      </c>
      <c r="R38" s="146" t="s">
        <v>19</v>
      </c>
      <c r="S38" s="46" t="s">
        <v>1461</v>
      </c>
    </row>
    <row r="39" spans="1:20">
      <c r="A39" s="47">
        <f t="shared" si="0"/>
        <v>2551</v>
      </c>
      <c r="B39" s="51">
        <v>551</v>
      </c>
      <c r="C39" s="51">
        <v>9162056</v>
      </c>
      <c r="D39" s="51">
        <v>2056</v>
      </c>
      <c r="E39" s="51">
        <v>115515</v>
      </c>
      <c r="F39" s="51" t="s">
        <v>221</v>
      </c>
      <c r="G39" s="51" t="s">
        <v>87</v>
      </c>
      <c r="H39" s="49" t="s">
        <v>19</v>
      </c>
      <c r="I39" s="52" t="str">
        <f>""</f>
        <v/>
      </c>
      <c r="J39" s="52" t="str">
        <f>""</f>
        <v/>
      </c>
      <c r="K39" s="52" t="str">
        <f>""</f>
        <v/>
      </c>
      <c r="L39" s="52" t="str">
        <f>""</f>
        <v/>
      </c>
      <c r="M39" s="53" t="str">
        <f>""</f>
        <v/>
      </c>
      <c r="N39" s="53" t="str">
        <f>""</f>
        <v/>
      </c>
      <c r="O39" s="53" t="str">
        <f>""</f>
        <v/>
      </c>
      <c r="P39" s="53" t="str">
        <f>""</f>
        <v/>
      </c>
      <c r="Q39" s="45" t="str">
        <f>""</f>
        <v/>
      </c>
      <c r="R39" s="146" t="s">
        <v>19</v>
      </c>
      <c r="S39" s="46" t="s">
        <v>1461</v>
      </c>
    </row>
    <row r="40" spans="1:20">
      <c r="A40" s="47">
        <f t="shared" si="0"/>
        <v>1553</v>
      </c>
      <c r="B40" s="51">
        <v>553</v>
      </c>
      <c r="C40" s="51">
        <v>9163020</v>
      </c>
      <c r="D40" s="51">
        <v>3020</v>
      </c>
      <c r="E40" s="51">
        <v>115612</v>
      </c>
      <c r="F40" s="51" t="s">
        <v>1471</v>
      </c>
      <c r="G40" s="51" t="s">
        <v>87</v>
      </c>
      <c r="H40" s="49" t="s">
        <v>19</v>
      </c>
      <c r="I40" s="52" t="str">
        <f>""</f>
        <v/>
      </c>
      <c r="J40" s="52" t="str">
        <f>""</f>
        <v/>
      </c>
      <c r="K40" s="52" t="str">
        <f>""</f>
        <v/>
      </c>
      <c r="L40" s="52" t="str">
        <f>""</f>
        <v/>
      </c>
      <c r="M40" s="53" t="str">
        <f>""</f>
        <v/>
      </c>
      <c r="N40" s="53" t="str">
        <f>""</f>
        <v/>
      </c>
      <c r="O40" s="53" t="str">
        <f>""</f>
        <v/>
      </c>
      <c r="P40" s="53" t="str">
        <f>""</f>
        <v/>
      </c>
      <c r="Q40" s="45" t="str">
        <f>""</f>
        <v/>
      </c>
      <c r="R40" s="146" t="s">
        <v>19</v>
      </c>
      <c r="S40" s="46" t="s">
        <v>1461</v>
      </c>
      <c r="T40" s="26"/>
    </row>
    <row r="41" spans="1:20">
      <c r="A41" s="47">
        <f t="shared" si="0"/>
        <v>2553</v>
      </c>
      <c r="B41" s="51">
        <v>553</v>
      </c>
      <c r="C41" s="51">
        <v>9163020</v>
      </c>
      <c r="D41" s="51">
        <v>3020</v>
      </c>
      <c r="E41" s="51">
        <v>115612</v>
      </c>
      <c r="F41" s="51" t="s">
        <v>1471</v>
      </c>
      <c r="G41" s="51" t="s">
        <v>87</v>
      </c>
      <c r="H41" s="49" t="s">
        <v>19</v>
      </c>
      <c r="I41" s="52" t="str">
        <f>""</f>
        <v/>
      </c>
      <c r="J41" s="52" t="str">
        <f>""</f>
        <v/>
      </c>
      <c r="K41" s="52" t="str">
        <f>""</f>
        <v/>
      </c>
      <c r="L41" s="52" t="str">
        <f>""</f>
        <v/>
      </c>
      <c r="M41" s="53" t="str">
        <f>""</f>
        <v/>
      </c>
      <c r="N41" s="53" t="str">
        <f>""</f>
        <v/>
      </c>
      <c r="O41" s="53" t="str">
        <f>""</f>
        <v/>
      </c>
      <c r="P41" s="53" t="str">
        <f>""</f>
        <v/>
      </c>
      <c r="Q41" s="45" t="str">
        <f>""</f>
        <v/>
      </c>
      <c r="R41" s="146" t="s">
        <v>19</v>
      </c>
      <c r="S41" s="46" t="s">
        <v>1461</v>
      </c>
      <c r="T41" s="26"/>
    </row>
    <row r="42" spans="1:20">
      <c r="A42" s="47">
        <f t="shared" si="0"/>
        <v>1554</v>
      </c>
      <c r="B42" s="50">
        <v>554</v>
      </c>
      <c r="C42" s="50">
        <v>9162171</v>
      </c>
      <c r="D42" s="50">
        <v>2171</v>
      </c>
      <c r="E42" s="50">
        <v>115600</v>
      </c>
      <c r="F42" s="50" t="s">
        <v>190</v>
      </c>
      <c r="G42" s="50" t="s">
        <v>87</v>
      </c>
      <c r="H42" s="49" t="s">
        <v>19</v>
      </c>
      <c r="I42" s="45" t="str">
        <f>""</f>
        <v/>
      </c>
      <c r="J42" s="45" t="str">
        <f>""</f>
        <v/>
      </c>
      <c r="K42" s="45" t="str">
        <f>""</f>
        <v/>
      </c>
      <c r="L42" s="45" t="str">
        <f>""</f>
        <v/>
      </c>
      <c r="M42" s="45" t="str">
        <f>""</f>
        <v/>
      </c>
      <c r="N42" s="45" t="str">
        <f>""</f>
        <v/>
      </c>
      <c r="O42" s="45" t="str">
        <f>""</f>
        <v/>
      </c>
      <c r="P42" s="45" t="str">
        <f>""</f>
        <v/>
      </c>
      <c r="Q42" s="45" t="str">
        <f>""</f>
        <v/>
      </c>
      <c r="R42" s="146" t="s">
        <v>19</v>
      </c>
      <c r="S42" s="46" t="s">
        <v>1461</v>
      </c>
    </row>
    <row r="43" spans="1:20" ht="25.5">
      <c r="A43" s="47">
        <f t="shared" si="0"/>
        <v>1558</v>
      </c>
      <c r="B43" s="50">
        <v>558</v>
      </c>
      <c r="C43" s="50">
        <v>9162042</v>
      </c>
      <c r="D43" s="50">
        <v>2042</v>
      </c>
      <c r="E43" s="50">
        <v>115502</v>
      </c>
      <c r="F43" s="59" t="s">
        <v>1477</v>
      </c>
      <c r="G43" s="50" t="s">
        <v>87</v>
      </c>
      <c r="H43" s="49" t="s">
        <v>19</v>
      </c>
      <c r="I43" s="45" t="str">
        <f>""</f>
        <v/>
      </c>
      <c r="J43" s="45" t="str">
        <f>""</f>
        <v/>
      </c>
      <c r="K43" s="45" t="str">
        <f>""</f>
        <v/>
      </c>
      <c r="L43" s="45" t="str">
        <f>""</f>
        <v/>
      </c>
      <c r="M43" s="45" t="str">
        <f>""</f>
        <v/>
      </c>
      <c r="N43" s="45" t="str">
        <f>""</f>
        <v/>
      </c>
      <c r="O43" s="45" t="str">
        <f>""</f>
        <v/>
      </c>
      <c r="P43" s="45" t="str">
        <f>""</f>
        <v/>
      </c>
      <c r="Q43" s="45" t="str">
        <f>""</f>
        <v/>
      </c>
      <c r="R43" s="146" t="s">
        <v>19</v>
      </c>
      <c r="S43" s="46" t="s">
        <v>1461</v>
      </c>
    </row>
    <row r="44" spans="1:20">
      <c r="A44" s="47">
        <f t="shared" si="0"/>
        <v>1559</v>
      </c>
      <c r="B44" s="50">
        <v>559</v>
      </c>
      <c r="C44" s="50">
        <v>9162045</v>
      </c>
      <c r="D44" s="50">
        <v>2045</v>
      </c>
      <c r="E44" s="50">
        <v>115505</v>
      </c>
      <c r="F44" s="50" t="s">
        <v>1478</v>
      </c>
      <c r="G44" s="50" t="s">
        <v>87</v>
      </c>
      <c r="H44" s="49" t="s">
        <v>19</v>
      </c>
      <c r="I44" s="45" t="str">
        <f>""</f>
        <v/>
      </c>
      <c r="J44" s="45" t="str">
        <f>""</f>
        <v/>
      </c>
      <c r="K44" s="45" t="str">
        <f>""</f>
        <v/>
      </c>
      <c r="L44" s="45" t="str">
        <f>""</f>
        <v/>
      </c>
      <c r="M44" s="45" t="str">
        <f>""</f>
        <v/>
      </c>
      <c r="N44" s="45" t="str">
        <f>""</f>
        <v/>
      </c>
      <c r="O44" s="45" t="str">
        <f>""</f>
        <v/>
      </c>
      <c r="P44" s="45" t="str">
        <f>""</f>
        <v/>
      </c>
      <c r="Q44" s="45" t="str">
        <f>""</f>
        <v/>
      </c>
      <c r="R44" s="146" t="s">
        <v>19</v>
      </c>
      <c r="S44" s="46" t="s">
        <v>1461</v>
      </c>
    </row>
    <row r="45" spans="1:20">
      <c r="A45" s="47">
        <f t="shared" si="0"/>
        <v>1564</v>
      </c>
      <c r="B45" s="50">
        <v>564</v>
      </c>
      <c r="C45" s="50">
        <v>9162047</v>
      </c>
      <c r="D45" s="50">
        <v>2047</v>
      </c>
      <c r="E45" s="50">
        <v>115507</v>
      </c>
      <c r="F45" s="50" t="s">
        <v>776</v>
      </c>
      <c r="G45" s="50" t="s">
        <v>87</v>
      </c>
      <c r="H45" s="49" t="s">
        <v>19</v>
      </c>
      <c r="I45" s="45" t="str">
        <f>""</f>
        <v/>
      </c>
      <c r="J45" s="45" t="str">
        <f>""</f>
        <v/>
      </c>
      <c r="K45" s="45" t="str">
        <f>""</f>
        <v/>
      </c>
      <c r="L45" s="45" t="str">
        <f>""</f>
        <v/>
      </c>
      <c r="M45" s="45" t="str">
        <f>""</f>
        <v/>
      </c>
      <c r="N45" s="45" t="str">
        <f>""</f>
        <v/>
      </c>
      <c r="O45" s="45" t="str">
        <f>""</f>
        <v/>
      </c>
      <c r="P45" s="45" t="str">
        <f>""</f>
        <v/>
      </c>
      <c r="Q45" s="45" t="str">
        <f>""</f>
        <v/>
      </c>
      <c r="R45" s="146" t="s">
        <v>19</v>
      </c>
      <c r="S45" s="46" t="s">
        <v>1461</v>
      </c>
    </row>
    <row r="46" spans="1:20">
      <c r="A46" s="47">
        <f t="shared" si="0"/>
        <v>1565</v>
      </c>
      <c r="B46" s="47">
        <v>565</v>
      </c>
      <c r="C46" s="47">
        <v>9163078</v>
      </c>
      <c r="D46" s="47">
        <v>3078</v>
      </c>
      <c r="E46" s="47">
        <v>115659</v>
      </c>
      <c r="F46" s="47" t="s">
        <v>1479</v>
      </c>
      <c r="G46" s="47" t="s">
        <v>87</v>
      </c>
      <c r="H46" s="49" t="s">
        <v>19</v>
      </c>
      <c r="I46" s="45" t="str">
        <f>""</f>
        <v/>
      </c>
      <c r="J46" s="45" t="str">
        <f>""</f>
        <v/>
      </c>
      <c r="K46" s="45" t="str">
        <f>""</f>
        <v/>
      </c>
      <c r="L46" s="45" t="str">
        <f>""</f>
        <v/>
      </c>
      <c r="M46" s="45" t="str">
        <f>""</f>
        <v/>
      </c>
      <c r="N46" s="45" t="str">
        <f>""</f>
        <v/>
      </c>
      <c r="O46" s="45" t="str">
        <f>""</f>
        <v/>
      </c>
      <c r="P46" s="45" t="str">
        <f>""</f>
        <v/>
      </c>
      <c r="Q46" s="45" t="str">
        <f>""</f>
        <v/>
      </c>
      <c r="R46" s="146" t="s">
        <v>19</v>
      </c>
      <c r="S46" s="46" t="s">
        <v>1461</v>
      </c>
    </row>
    <row r="47" spans="1:20">
      <c r="A47" s="47">
        <f t="shared" si="0"/>
        <v>1567</v>
      </c>
      <c r="B47" s="47">
        <v>567</v>
      </c>
      <c r="C47" s="47">
        <v>9163335</v>
      </c>
      <c r="D47" s="47">
        <v>3335</v>
      </c>
      <c r="E47" s="47">
        <v>115690</v>
      </c>
      <c r="F47" s="47" t="s">
        <v>1480</v>
      </c>
      <c r="G47" s="47" t="s">
        <v>87</v>
      </c>
      <c r="H47" s="49" t="s">
        <v>19</v>
      </c>
      <c r="I47" s="45" t="str">
        <f>""</f>
        <v/>
      </c>
      <c r="J47" s="45" t="str">
        <f>""</f>
        <v/>
      </c>
      <c r="K47" s="45" t="str">
        <f>""</f>
        <v/>
      </c>
      <c r="L47" s="45" t="str">
        <f>""</f>
        <v/>
      </c>
      <c r="M47" s="45" t="str">
        <f>""</f>
        <v/>
      </c>
      <c r="N47" s="45" t="str">
        <f>""</f>
        <v/>
      </c>
      <c r="O47" s="45" t="str">
        <f>""</f>
        <v/>
      </c>
      <c r="P47" s="45" t="str">
        <f>""</f>
        <v/>
      </c>
      <c r="Q47" s="45" t="str">
        <f>""</f>
        <v/>
      </c>
      <c r="R47" s="146" t="s">
        <v>19</v>
      </c>
      <c r="S47" s="46" t="s">
        <v>1461</v>
      </c>
    </row>
    <row r="48" spans="1:20">
      <c r="A48" s="47">
        <f t="shared" si="0"/>
        <v>1569</v>
      </c>
      <c r="B48" s="47">
        <v>569</v>
      </c>
      <c r="C48" s="47">
        <v>9162105</v>
      </c>
      <c r="D48" s="47">
        <v>2105</v>
      </c>
      <c r="E48" s="47">
        <v>115550</v>
      </c>
      <c r="F48" s="47" t="s">
        <v>432</v>
      </c>
      <c r="G48" s="47" t="s">
        <v>87</v>
      </c>
      <c r="H48" s="49" t="s">
        <v>19</v>
      </c>
      <c r="I48" s="45" t="str">
        <f>""</f>
        <v/>
      </c>
      <c r="J48" s="45" t="str">
        <f>""</f>
        <v/>
      </c>
      <c r="K48" s="45" t="str">
        <f>""</f>
        <v/>
      </c>
      <c r="L48" s="45" t="str">
        <f>""</f>
        <v/>
      </c>
      <c r="M48" s="45" t="str">
        <f>""</f>
        <v/>
      </c>
      <c r="N48" s="45" t="str">
        <f>""</f>
        <v/>
      </c>
      <c r="O48" s="45" t="str">
        <f>""</f>
        <v/>
      </c>
      <c r="P48" s="45" t="str">
        <f>""</f>
        <v/>
      </c>
      <c r="Q48" s="45" t="str">
        <f>""</f>
        <v/>
      </c>
      <c r="R48" s="146" t="s">
        <v>19</v>
      </c>
      <c r="S48" s="46" t="s">
        <v>1461</v>
      </c>
    </row>
    <row r="49" spans="1:23">
      <c r="A49" s="47">
        <f t="shared" si="0"/>
        <v>1574</v>
      </c>
      <c r="B49" s="50">
        <v>574</v>
      </c>
      <c r="C49" s="50">
        <v>9163311</v>
      </c>
      <c r="D49" s="50">
        <v>3311</v>
      </c>
      <c r="E49" s="50">
        <v>115675</v>
      </c>
      <c r="F49" s="50" t="s">
        <v>1481</v>
      </c>
      <c r="G49" s="50" t="s">
        <v>87</v>
      </c>
      <c r="H49" s="49" t="s">
        <v>19</v>
      </c>
      <c r="I49" s="45" t="str">
        <f>""</f>
        <v/>
      </c>
      <c r="J49" s="45" t="str">
        <f>""</f>
        <v/>
      </c>
      <c r="K49" s="45" t="str">
        <f>""</f>
        <v/>
      </c>
      <c r="L49" s="45" t="str">
        <f>""</f>
        <v/>
      </c>
      <c r="M49" s="45" t="str">
        <f>""</f>
        <v/>
      </c>
      <c r="N49" s="45" t="str">
        <f>""</f>
        <v/>
      </c>
      <c r="O49" s="45" t="str">
        <f>""</f>
        <v/>
      </c>
      <c r="P49" s="45" t="str">
        <f>""</f>
        <v/>
      </c>
      <c r="Q49" s="45" t="str">
        <f>""</f>
        <v/>
      </c>
      <c r="R49" s="146" t="s">
        <v>19</v>
      </c>
      <c r="S49" s="46" t="s">
        <v>1461</v>
      </c>
    </row>
    <row r="50" spans="1:23">
      <c r="A50" s="47">
        <f t="shared" si="0"/>
        <v>1578</v>
      </c>
      <c r="B50" s="50">
        <v>578</v>
      </c>
      <c r="C50" s="50">
        <v>9163315</v>
      </c>
      <c r="D50" s="50">
        <v>3315</v>
      </c>
      <c r="E50" s="50">
        <v>115678</v>
      </c>
      <c r="F50" s="50" t="s">
        <v>1482</v>
      </c>
      <c r="G50" s="50" t="s">
        <v>87</v>
      </c>
      <c r="H50" s="49" t="s">
        <v>19</v>
      </c>
      <c r="I50" s="45" t="str">
        <f>""</f>
        <v/>
      </c>
      <c r="J50" s="45" t="str">
        <f>""</f>
        <v/>
      </c>
      <c r="K50" s="45" t="str">
        <f>""</f>
        <v/>
      </c>
      <c r="L50" s="45" t="str">
        <f>""</f>
        <v/>
      </c>
      <c r="M50" s="45" t="str">
        <f>""</f>
        <v/>
      </c>
      <c r="N50" s="45" t="str">
        <f>""</f>
        <v/>
      </c>
      <c r="O50" s="45" t="str">
        <f>""</f>
        <v/>
      </c>
      <c r="P50" s="45" t="str">
        <f>""</f>
        <v/>
      </c>
      <c r="Q50" s="45" t="str">
        <f>""</f>
        <v/>
      </c>
      <c r="R50" s="146" t="s">
        <v>19</v>
      </c>
      <c r="S50" s="46" t="s">
        <v>1461</v>
      </c>
    </row>
    <row r="51" spans="1:23">
      <c r="A51" s="47">
        <f t="shared" si="0"/>
        <v>1579</v>
      </c>
      <c r="B51" s="50">
        <v>579</v>
      </c>
      <c r="C51" s="50">
        <v>9162132</v>
      </c>
      <c r="D51" s="50">
        <v>2132</v>
      </c>
      <c r="E51" s="50">
        <v>115569</v>
      </c>
      <c r="F51" s="50" t="s">
        <v>1483</v>
      </c>
      <c r="G51" s="50" t="s">
        <v>87</v>
      </c>
      <c r="H51" s="49" t="s">
        <v>19</v>
      </c>
      <c r="I51" s="52" t="str">
        <f>""</f>
        <v/>
      </c>
      <c r="J51" s="52" t="str">
        <f>""</f>
        <v/>
      </c>
      <c r="K51" s="52" t="str">
        <f>""</f>
        <v/>
      </c>
      <c r="L51" s="52" t="str">
        <f>""</f>
        <v/>
      </c>
      <c r="M51" s="53" t="str">
        <f>""</f>
        <v/>
      </c>
      <c r="N51" s="53" t="str">
        <f>""</f>
        <v/>
      </c>
      <c r="O51" s="53" t="str">
        <f>""</f>
        <v/>
      </c>
      <c r="P51" s="53" t="str">
        <f>""</f>
        <v/>
      </c>
      <c r="Q51" s="45" t="str">
        <f>""</f>
        <v/>
      </c>
      <c r="R51" s="146" t="s">
        <v>19</v>
      </c>
      <c r="S51" s="46" t="s">
        <v>1461</v>
      </c>
    </row>
    <row r="52" spans="1:23">
      <c r="A52" s="47">
        <f t="shared" si="0"/>
        <v>1580</v>
      </c>
      <c r="B52" s="50">
        <v>580</v>
      </c>
      <c r="C52" s="50">
        <v>9162143</v>
      </c>
      <c r="D52" s="50">
        <v>2143</v>
      </c>
      <c r="E52" s="50">
        <v>115578</v>
      </c>
      <c r="F52" s="50" t="s">
        <v>293</v>
      </c>
      <c r="G52" s="50" t="s">
        <v>87</v>
      </c>
      <c r="H52" s="49" t="s">
        <v>19</v>
      </c>
      <c r="I52" s="45" t="str">
        <f>""</f>
        <v/>
      </c>
      <c r="J52" s="45" t="str">
        <f>""</f>
        <v/>
      </c>
      <c r="K52" s="45" t="str">
        <f>""</f>
        <v/>
      </c>
      <c r="L52" s="45" t="str">
        <f>""</f>
        <v/>
      </c>
      <c r="M52" s="45" t="str">
        <f>""</f>
        <v/>
      </c>
      <c r="N52" s="45" t="str">
        <f>""</f>
        <v/>
      </c>
      <c r="O52" s="45" t="str">
        <f>""</f>
        <v/>
      </c>
      <c r="P52" s="45" t="str">
        <f>""</f>
        <v/>
      </c>
      <c r="Q52" s="45" t="str">
        <f>""</f>
        <v/>
      </c>
      <c r="R52" s="146" t="s">
        <v>19</v>
      </c>
      <c r="S52" s="46" t="s">
        <v>1461</v>
      </c>
    </row>
    <row r="53" spans="1:23">
      <c r="A53" s="47">
        <f t="shared" si="0"/>
        <v>1581</v>
      </c>
      <c r="B53" s="50">
        <v>581</v>
      </c>
      <c r="C53" s="50">
        <v>9163346</v>
      </c>
      <c r="D53" s="50">
        <v>3346</v>
      </c>
      <c r="E53" s="50">
        <v>115699</v>
      </c>
      <c r="F53" s="50" t="s">
        <v>1484</v>
      </c>
      <c r="G53" s="50" t="s">
        <v>87</v>
      </c>
      <c r="H53" s="60" t="s">
        <v>19</v>
      </c>
      <c r="I53" s="45" t="str">
        <f>""</f>
        <v/>
      </c>
      <c r="J53" s="45" t="str">
        <f>""</f>
        <v/>
      </c>
      <c r="K53" s="45" t="str">
        <f>""</f>
        <v/>
      </c>
      <c r="L53" s="45" t="str">
        <f>""</f>
        <v/>
      </c>
      <c r="M53" s="45" t="str">
        <f>""</f>
        <v/>
      </c>
      <c r="N53" s="45" t="str">
        <f>""</f>
        <v/>
      </c>
      <c r="O53" s="45" t="str">
        <f>""</f>
        <v/>
      </c>
      <c r="P53" s="45" t="str">
        <f>""</f>
        <v/>
      </c>
      <c r="Q53" s="45" t="str">
        <f>""</f>
        <v/>
      </c>
      <c r="R53" s="146" t="s">
        <v>19</v>
      </c>
      <c r="S53" s="46" t="s">
        <v>1461</v>
      </c>
    </row>
    <row r="54" spans="1:23">
      <c r="A54" s="47">
        <f t="shared" si="0"/>
        <v>1582</v>
      </c>
      <c r="B54" s="50">
        <v>582</v>
      </c>
      <c r="C54" s="50">
        <v>9163313</v>
      </c>
      <c r="D54" s="50">
        <v>3313</v>
      </c>
      <c r="E54" s="50">
        <v>115676</v>
      </c>
      <c r="F54" s="50" t="s">
        <v>1485</v>
      </c>
      <c r="G54" s="50" t="s">
        <v>87</v>
      </c>
      <c r="H54" s="60" t="s">
        <v>19</v>
      </c>
      <c r="I54" s="45" t="str">
        <f>""</f>
        <v/>
      </c>
      <c r="J54" s="45" t="str">
        <f>""</f>
        <v/>
      </c>
      <c r="K54" s="45" t="str">
        <f>""</f>
        <v/>
      </c>
      <c r="L54" s="45" t="str">
        <f>""</f>
        <v/>
      </c>
      <c r="M54" s="45" t="str">
        <f>""</f>
        <v/>
      </c>
      <c r="N54" s="45" t="str">
        <f>""</f>
        <v/>
      </c>
      <c r="O54" s="45" t="str">
        <f>""</f>
        <v/>
      </c>
      <c r="P54" s="45" t="str">
        <f>""</f>
        <v/>
      </c>
      <c r="Q54" s="45" t="str">
        <f>""</f>
        <v/>
      </c>
      <c r="R54" s="146" t="s">
        <v>19</v>
      </c>
      <c r="S54" s="46" t="s">
        <v>1461</v>
      </c>
    </row>
    <row r="55" spans="1:23">
      <c r="A55" s="47">
        <f t="shared" si="0"/>
        <v>1583</v>
      </c>
      <c r="B55" s="50">
        <v>583</v>
      </c>
      <c r="C55" s="50">
        <v>9162138</v>
      </c>
      <c r="D55" s="50">
        <v>2138</v>
      </c>
      <c r="E55" s="50">
        <v>115574</v>
      </c>
      <c r="F55" s="50" t="s">
        <v>301</v>
      </c>
      <c r="G55" s="50" t="s">
        <v>87</v>
      </c>
      <c r="H55" s="60" t="s">
        <v>19</v>
      </c>
      <c r="I55" s="45" t="str">
        <f>""</f>
        <v/>
      </c>
      <c r="J55" s="45" t="str">
        <f>""</f>
        <v/>
      </c>
      <c r="K55" s="45" t="str">
        <f>""</f>
        <v/>
      </c>
      <c r="L55" s="45" t="str">
        <f>""</f>
        <v/>
      </c>
      <c r="M55" s="45" t="str">
        <f>""</f>
        <v/>
      </c>
      <c r="N55" s="45" t="str">
        <f>""</f>
        <v/>
      </c>
      <c r="O55" s="45" t="str">
        <f>""</f>
        <v/>
      </c>
      <c r="P55" s="45" t="str">
        <f>""</f>
        <v/>
      </c>
      <c r="Q55" s="45" t="str">
        <f>""</f>
        <v/>
      </c>
      <c r="R55" s="146" t="s">
        <v>19</v>
      </c>
      <c r="S55" s="46" t="s">
        <v>1461</v>
      </c>
    </row>
    <row r="56" spans="1:23">
      <c r="A56" s="47">
        <f t="shared" si="0"/>
        <v>1585</v>
      </c>
      <c r="B56" s="50">
        <v>585</v>
      </c>
      <c r="C56" s="50">
        <v>9162117</v>
      </c>
      <c r="D56" s="50">
        <v>2117</v>
      </c>
      <c r="E56" s="50">
        <v>115561</v>
      </c>
      <c r="F56" s="50" t="s">
        <v>311</v>
      </c>
      <c r="G56" s="50" t="s">
        <v>87</v>
      </c>
      <c r="H56" s="49" t="s">
        <v>19</v>
      </c>
      <c r="I56" s="45" t="str">
        <f>""</f>
        <v/>
      </c>
      <c r="J56" s="45" t="str">
        <f>""</f>
        <v/>
      </c>
      <c r="K56" s="45" t="str">
        <f>""</f>
        <v/>
      </c>
      <c r="L56" s="45" t="str">
        <f>""</f>
        <v/>
      </c>
      <c r="M56" s="45" t="str">
        <f>""</f>
        <v/>
      </c>
      <c r="N56" s="45" t="str">
        <f>""</f>
        <v/>
      </c>
      <c r="O56" s="45" t="str">
        <f>""</f>
        <v/>
      </c>
      <c r="P56" s="45" t="str">
        <f>""</f>
        <v/>
      </c>
      <c r="Q56" s="45" t="str">
        <f>""</f>
        <v/>
      </c>
      <c r="R56" s="146" t="s">
        <v>19</v>
      </c>
      <c r="S56" s="46" t="s">
        <v>1461</v>
      </c>
    </row>
    <row r="57" spans="1:23">
      <c r="A57" s="47">
        <f t="shared" si="0"/>
        <v>1586</v>
      </c>
      <c r="B57" s="50">
        <v>586</v>
      </c>
      <c r="C57" s="50">
        <v>9162050</v>
      </c>
      <c r="D57" s="50">
        <v>2050</v>
      </c>
      <c r="E57" s="50">
        <v>115509</v>
      </c>
      <c r="F57" s="50" t="s">
        <v>319</v>
      </c>
      <c r="G57" s="50" t="s">
        <v>87</v>
      </c>
      <c r="H57" s="49" t="s">
        <v>19</v>
      </c>
      <c r="I57" s="52" t="str">
        <f>""</f>
        <v/>
      </c>
      <c r="J57" s="52" t="str">
        <f>""</f>
        <v/>
      </c>
      <c r="K57" s="52" t="str">
        <f>""</f>
        <v/>
      </c>
      <c r="L57" s="52" t="str">
        <f>""</f>
        <v/>
      </c>
      <c r="M57" s="53" t="str">
        <f>""</f>
        <v/>
      </c>
      <c r="N57" s="53" t="str">
        <f>""</f>
        <v/>
      </c>
      <c r="O57" s="53" t="str">
        <f>""</f>
        <v/>
      </c>
      <c r="P57" s="53" t="str">
        <f>""</f>
        <v/>
      </c>
      <c r="Q57" s="45" t="str">
        <f>""</f>
        <v/>
      </c>
      <c r="R57" s="146" t="s">
        <v>19</v>
      </c>
      <c r="S57" s="46" t="s">
        <v>1461</v>
      </c>
      <c r="T57" s="26"/>
    </row>
    <row r="58" spans="1:23">
      <c r="A58" s="47">
        <f t="shared" si="0"/>
        <v>1587</v>
      </c>
      <c r="B58" s="47">
        <v>587</v>
      </c>
      <c r="C58" s="47">
        <v>9163314</v>
      </c>
      <c r="D58" s="47">
        <v>3314</v>
      </c>
      <c r="E58" s="47">
        <v>115677</v>
      </c>
      <c r="F58" s="47" t="s">
        <v>1489</v>
      </c>
      <c r="G58" s="47" t="s">
        <v>87</v>
      </c>
      <c r="H58" s="49" t="s">
        <v>19</v>
      </c>
      <c r="I58" s="45" t="str">
        <f>""</f>
        <v/>
      </c>
      <c r="J58" s="45" t="str">
        <f>""</f>
        <v/>
      </c>
      <c r="K58" s="45" t="str">
        <f>""</f>
        <v/>
      </c>
      <c r="L58" s="45" t="str">
        <f>""</f>
        <v/>
      </c>
      <c r="M58" s="45" t="str">
        <f>""</f>
        <v/>
      </c>
      <c r="N58" s="45" t="str">
        <f>""</f>
        <v/>
      </c>
      <c r="O58" s="45" t="str">
        <f>""</f>
        <v/>
      </c>
      <c r="P58" s="45" t="str">
        <f>""</f>
        <v/>
      </c>
      <c r="Q58" s="45" t="str">
        <f>""</f>
        <v/>
      </c>
      <c r="R58" s="146" t="s">
        <v>19</v>
      </c>
      <c r="S58" s="46" t="s">
        <v>1461</v>
      </c>
    </row>
    <row r="59" spans="1:23">
      <c r="A59" s="47">
        <f t="shared" si="0"/>
        <v>1591</v>
      </c>
      <c r="B59" s="47">
        <v>591</v>
      </c>
      <c r="C59" s="47">
        <v>9163316</v>
      </c>
      <c r="D59" s="47">
        <v>3316</v>
      </c>
      <c r="E59" s="47">
        <v>115679</v>
      </c>
      <c r="F59" s="47" t="s">
        <v>1490</v>
      </c>
      <c r="G59" s="47" t="s">
        <v>87</v>
      </c>
      <c r="H59" s="49" t="s">
        <v>19</v>
      </c>
      <c r="I59" s="52" t="str">
        <f>""</f>
        <v/>
      </c>
      <c r="J59" s="52" t="str">
        <f>""</f>
        <v/>
      </c>
      <c r="K59" s="52" t="str">
        <f>""</f>
        <v/>
      </c>
      <c r="L59" s="52" t="str">
        <f>""</f>
        <v/>
      </c>
      <c r="M59" s="53" t="str">
        <f>""</f>
        <v/>
      </c>
      <c r="N59" s="53" t="str">
        <f>""</f>
        <v/>
      </c>
      <c r="O59" s="53" t="str">
        <f>""</f>
        <v/>
      </c>
      <c r="P59" s="53" t="str">
        <f>""</f>
        <v/>
      </c>
      <c r="Q59" s="45" t="str">
        <f>""</f>
        <v/>
      </c>
      <c r="R59" s="146" t="s">
        <v>19</v>
      </c>
      <c r="S59" s="46" t="s">
        <v>1461</v>
      </c>
      <c r="T59" s="26"/>
    </row>
    <row r="60" spans="1:23" ht="12.75" customHeight="1">
      <c r="A60" s="47">
        <f t="shared" si="0"/>
        <v>1592</v>
      </c>
      <c r="B60" s="50">
        <v>592</v>
      </c>
      <c r="C60" s="50">
        <v>9163317</v>
      </c>
      <c r="D60" s="50">
        <v>3317</v>
      </c>
      <c r="E60" s="50">
        <v>115680</v>
      </c>
      <c r="F60" s="50" t="s">
        <v>1491</v>
      </c>
      <c r="G60" s="50" t="s">
        <v>87</v>
      </c>
      <c r="H60" s="99" t="s">
        <v>19</v>
      </c>
      <c r="I60" s="45" t="str">
        <f>""</f>
        <v/>
      </c>
      <c r="J60" s="45" t="str">
        <f>""</f>
        <v/>
      </c>
      <c r="K60" s="45" t="str">
        <f>""</f>
        <v/>
      </c>
      <c r="L60" s="45" t="str">
        <f>""</f>
        <v/>
      </c>
      <c r="M60" s="45" t="str">
        <f>""</f>
        <v/>
      </c>
      <c r="N60" s="45" t="str">
        <f>""</f>
        <v/>
      </c>
      <c r="O60" s="45" t="str">
        <f>""</f>
        <v/>
      </c>
      <c r="P60" s="45" t="str">
        <f>""</f>
        <v/>
      </c>
      <c r="Q60" s="45" t="str">
        <f>""</f>
        <v/>
      </c>
      <c r="R60" s="146" t="s">
        <v>19</v>
      </c>
      <c r="S60" s="46" t="s">
        <v>1461</v>
      </c>
    </row>
    <row r="61" spans="1:23" ht="51">
      <c r="A61" s="47">
        <f t="shared" si="0"/>
        <v>1593</v>
      </c>
      <c r="B61" s="51">
        <v>593</v>
      </c>
      <c r="C61" s="51">
        <v>9162142</v>
      </c>
      <c r="D61" s="51">
        <v>2142</v>
      </c>
      <c r="E61" s="51">
        <v>115577</v>
      </c>
      <c r="F61" s="51" t="s">
        <v>1492</v>
      </c>
      <c r="G61" s="51" t="s">
        <v>87</v>
      </c>
      <c r="H61" s="49" t="s">
        <v>1472</v>
      </c>
      <c r="I61" s="61" t="s">
        <v>1836</v>
      </c>
      <c r="J61" s="61" t="s">
        <v>2071</v>
      </c>
      <c r="K61" s="76">
        <v>453</v>
      </c>
      <c r="L61" s="76" t="str">
        <f>""</f>
        <v/>
      </c>
      <c r="M61" s="56">
        <v>42872</v>
      </c>
      <c r="N61" s="56" t="str">
        <f>""</f>
        <v/>
      </c>
      <c r="O61" s="56">
        <v>44697</v>
      </c>
      <c r="P61" s="62" t="s">
        <v>1558</v>
      </c>
      <c r="Q61" s="76" t="str">
        <f>""</f>
        <v/>
      </c>
      <c r="R61" s="146" t="s">
        <v>19</v>
      </c>
      <c r="S61" s="46" t="s">
        <v>1714</v>
      </c>
      <c r="T61" s="26"/>
      <c r="U61" s="25" t="s">
        <v>19</v>
      </c>
      <c r="V61" s="25" t="s">
        <v>17</v>
      </c>
      <c r="W61" s="25" t="s">
        <v>19</v>
      </c>
    </row>
    <row r="62" spans="1:23" ht="51">
      <c r="A62" s="47">
        <f t="shared" si="0"/>
        <v>2593</v>
      </c>
      <c r="B62" s="51">
        <v>593</v>
      </c>
      <c r="C62" s="51">
        <v>9162142</v>
      </c>
      <c r="D62" s="51">
        <v>2142</v>
      </c>
      <c r="E62" s="51">
        <v>115577</v>
      </c>
      <c r="F62" s="51" t="s">
        <v>1492</v>
      </c>
      <c r="G62" s="51" t="s">
        <v>87</v>
      </c>
      <c r="H62" s="49" t="s">
        <v>1472</v>
      </c>
      <c r="I62" s="92" t="s">
        <v>2072</v>
      </c>
      <c r="J62" s="92" t="s">
        <v>2072</v>
      </c>
      <c r="K62" s="76">
        <v>1297</v>
      </c>
      <c r="L62" s="76" t="str">
        <f>""</f>
        <v/>
      </c>
      <c r="M62" s="56">
        <v>43366</v>
      </c>
      <c r="N62" s="56" t="str">
        <f>""</f>
        <v/>
      </c>
      <c r="O62" s="56">
        <v>44461</v>
      </c>
      <c r="P62" s="62" t="s">
        <v>1558</v>
      </c>
      <c r="Q62" s="76" t="str">
        <f>""</f>
        <v/>
      </c>
      <c r="R62" s="146" t="s">
        <v>19</v>
      </c>
      <c r="S62" s="46" t="s">
        <v>1714</v>
      </c>
      <c r="U62" s="25" t="s">
        <v>19</v>
      </c>
      <c r="V62" s="25" t="s">
        <v>17</v>
      </c>
      <c r="W62" s="25" t="s">
        <v>19</v>
      </c>
    </row>
    <row r="63" spans="1:23" ht="51">
      <c r="A63" s="47">
        <f t="shared" si="0"/>
        <v>1594</v>
      </c>
      <c r="B63" s="50">
        <v>594</v>
      </c>
      <c r="C63" s="50">
        <v>9163364</v>
      </c>
      <c r="D63" s="50">
        <v>3364</v>
      </c>
      <c r="E63" s="50">
        <v>115713</v>
      </c>
      <c r="F63" s="50" t="s">
        <v>1493</v>
      </c>
      <c r="G63" s="50" t="s">
        <v>87</v>
      </c>
      <c r="H63" s="54" t="s">
        <v>1472</v>
      </c>
      <c r="I63" s="76" t="str">
        <f>""</f>
        <v/>
      </c>
      <c r="J63" s="76" t="s">
        <v>2073</v>
      </c>
      <c r="K63" s="76">
        <v>1632</v>
      </c>
      <c r="L63" s="76">
        <v>12</v>
      </c>
      <c r="M63" s="56">
        <v>43101</v>
      </c>
      <c r="N63" s="56" t="str">
        <f>""</f>
        <v/>
      </c>
      <c r="O63" s="56">
        <v>44166</v>
      </c>
      <c r="P63" s="62" t="s">
        <v>1558</v>
      </c>
      <c r="Q63" s="76" t="str">
        <f>""</f>
        <v/>
      </c>
      <c r="R63" s="146" t="s">
        <v>19</v>
      </c>
      <c r="S63" s="46" t="s">
        <v>1714</v>
      </c>
      <c r="U63" s="25" t="s">
        <v>17</v>
      </c>
      <c r="V63" s="25" t="s">
        <v>17</v>
      </c>
      <c r="W63" s="25" t="s">
        <v>19</v>
      </c>
    </row>
    <row r="64" spans="1:23" ht="38.25">
      <c r="A64" s="47">
        <f t="shared" si="0"/>
        <v>1596</v>
      </c>
      <c r="B64" s="50">
        <v>596</v>
      </c>
      <c r="C64" s="50">
        <v>9163354</v>
      </c>
      <c r="D64" s="50">
        <v>3354</v>
      </c>
      <c r="E64" s="50">
        <v>115705</v>
      </c>
      <c r="F64" s="50" t="s">
        <v>1494</v>
      </c>
      <c r="G64" s="50" t="s">
        <v>87</v>
      </c>
      <c r="H64" s="54" t="s">
        <v>1472</v>
      </c>
      <c r="I64" s="62" t="str">
        <f>""</f>
        <v/>
      </c>
      <c r="J64" s="62" t="s">
        <v>2074</v>
      </c>
      <c r="K64" s="75">
        <v>440</v>
      </c>
      <c r="L64" s="76">
        <v>3</v>
      </c>
      <c r="M64" s="56" t="s">
        <v>2075</v>
      </c>
      <c r="N64" s="56" t="str">
        <f>""</f>
        <v/>
      </c>
      <c r="O64" s="56">
        <v>45352</v>
      </c>
      <c r="P64" s="62" t="s">
        <v>19</v>
      </c>
      <c r="Q64" s="76" t="str">
        <f>""</f>
        <v/>
      </c>
      <c r="R64" s="146" t="s">
        <v>19</v>
      </c>
      <c r="S64" s="46" t="s">
        <v>1662</v>
      </c>
      <c r="U64" s="25" t="s">
        <v>19</v>
      </c>
      <c r="V64" s="25" t="s">
        <v>17</v>
      </c>
      <c r="W64" s="25" t="s">
        <v>19</v>
      </c>
    </row>
    <row r="65" spans="1:23">
      <c r="A65" s="47">
        <f t="shared" si="0"/>
        <v>1598</v>
      </c>
      <c r="B65" s="47">
        <v>598</v>
      </c>
      <c r="C65" s="47">
        <v>9162051</v>
      </c>
      <c r="D65" s="47">
        <v>2051</v>
      </c>
      <c r="E65" s="47">
        <v>115510</v>
      </c>
      <c r="F65" s="47" t="s">
        <v>1495</v>
      </c>
      <c r="G65" s="47" t="s">
        <v>87</v>
      </c>
      <c r="H65" s="49" t="s">
        <v>19</v>
      </c>
      <c r="I65" s="45" t="str">
        <f>""</f>
        <v/>
      </c>
      <c r="J65" s="45" t="str">
        <f>""</f>
        <v/>
      </c>
      <c r="K65" s="45" t="str">
        <f>""</f>
        <v/>
      </c>
      <c r="L65" s="45" t="str">
        <f>""</f>
        <v/>
      </c>
      <c r="M65" s="45" t="str">
        <f>""</f>
        <v/>
      </c>
      <c r="N65" s="45" t="str">
        <f>""</f>
        <v/>
      </c>
      <c r="O65" s="45" t="str">
        <f>""</f>
        <v/>
      </c>
      <c r="P65" s="45" t="str">
        <f>""</f>
        <v/>
      </c>
      <c r="Q65" s="45" t="str">
        <f>""</f>
        <v/>
      </c>
      <c r="R65" s="146" t="s">
        <v>19</v>
      </c>
      <c r="S65" s="46" t="s">
        <v>1461</v>
      </c>
    </row>
    <row r="66" spans="1:23" ht="38.25">
      <c r="A66" s="47">
        <f t="shared" si="0"/>
        <v>1599</v>
      </c>
      <c r="B66" s="47">
        <v>599</v>
      </c>
      <c r="C66" s="47">
        <v>9162052</v>
      </c>
      <c r="D66" s="47">
        <v>2052</v>
      </c>
      <c r="E66" s="47">
        <v>115511</v>
      </c>
      <c r="F66" s="47" t="s">
        <v>1496</v>
      </c>
      <c r="G66" s="47" t="s">
        <v>87</v>
      </c>
      <c r="H66" s="54" t="s">
        <v>1472</v>
      </c>
      <c r="I66" s="45" t="s">
        <v>2076</v>
      </c>
      <c r="J66" s="45" t="s">
        <v>1659</v>
      </c>
      <c r="K66" s="45">
        <v>331.2</v>
      </c>
      <c r="L66" s="45" t="s">
        <v>2077</v>
      </c>
      <c r="M66" s="94">
        <v>42826</v>
      </c>
      <c r="N66" s="94" t="str">
        <f>""</f>
        <v/>
      </c>
      <c r="O66" s="94">
        <v>43921</v>
      </c>
      <c r="P66" s="45" t="s">
        <v>1558</v>
      </c>
      <c r="Q66" s="45" t="str">
        <f>""</f>
        <v/>
      </c>
      <c r="R66" s="146" t="s">
        <v>19</v>
      </c>
      <c r="S66" s="46" t="s">
        <v>1662</v>
      </c>
      <c r="T66" s="26"/>
      <c r="U66" s="25" t="s">
        <v>17</v>
      </c>
      <c r="V66" s="25" t="s">
        <v>17</v>
      </c>
      <c r="W66" s="25" t="s">
        <v>19</v>
      </c>
    </row>
    <row r="67" spans="1:23" ht="38.25">
      <c r="A67" s="47">
        <f t="shared" si="0"/>
        <v>1603</v>
      </c>
      <c r="B67" s="48">
        <v>603</v>
      </c>
      <c r="C67" s="48">
        <v>9163375</v>
      </c>
      <c r="D67" s="48">
        <v>3375</v>
      </c>
      <c r="E67" s="48">
        <v>135985</v>
      </c>
      <c r="F67" s="48" t="s">
        <v>403</v>
      </c>
      <c r="G67" s="48" t="s">
        <v>87</v>
      </c>
      <c r="H67" s="49" t="s">
        <v>1472</v>
      </c>
      <c r="I67" s="76" t="str">
        <f>""</f>
        <v/>
      </c>
      <c r="J67" s="76" t="s">
        <v>2078</v>
      </c>
      <c r="K67" s="154">
        <v>572</v>
      </c>
      <c r="L67" s="76">
        <v>11</v>
      </c>
      <c r="M67" s="56">
        <v>42867</v>
      </c>
      <c r="N67" s="56" t="str">
        <f>""</f>
        <v/>
      </c>
      <c r="O67" s="56">
        <v>44682</v>
      </c>
      <c r="P67" s="62" t="s">
        <v>1558</v>
      </c>
      <c r="Q67" s="76" t="str">
        <f>""</f>
        <v/>
      </c>
      <c r="R67" s="146" t="s">
        <v>19</v>
      </c>
      <c r="S67" s="46" t="s">
        <v>1662</v>
      </c>
      <c r="T67" s="26"/>
      <c r="U67" s="25" t="s">
        <v>19</v>
      </c>
      <c r="V67" s="25" t="s">
        <v>17</v>
      </c>
      <c r="W67" s="25" t="s">
        <v>19</v>
      </c>
    </row>
    <row r="68" spans="1:23" ht="38.25">
      <c r="A68" s="47">
        <f t="shared" si="0"/>
        <v>2603</v>
      </c>
      <c r="B68" s="48">
        <v>603</v>
      </c>
      <c r="C68" s="48">
        <v>9163375</v>
      </c>
      <c r="D68" s="48">
        <v>3375</v>
      </c>
      <c r="E68" s="48">
        <v>135985</v>
      </c>
      <c r="F68" s="48" t="s">
        <v>403</v>
      </c>
      <c r="G68" s="48" t="s">
        <v>87</v>
      </c>
      <c r="H68" s="49" t="s">
        <v>1472</v>
      </c>
      <c r="I68" s="76" t="str">
        <f>""</f>
        <v/>
      </c>
      <c r="J68" s="76" t="s">
        <v>2079</v>
      </c>
      <c r="K68" s="154">
        <v>208</v>
      </c>
      <c r="L68" s="76">
        <v>1</v>
      </c>
      <c r="M68" s="56">
        <v>42867</v>
      </c>
      <c r="N68" s="56" t="str">
        <f>""</f>
        <v/>
      </c>
      <c r="O68" s="56">
        <v>44682</v>
      </c>
      <c r="P68" s="62" t="s">
        <v>1558</v>
      </c>
      <c r="Q68" s="76" t="str">
        <f>""</f>
        <v/>
      </c>
      <c r="R68" s="146" t="s">
        <v>19</v>
      </c>
      <c r="S68" s="46" t="s">
        <v>1662</v>
      </c>
      <c r="T68" s="26"/>
      <c r="U68" s="25" t="s">
        <v>19</v>
      </c>
      <c r="V68" s="25" t="s">
        <v>17</v>
      </c>
      <c r="W68" s="25" t="s">
        <v>19</v>
      </c>
    </row>
    <row r="69" spans="1:23" ht="38.25">
      <c r="A69" s="47">
        <f t="shared" si="0"/>
        <v>3603</v>
      </c>
      <c r="B69" s="48">
        <v>603</v>
      </c>
      <c r="C69" s="48">
        <v>9163375</v>
      </c>
      <c r="D69" s="48">
        <v>3375</v>
      </c>
      <c r="E69" s="48">
        <v>135985</v>
      </c>
      <c r="F69" s="48" t="s">
        <v>403</v>
      </c>
      <c r="G69" s="48" t="s">
        <v>87</v>
      </c>
      <c r="H69" s="49" t="s">
        <v>1472</v>
      </c>
      <c r="I69" s="76" t="str">
        <f>""</f>
        <v/>
      </c>
      <c r="J69" s="76" t="s">
        <v>2080</v>
      </c>
      <c r="K69" s="154">
        <v>392</v>
      </c>
      <c r="L69" s="76">
        <v>1</v>
      </c>
      <c r="M69" s="56">
        <v>42867</v>
      </c>
      <c r="N69" s="56" t="str">
        <f>""</f>
        <v/>
      </c>
      <c r="O69" s="56">
        <v>44682</v>
      </c>
      <c r="P69" s="62" t="s">
        <v>1558</v>
      </c>
      <c r="Q69" s="76" t="str">
        <f>""</f>
        <v/>
      </c>
      <c r="R69" s="146" t="s">
        <v>19</v>
      </c>
      <c r="S69" s="46" t="s">
        <v>1662</v>
      </c>
      <c r="T69" s="26"/>
      <c r="U69" s="25" t="s">
        <v>19</v>
      </c>
      <c r="V69" s="25" t="s">
        <v>17</v>
      </c>
      <c r="W69" s="25" t="s">
        <v>19</v>
      </c>
    </row>
    <row r="70" spans="1:23" ht="38.25">
      <c r="A70" s="47">
        <f t="shared" ref="A70:A133" si="1">IF(B70=B69,A69+1000,1000+B70)</f>
        <v>4603</v>
      </c>
      <c r="B70" s="48">
        <v>603</v>
      </c>
      <c r="C70" s="48">
        <v>9163375</v>
      </c>
      <c r="D70" s="48">
        <v>3375</v>
      </c>
      <c r="E70" s="48">
        <v>135985</v>
      </c>
      <c r="F70" s="48" t="s">
        <v>403</v>
      </c>
      <c r="G70" s="48" t="s">
        <v>87</v>
      </c>
      <c r="H70" s="49" t="s">
        <v>1472</v>
      </c>
      <c r="I70" s="76" t="str">
        <f>""</f>
        <v/>
      </c>
      <c r="J70" s="76" t="s">
        <v>2081</v>
      </c>
      <c r="K70" s="154">
        <v>520</v>
      </c>
      <c r="L70" s="76">
        <v>2</v>
      </c>
      <c r="M70" s="56">
        <v>42248</v>
      </c>
      <c r="N70" s="56" t="str">
        <f>""</f>
        <v/>
      </c>
      <c r="O70" s="56">
        <v>44046</v>
      </c>
      <c r="P70" s="62" t="s">
        <v>1558</v>
      </c>
      <c r="Q70" s="76" t="str">
        <f>""</f>
        <v/>
      </c>
      <c r="R70" s="146" t="s">
        <v>19</v>
      </c>
      <c r="S70" s="46" t="s">
        <v>1662</v>
      </c>
      <c r="T70" s="26"/>
      <c r="U70" s="25" t="s">
        <v>17</v>
      </c>
      <c r="V70" s="25" t="s">
        <v>17</v>
      </c>
      <c r="W70" s="25" t="s">
        <v>19</v>
      </c>
    </row>
    <row r="71" spans="1:23">
      <c r="A71" s="47">
        <f t="shared" si="1"/>
        <v>1604</v>
      </c>
      <c r="B71" s="48">
        <v>604</v>
      </c>
      <c r="C71" s="48">
        <v>9163319</v>
      </c>
      <c r="D71" s="48">
        <v>3319</v>
      </c>
      <c r="E71" s="48">
        <v>115681</v>
      </c>
      <c r="F71" s="48" t="s">
        <v>1497</v>
      </c>
      <c r="G71" s="48" t="s">
        <v>87</v>
      </c>
      <c r="H71" s="49" t="s">
        <v>19</v>
      </c>
      <c r="I71" s="45" t="str">
        <f>""</f>
        <v/>
      </c>
      <c r="J71" s="45" t="str">
        <f>""</f>
        <v/>
      </c>
      <c r="K71" s="45" t="str">
        <f>""</f>
        <v/>
      </c>
      <c r="L71" s="45" t="str">
        <f>""</f>
        <v/>
      </c>
      <c r="M71" s="45" t="str">
        <f>""</f>
        <v/>
      </c>
      <c r="N71" s="45" t="str">
        <f>""</f>
        <v/>
      </c>
      <c r="O71" s="45" t="str">
        <f>""</f>
        <v/>
      </c>
      <c r="P71" s="45" t="str">
        <f>""</f>
        <v/>
      </c>
      <c r="Q71" s="45" t="str">
        <f>""</f>
        <v/>
      </c>
      <c r="R71" s="146" t="s">
        <v>19</v>
      </c>
      <c r="S71" s="46" t="s">
        <v>1461</v>
      </c>
    </row>
    <row r="72" spans="1:23">
      <c r="A72" s="47">
        <f t="shared" si="1"/>
        <v>2604</v>
      </c>
      <c r="B72" s="48">
        <v>604</v>
      </c>
      <c r="C72" s="48">
        <v>9163319</v>
      </c>
      <c r="D72" s="48">
        <v>3319</v>
      </c>
      <c r="E72" s="48">
        <v>115681</v>
      </c>
      <c r="F72" s="48" t="s">
        <v>1497</v>
      </c>
      <c r="G72" s="48" t="s">
        <v>87</v>
      </c>
      <c r="H72" s="49" t="s">
        <v>19</v>
      </c>
      <c r="I72" s="45" t="str">
        <f>""</f>
        <v/>
      </c>
      <c r="J72" s="45" t="str">
        <f>""</f>
        <v/>
      </c>
      <c r="K72" s="45" t="str">
        <f>""</f>
        <v/>
      </c>
      <c r="L72" s="45" t="str">
        <f>""</f>
        <v/>
      </c>
      <c r="M72" s="45" t="str">
        <f>""</f>
        <v/>
      </c>
      <c r="N72" s="45" t="str">
        <f>""</f>
        <v/>
      </c>
      <c r="O72" s="45" t="str">
        <f>""</f>
        <v/>
      </c>
      <c r="P72" s="45" t="str">
        <f>""</f>
        <v/>
      </c>
      <c r="Q72" s="45" t="str">
        <f>""</f>
        <v/>
      </c>
      <c r="R72" s="146" t="s">
        <v>19</v>
      </c>
      <c r="S72" s="46" t="s">
        <v>1461</v>
      </c>
    </row>
    <row r="73" spans="1:23">
      <c r="A73" s="47">
        <f t="shared" si="1"/>
        <v>1605</v>
      </c>
      <c r="B73" s="51">
        <v>605</v>
      </c>
      <c r="C73" s="51">
        <v>9163053</v>
      </c>
      <c r="D73" s="51">
        <v>3053</v>
      </c>
      <c r="E73" s="51">
        <v>115638</v>
      </c>
      <c r="F73" s="51" t="s">
        <v>1498</v>
      </c>
      <c r="G73" s="51" t="s">
        <v>87</v>
      </c>
      <c r="H73" s="49" t="s">
        <v>19</v>
      </c>
      <c r="I73" s="45" t="str">
        <f>""</f>
        <v/>
      </c>
      <c r="J73" s="45" t="str">
        <f>""</f>
        <v/>
      </c>
      <c r="K73" s="45" t="str">
        <f>""</f>
        <v/>
      </c>
      <c r="L73" s="45" t="str">
        <f>""</f>
        <v/>
      </c>
      <c r="M73" s="45" t="str">
        <f>""</f>
        <v/>
      </c>
      <c r="N73" s="45" t="str">
        <f>""</f>
        <v/>
      </c>
      <c r="O73" s="45" t="str">
        <f>""</f>
        <v/>
      </c>
      <c r="P73" s="45" t="str">
        <f>""</f>
        <v/>
      </c>
      <c r="Q73" s="45" t="str">
        <f>""</f>
        <v/>
      </c>
      <c r="R73" s="146" t="s">
        <v>19</v>
      </c>
      <c r="S73" s="46" t="s">
        <v>1461</v>
      </c>
    </row>
    <row r="74" spans="1:23">
      <c r="A74" s="47">
        <f t="shared" si="1"/>
        <v>2605</v>
      </c>
      <c r="B74" s="48">
        <v>605</v>
      </c>
      <c r="C74" s="48">
        <v>9163053</v>
      </c>
      <c r="D74" s="48">
        <v>3053</v>
      </c>
      <c r="E74" s="48">
        <v>115638</v>
      </c>
      <c r="F74" s="48" t="s">
        <v>1498</v>
      </c>
      <c r="G74" s="48" t="s">
        <v>87</v>
      </c>
      <c r="H74" s="49" t="s">
        <v>19</v>
      </c>
      <c r="I74" s="45" t="str">
        <f>""</f>
        <v/>
      </c>
      <c r="J74" s="45" t="str">
        <f>""</f>
        <v/>
      </c>
      <c r="K74" s="45" t="str">
        <f>""</f>
        <v/>
      </c>
      <c r="L74" s="45" t="str">
        <f>""</f>
        <v/>
      </c>
      <c r="M74" s="45" t="str">
        <f>""</f>
        <v/>
      </c>
      <c r="N74" s="45" t="str">
        <f>""</f>
        <v/>
      </c>
      <c r="O74" s="45" t="str">
        <f>""</f>
        <v/>
      </c>
      <c r="P74" s="45" t="str">
        <f>""</f>
        <v/>
      </c>
      <c r="Q74" s="45" t="str">
        <f>""</f>
        <v/>
      </c>
      <c r="R74" s="146" t="s">
        <v>19</v>
      </c>
      <c r="S74" s="46" t="s">
        <v>1461</v>
      </c>
    </row>
    <row r="75" spans="1:23">
      <c r="A75" s="47">
        <f t="shared" si="1"/>
        <v>3605</v>
      </c>
      <c r="B75" s="51">
        <v>605</v>
      </c>
      <c r="C75" s="51">
        <v>9163053</v>
      </c>
      <c r="D75" s="51">
        <v>3053</v>
      </c>
      <c r="E75" s="51">
        <v>115638</v>
      </c>
      <c r="F75" s="51" t="s">
        <v>1498</v>
      </c>
      <c r="G75" s="51" t="s">
        <v>87</v>
      </c>
      <c r="H75" s="49" t="s">
        <v>19</v>
      </c>
      <c r="I75" s="45" t="str">
        <f>""</f>
        <v/>
      </c>
      <c r="J75" s="45" t="str">
        <f>""</f>
        <v/>
      </c>
      <c r="K75" s="45" t="str">
        <f>""</f>
        <v/>
      </c>
      <c r="L75" s="45" t="str">
        <f>""</f>
        <v/>
      </c>
      <c r="M75" s="45" t="str">
        <f>""</f>
        <v/>
      </c>
      <c r="N75" s="45" t="str">
        <f>""</f>
        <v/>
      </c>
      <c r="O75" s="45" t="str">
        <f>""</f>
        <v/>
      </c>
      <c r="P75" s="45" t="str">
        <f>""</f>
        <v/>
      </c>
      <c r="Q75" s="45" t="str">
        <f>""</f>
        <v/>
      </c>
      <c r="R75" s="146" t="s">
        <v>19</v>
      </c>
      <c r="S75" s="46" t="s">
        <v>1461</v>
      </c>
    </row>
    <row r="76" spans="1:23">
      <c r="A76" s="47">
        <f t="shared" si="1"/>
        <v>4605</v>
      </c>
      <c r="B76" s="48">
        <v>605</v>
      </c>
      <c r="C76" s="48">
        <v>9163053</v>
      </c>
      <c r="D76" s="48">
        <v>3053</v>
      </c>
      <c r="E76" s="48">
        <v>115638</v>
      </c>
      <c r="F76" s="48" t="s">
        <v>1498</v>
      </c>
      <c r="G76" s="48" t="s">
        <v>87</v>
      </c>
      <c r="H76" s="49" t="s">
        <v>19</v>
      </c>
      <c r="I76" s="45" t="str">
        <f>""</f>
        <v/>
      </c>
      <c r="J76" s="45" t="str">
        <f>""</f>
        <v/>
      </c>
      <c r="K76" s="45" t="str">
        <f>""</f>
        <v/>
      </c>
      <c r="L76" s="45" t="str">
        <f>""</f>
        <v/>
      </c>
      <c r="M76" s="45" t="str">
        <f>""</f>
        <v/>
      </c>
      <c r="N76" s="45" t="str">
        <f>""</f>
        <v/>
      </c>
      <c r="O76" s="45" t="str">
        <f>""</f>
        <v/>
      </c>
      <c r="P76" s="45" t="str">
        <f>""</f>
        <v/>
      </c>
      <c r="Q76" s="45" t="str">
        <f>""</f>
        <v/>
      </c>
      <c r="R76" s="146" t="s">
        <v>19</v>
      </c>
      <c r="S76" s="46" t="s">
        <v>1461</v>
      </c>
    </row>
    <row r="77" spans="1:23">
      <c r="A77" s="47">
        <f t="shared" si="1"/>
        <v>1609</v>
      </c>
      <c r="B77" s="51">
        <v>609</v>
      </c>
      <c r="C77" s="51">
        <v>9163027</v>
      </c>
      <c r="D77" s="51">
        <v>3027</v>
      </c>
      <c r="E77" s="51">
        <v>115617</v>
      </c>
      <c r="F77" s="51" t="s">
        <v>1499</v>
      </c>
      <c r="G77" s="51" t="s">
        <v>87</v>
      </c>
      <c r="H77" s="49" t="s">
        <v>19</v>
      </c>
      <c r="I77" s="45" t="str">
        <f>""</f>
        <v/>
      </c>
      <c r="J77" s="45" t="str">
        <f>""</f>
        <v/>
      </c>
      <c r="K77" s="45" t="str">
        <f>""</f>
        <v/>
      </c>
      <c r="L77" s="45" t="str">
        <f>""</f>
        <v/>
      </c>
      <c r="M77" s="45" t="str">
        <f>""</f>
        <v/>
      </c>
      <c r="N77" s="45" t="str">
        <f>""</f>
        <v/>
      </c>
      <c r="O77" s="45" t="str">
        <f>""</f>
        <v/>
      </c>
      <c r="P77" s="45" t="str">
        <f>""</f>
        <v/>
      </c>
      <c r="Q77" s="45" t="str">
        <f>""</f>
        <v/>
      </c>
      <c r="R77" s="146" t="s">
        <v>19</v>
      </c>
      <c r="S77" s="46" t="s">
        <v>1461</v>
      </c>
      <c r="T77" s="26"/>
    </row>
    <row r="78" spans="1:23">
      <c r="A78" s="47">
        <f t="shared" si="1"/>
        <v>2609</v>
      </c>
      <c r="B78" s="51">
        <v>609</v>
      </c>
      <c r="C78" s="51">
        <v>9163027</v>
      </c>
      <c r="D78" s="51">
        <v>3027</v>
      </c>
      <c r="E78" s="51">
        <v>115617</v>
      </c>
      <c r="F78" s="51" t="s">
        <v>1499</v>
      </c>
      <c r="G78" s="51" t="s">
        <v>87</v>
      </c>
      <c r="H78" s="49" t="s">
        <v>19</v>
      </c>
      <c r="I78" s="45" t="str">
        <f>""</f>
        <v/>
      </c>
      <c r="J78" s="45" t="str">
        <f>""</f>
        <v/>
      </c>
      <c r="K78" s="45" t="str">
        <f>""</f>
        <v/>
      </c>
      <c r="L78" s="45" t="str">
        <f>""</f>
        <v/>
      </c>
      <c r="M78" s="45" t="str">
        <f>""</f>
        <v/>
      </c>
      <c r="N78" s="45" t="str">
        <f>""</f>
        <v/>
      </c>
      <c r="O78" s="45" t="str">
        <f>""</f>
        <v/>
      </c>
      <c r="P78" s="45" t="str">
        <f>""</f>
        <v/>
      </c>
      <c r="Q78" s="45" t="str">
        <f>""</f>
        <v/>
      </c>
      <c r="R78" s="146" t="s">
        <v>19</v>
      </c>
      <c r="S78" s="46" t="s">
        <v>1461</v>
      </c>
      <c r="T78" s="26"/>
    </row>
    <row r="79" spans="1:23">
      <c r="A79" s="47">
        <f t="shared" si="1"/>
        <v>1610</v>
      </c>
      <c r="B79" s="47">
        <v>610</v>
      </c>
      <c r="C79" s="47">
        <v>9162122</v>
      </c>
      <c r="D79" s="47">
        <v>2122</v>
      </c>
      <c r="E79" s="47">
        <v>115564</v>
      </c>
      <c r="F79" s="47" t="s">
        <v>1507</v>
      </c>
      <c r="G79" s="47" t="s">
        <v>87</v>
      </c>
      <c r="H79" s="49" t="s">
        <v>19</v>
      </c>
      <c r="I79" s="52" t="str">
        <f>""</f>
        <v/>
      </c>
      <c r="J79" s="52" t="str">
        <f>""</f>
        <v/>
      </c>
      <c r="K79" s="52" t="str">
        <f>""</f>
        <v/>
      </c>
      <c r="L79" s="52" t="str">
        <f>""</f>
        <v/>
      </c>
      <c r="M79" s="53" t="str">
        <f>""</f>
        <v/>
      </c>
      <c r="N79" s="53" t="str">
        <f>""</f>
        <v/>
      </c>
      <c r="O79" s="53" t="str">
        <f>""</f>
        <v/>
      </c>
      <c r="P79" s="53" t="str">
        <f>""</f>
        <v/>
      </c>
      <c r="Q79" s="45" t="str">
        <f>""</f>
        <v/>
      </c>
      <c r="R79" s="146" t="s">
        <v>19</v>
      </c>
      <c r="S79" s="46" t="s">
        <v>1461</v>
      </c>
    </row>
    <row r="80" spans="1:23">
      <c r="A80" s="47">
        <f t="shared" si="1"/>
        <v>1612</v>
      </c>
      <c r="B80" s="47">
        <v>612</v>
      </c>
      <c r="C80" s="47">
        <v>9162053</v>
      </c>
      <c r="D80" s="47">
        <v>2053</v>
      </c>
      <c r="E80" s="47">
        <v>115512</v>
      </c>
      <c r="F80" s="47" t="s">
        <v>1508</v>
      </c>
      <c r="G80" s="47" t="s">
        <v>87</v>
      </c>
      <c r="H80" s="49" t="s">
        <v>19</v>
      </c>
      <c r="I80" s="52" t="str">
        <f>""</f>
        <v/>
      </c>
      <c r="J80" s="52" t="str">
        <f>""</f>
        <v/>
      </c>
      <c r="K80" s="52" t="str">
        <f>""</f>
        <v/>
      </c>
      <c r="L80" s="52" t="str">
        <f>""</f>
        <v/>
      </c>
      <c r="M80" s="53" t="str">
        <f>""</f>
        <v/>
      </c>
      <c r="N80" s="53" t="str">
        <f>""</f>
        <v/>
      </c>
      <c r="O80" s="53" t="str">
        <f>""</f>
        <v/>
      </c>
      <c r="P80" s="53" t="str">
        <f>""</f>
        <v/>
      </c>
      <c r="Q80" s="45" t="str">
        <f>""</f>
        <v/>
      </c>
      <c r="R80" s="146" t="s">
        <v>19</v>
      </c>
      <c r="S80" s="46" t="s">
        <v>1461</v>
      </c>
    </row>
    <row r="81" spans="1:23">
      <c r="A81" s="47">
        <f t="shared" si="1"/>
        <v>1616</v>
      </c>
      <c r="B81" s="50">
        <v>616</v>
      </c>
      <c r="C81" s="50">
        <v>9163322</v>
      </c>
      <c r="D81" s="50">
        <v>3322</v>
      </c>
      <c r="E81" s="50">
        <v>115682</v>
      </c>
      <c r="F81" s="50" t="s">
        <v>1509</v>
      </c>
      <c r="G81" s="50" t="s">
        <v>87</v>
      </c>
      <c r="H81" s="49" t="s">
        <v>19</v>
      </c>
      <c r="I81" s="45" t="str">
        <f>""</f>
        <v/>
      </c>
      <c r="J81" s="45" t="str">
        <f>""</f>
        <v/>
      </c>
      <c r="K81" s="45" t="str">
        <f>""</f>
        <v/>
      </c>
      <c r="L81" s="45" t="str">
        <f>""</f>
        <v/>
      </c>
      <c r="M81" s="45" t="str">
        <f>""</f>
        <v/>
      </c>
      <c r="N81" s="45" t="str">
        <f>""</f>
        <v/>
      </c>
      <c r="O81" s="45" t="str">
        <f>""</f>
        <v/>
      </c>
      <c r="P81" s="45" t="str">
        <f>""</f>
        <v/>
      </c>
      <c r="Q81" s="45" t="str">
        <f>""</f>
        <v/>
      </c>
      <c r="R81" s="146" t="s">
        <v>19</v>
      </c>
      <c r="S81" s="46" t="s">
        <v>1461</v>
      </c>
    </row>
    <row r="82" spans="1:23">
      <c r="A82" s="47">
        <f t="shared" si="1"/>
        <v>1619</v>
      </c>
      <c r="B82" s="51">
        <v>619</v>
      </c>
      <c r="C82" s="51">
        <v>9163030</v>
      </c>
      <c r="D82" s="51">
        <v>3030</v>
      </c>
      <c r="E82" s="51">
        <v>115619</v>
      </c>
      <c r="F82" s="51" t="s">
        <v>1510</v>
      </c>
      <c r="G82" s="51" t="s">
        <v>87</v>
      </c>
      <c r="H82" s="49" t="s">
        <v>19</v>
      </c>
      <c r="I82" s="45" t="str">
        <f>""</f>
        <v/>
      </c>
      <c r="J82" s="45" t="str">
        <f>""</f>
        <v/>
      </c>
      <c r="K82" s="45" t="str">
        <f>""</f>
        <v/>
      </c>
      <c r="L82" s="45" t="str">
        <f>""</f>
        <v/>
      </c>
      <c r="M82" s="45" t="str">
        <f>""</f>
        <v/>
      </c>
      <c r="N82" s="45" t="str">
        <f>""</f>
        <v/>
      </c>
      <c r="O82" s="45" t="str">
        <f>""</f>
        <v/>
      </c>
      <c r="P82" s="45" t="str">
        <f>""</f>
        <v/>
      </c>
      <c r="Q82" s="45" t="str">
        <f>""</f>
        <v/>
      </c>
      <c r="R82" s="146" t="s">
        <v>19</v>
      </c>
      <c r="S82" s="46" t="s">
        <v>1461</v>
      </c>
    </row>
    <row r="83" spans="1:23">
      <c r="A83" s="47">
        <f t="shared" si="1"/>
        <v>2619</v>
      </c>
      <c r="B83" s="48">
        <v>619</v>
      </c>
      <c r="C83" s="48">
        <v>9163030</v>
      </c>
      <c r="D83" s="48">
        <v>3030</v>
      </c>
      <c r="E83" s="48">
        <v>115619</v>
      </c>
      <c r="F83" s="48" t="s">
        <v>1510</v>
      </c>
      <c r="G83" s="48" t="s">
        <v>87</v>
      </c>
      <c r="H83" s="49" t="s">
        <v>19</v>
      </c>
      <c r="I83" s="45" t="str">
        <f>""</f>
        <v/>
      </c>
      <c r="J83" s="45" t="str">
        <f>""</f>
        <v/>
      </c>
      <c r="K83" s="45" t="str">
        <f>""</f>
        <v/>
      </c>
      <c r="L83" s="45" t="str">
        <f>""</f>
        <v/>
      </c>
      <c r="M83" s="45" t="str">
        <f>""</f>
        <v/>
      </c>
      <c r="N83" s="45" t="str">
        <f>""</f>
        <v/>
      </c>
      <c r="O83" s="45" t="str">
        <f>""</f>
        <v/>
      </c>
      <c r="P83" s="45" t="str">
        <f>""</f>
        <v/>
      </c>
      <c r="Q83" s="45" t="str">
        <f>""</f>
        <v/>
      </c>
      <c r="R83" s="146" t="s">
        <v>19</v>
      </c>
      <c r="S83" s="46" t="s">
        <v>1461</v>
      </c>
    </row>
    <row r="84" spans="1:23">
      <c r="A84" s="47">
        <f t="shared" si="1"/>
        <v>3619</v>
      </c>
      <c r="B84" s="48">
        <v>619</v>
      </c>
      <c r="C84" s="48">
        <v>9163030</v>
      </c>
      <c r="D84" s="48">
        <v>3030</v>
      </c>
      <c r="E84" s="48">
        <v>115619</v>
      </c>
      <c r="F84" s="48" t="s">
        <v>1510</v>
      </c>
      <c r="G84" s="48" t="s">
        <v>87</v>
      </c>
      <c r="H84" s="49" t="s">
        <v>19</v>
      </c>
      <c r="I84" s="45" t="str">
        <f>""</f>
        <v/>
      </c>
      <c r="J84" s="45" t="str">
        <f>""</f>
        <v/>
      </c>
      <c r="K84" s="45" t="str">
        <f>""</f>
        <v/>
      </c>
      <c r="L84" s="45" t="str">
        <f>""</f>
        <v/>
      </c>
      <c r="M84" s="45" t="str">
        <f>""</f>
        <v/>
      </c>
      <c r="N84" s="45" t="str">
        <f>""</f>
        <v/>
      </c>
      <c r="O84" s="45" t="str">
        <f>""</f>
        <v/>
      </c>
      <c r="P84" s="45" t="str">
        <f>""</f>
        <v/>
      </c>
      <c r="Q84" s="45" t="str">
        <f>""</f>
        <v/>
      </c>
      <c r="R84" s="146" t="s">
        <v>19</v>
      </c>
      <c r="S84" s="46" t="s">
        <v>1461</v>
      </c>
    </row>
    <row r="85" spans="1:23">
      <c r="A85" s="47">
        <f t="shared" si="1"/>
        <v>1620</v>
      </c>
      <c r="B85" s="48">
        <v>620</v>
      </c>
      <c r="C85" s="48">
        <v>9162106</v>
      </c>
      <c r="D85" s="48">
        <v>2106</v>
      </c>
      <c r="E85" s="48">
        <v>115551</v>
      </c>
      <c r="F85" s="48" t="s">
        <v>1511</v>
      </c>
      <c r="G85" s="48" t="s">
        <v>87</v>
      </c>
      <c r="H85" s="49" t="s">
        <v>19</v>
      </c>
      <c r="I85" s="52" t="str">
        <f>""</f>
        <v/>
      </c>
      <c r="J85" s="52" t="str">
        <f>""</f>
        <v/>
      </c>
      <c r="K85" s="52" t="str">
        <f>""</f>
        <v/>
      </c>
      <c r="L85" s="52" t="str">
        <f>""</f>
        <v/>
      </c>
      <c r="M85" s="53" t="str">
        <f>""</f>
        <v/>
      </c>
      <c r="N85" s="53" t="str">
        <f>""</f>
        <v/>
      </c>
      <c r="O85" s="53" t="str">
        <f>""</f>
        <v/>
      </c>
      <c r="P85" s="53" t="str">
        <f>""</f>
        <v/>
      </c>
      <c r="Q85" s="45" t="str">
        <f>""</f>
        <v/>
      </c>
      <c r="R85" s="146" t="s">
        <v>19</v>
      </c>
      <c r="S85" s="46" t="s">
        <v>1461</v>
      </c>
    </row>
    <row r="86" spans="1:23">
      <c r="A86" s="47">
        <f t="shared" si="1"/>
        <v>2620</v>
      </c>
      <c r="B86" s="51">
        <v>620</v>
      </c>
      <c r="C86" s="51">
        <v>9162106</v>
      </c>
      <c r="D86" s="51">
        <v>2106</v>
      </c>
      <c r="E86" s="51">
        <v>115551</v>
      </c>
      <c r="F86" s="51" t="s">
        <v>1511</v>
      </c>
      <c r="G86" s="51" t="s">
        <v>87</v>
      </c>
      <c r="H86" s="49" t="s">
        <v>19</v>
      </c>
      <c r="I86" s="45" t="str">
        <f>""</f>
        <v/>
      </c>
      <c r="J86" s="45" t="str">
        <f>""</f>
        <v/>
      </c>
      <c r="K86" s="45" t="str">
        <f>""</f>
        <v/>
      </c>
      <c r="L86" s="45" t="str">
        <f>""</f>
        <v/>
      </c>
      <c r="M86" s="45" t="str">
        <f>""</f>
        <v/>
      </c>
      <c r="N86" s="45" t="str">
        <f>""</f>
        <v/>
      </c>
      <c r="O86" s="45" t="str">
        <f>""</f>
        <v/>
      </c>
      <c r="P86" s="45" t="str">
        <f>""</f>
        <v/>
      </c>
      <c r="Q86" s="45" t="str">
        <f>""</f>
        <v/>
      </c>
      <c r="R86" s="146" t="s">
        <v>19</v>
      </c>
      <c r="S86" s="46" t="s">
        <v>1461</v>
      </c>
    </row>
    <row r="87" spans="1:23">
      <c r="A87" s="47">
        <f t="shared" si="1"/>
        <v>3620</v>
      </c>
      <c r="B87" s="51">
        <v>620</v>
      </c>
      <c r="C87" s="51">
        <v>9162106</v>
      </c>
      <c r="D87" s="51">
        <v>2106</v>
      </c>
      <c r="E87" s="51">
        <v>115551</v>
      </c>
      <c r="F87" s="51" t="s">
        <v>1511</v>
      </c>
      <c r="G87" s="51" t="s">
        <v>87</v>
      </c>
      <c r="H87" s="49" t="s">
        <v>19</v>
      </c>
      <c r="I87" s="45" t="str">
        <f>""</f>
        <v/>
      </c>
      <c r="J87" s="45" t="str">
        <f>""</f>
        <v/>
      </c>
      <c r="K87" s="45" t="str">
        <f>""</f>
        <v/>
      </c>
      <c r="L87" s="45" t="str">
        <f>""</f>
        <v/>
      </c>
      <c r="M87" s="45" t="str">
        <f>""</f>
        <v/>
      </c>
      <c r="N87" s="45" t="str">
        <f>""</f>
        <v/>
      </c>
      <c r="O87" s="45" t="str">
        <f>""</f>
        <v/>
      </c>
      <c r="P87" s="45" t="str">
        <f>""</f>
        <v/>
      </c>
      <c r="Q87" s="45" t="str">
        <f>""</f>
        <v/>
      </c>
      <c r="R87" s="146" t="s">
        <v>19</v>
      </c>
      <c r="S87" s="46" t="s">
        <v>1461</v>
      </c>
    </row>
    <row r="88" spans="1:23">
      <c r="A88" s="47">
        <f t="shared" si="1"/>
        <v>1622</v>
      </c>
      <c r="B88" s="50">
        <v>622</v>
      </c>
      <c r="C88" s="50">
        <v>9163087</v>
      </c>
      <c r="D88" s="50">
        <v>3087</v>
      </c>
      <c r="E88" s="50">
        <v>115664</v>
      </c>
      <c r="F88" s="50" t="s">
        <v>1512</v>
      </c>
      <c r="G88" s="50" t="s">
        <v>87</v>
      </c>
      <c r="H88" s="49" t="s">
        <v>19</v>
      </c>
      <c r="I88" s="45" t="str">
        <f>""</f>
        <v/>
      </c>
      <c r="J88" s="45" t="str">
        <f>""</f>
        <v/>
      </c>
      <c r="K88" s="45" t="str">
        <f>""</f>
        <v/>
      </c>
      <c r="L88" s="45" t="str">
        <f>""</f>
        <v/>
      </c>
      <c r="M88" s="45" t="str">
        <f>""</f>
        <v/>
      </c>
      <c r="N88" s="45" t="str">
        <f>""</f>
        <v/>
      </c>
      <c r="O88" s="45" t="str">
        <f>""</f>
        <v/>
      </c>
      <c r="P88" s="45" t="str">
        <f>""</f>
        <v/>
      </c>
      <c r="Q88" s="45" t="str">
        <f>""</f>
        <v/>
      </c>
      <c r="R88" s="146" t="s">
        <v>19</v>
      </c>
      <c r="S88" s="46" t="s">
        <v>1461</v>
      </c>
    </row>
    <row r="89" spans="1:23">
      <c r="A89" s="47">
        <f t="shared" si="1"/>
        <v>1628</v>
      </c>
      <c r="B89" s="50">
        <v>628</v>
      </c>
      <c r="C89" s="50">
        <v>9162062</v>
      </c>
      <c r="D89" s="50">
        <v>2062</v>
      </c>
      <c r="E89" s="50">
        <v>115518</v>
      </c>
      <c r="F89" s="50" t="s">
        <v>1513</v>
      </c>
      <c r="G89" s="50" t="s">
        <v>87</v>
      </c>
      <c r="H89" s="49" t="s">
        <v>19</v>
      </c>
      <c r="I89" s="52" t="str">
        <f>""</f>
        <v/>
      </c>
      <c r="J89" s="52" t="str">
        <f>""</f>
        <v/>
      </c>
      <c r="K89" s="52" t="str">
        <f>""</f>
        <v/>
      </c>
      <c r="L89" s="52" t="str">
        <f>""</f>
        <v/>
      </c>
      <c r="M89" s="53" t="str">
        <f>""</f>
        <v/>
      </c>
      <c r="N89" s="53" t="str">
        <f>""</f>
        <v/>
      </c>
      <c r="O89" s="53" t="str">
        <f>""</f>
        <v/>
      </c>
      <c r="P89" s="53" t="str">
        <f>""</f>
        <v/>
      </c>
      <c r="Q89" s="45" t="str">
        <f>""</f>
        <v/>
      </c>
      <c r="R89" s="146" t="s">
        <v>19</v>
      </c>
      <c r="S89" s="46" t="s">
        <v>1461</v>
      </c>
    </row>
    <row r="90" spans="1:23" ht="38.25">
      <c r="A90" s="47">
        <f t="shared" si="1"/>
        <v>1632</v>
      </c>
      <c r="B90" s="50">
        <v>632</v>
      </c>
      <c r="C90" s="50">
        <v>9163323</v>
      </c>
      <c r="D90" s="50">
        <v>3323</v>
      </c>
      <c r="E90" s="50">
        <v>115683</v>
      </c>
      <c r="F90" s="50" t="s">
        <v>1514</v>
      </c>
      <c r="G90" s="50" t="s">
        <v>87</v>
      </c>
      <c r="H90" s="54" t="s">
        <v>1472</v>
      </c>
      <c r="I90" s="92" t="s">
        <v>2060</v>
      </c>
      <c r="J90" s="92" t="s">
        <v>2082</v>
      </c>
      <c r="K90" s="76">
        <v>200</v>
      </c>
      <c r="L90" s="76">
        <v>1</v>
      </c>
      <c r="M90" s="56">
        <v>43284</v>
      </c>
      <c r="N90" s="56" t="str">
        <f>""</f>
        <v/>
      </c>
      <c r="O90" s="70" t="s">
        <v>2083</v>
      </c>
      <c r="P90" s="62" t="s">
        <v>1558</v>
      </c>
      <c r="Q90" s="76" t="str">
        <f>""</f>
        <v/>
      </c>
      <c r="R90" s="146" t="s">
        <v>19</v>
      </c>
      <c r="S90" s="46" t="s">
        <v>1662</v>
      </c>
      <c r="T90" s="26"/>
      <c r="U90" s="25" t="s">
        <v>19</v>
      </c>
      <c r="V90" s="25" t="s">
        <v>17</v>
      </c>
      <c r="W90" s="25" t="s">
        <v>19</v>
      </c>
    </row>
    <row r="91" spans="1:23" ht="12.75" customHeight="1">
      <c r="A91" s="47">
        <f t="shared" si="1"/>
        <v>1633</v>
      </c>
      <c r="B91" s="50">
        <v>633</v>
      </c>
      <c r="C91" s="50">
        <v>9162044</v>
      </c>
      <c r="D91" s="50">
        <v>2044</v>
      </c>
      <c r="E91" s="50">
        <v>115504</v>
      </c>
      <c r="F91" s="50" t="s">
        <v>502</v>
      </c>
      <c r="G91" s="50" t="s">
        <v>87</v>
      </c>
      <c r="H91" s="49" t="s">
        <v>19</v>
      </c>
      <c r="I91" s="45" t="str">
        <f>""</f>
        <v/>
      </c>
      <c r="J91" s="45" t="str">
        <f>""</f>
        <v/>
      </c>
      <c r="K91" s="45" t="str">
        <f>""</f>
        <v/>
      </c>
      <c r="L91" s="45" t="str">
        <f>""</f>
        <v/>
      </c>
      <c r="M91" s="45" t="str">
        <f>""</f>
        <v/>
      </c>
      <c r="N91" s="45" t="str">
        <f>""</f>
        <v/>
      </c>
      <c r="O91" s="45" t="str">
        <f>""</f>
        <v/>
      </c>
      <c r="P91" s="45" t="str">
        <f>""</f>
        <v/>
      </c>
      <c r="Q91" s="45" t="str">
        <f>""</f>
        <v/>
      </c>
      <c r="R91" s="146" t="s">
        <v>19</v>
      </c>
      <c r="S91" s="46" t="s">
        <v>1461</v>
      </c>
    </row>
    <row r="92" spans="1:23">
      <c r="A92" s="47">
        <f t="shared" si="1"/>
        <v>1635</v>
      </c>
      <c r="B92" s="50">
        <v>635</v>
      </c>
      <c r="C92" s="50">
        <v>9162068</v>
      </c>
      <c r="D92" s="50">
        <v>2068</v>
      </c>
      <c r="E92" s="50">
        <v>115523</v>
      </c>
      <c r="F92" s="50" t="s">
        <v>506</v>
      </c>
      <c r="G92" s="50" t="s">
        <v>87</v>
      </c>
      <c r="H92" s="49" t="s">
        <v>19</v>
      </c>
      <c r="I92" s="45" t="str">
        <f>""</f>
        <v/>
      </c>
      <c r="J92" s="45" t="str">
        <f>""</f>
        <v/>
      </c>
      <c r="K92" s="45" t="str">
        <f>""</f>
        <v/>
      </c>
      <c r="L92" s="45" t="str">
        <f>""</f>
        <v/>
      </c>
      <c r="M92" s="45" t="str">
        <f>""</f>
        <v/>
      </c>
      <c r="N92" s="45" t="str">
        <f>""</f>
        <v/>
      </c>
      <c r="O92" s="45" t="str">
        <f>""</f>
        <v/>
      </c>
      <c r="P92" s="45" t="str">
        <f>""</f>
        <v/>
      </c>
      <c r="Q92" s="45" t="str">
        <f>""</f>
        <v/>
      </c>
      <c r="R92" s="146" t="s">
        <v>19</v>
      </c>
      <c r="S92" s="46" t="s">
        <v>1461</v>
      </c>
    </row>
    <row r="93" spans="1:23">
      <c r="A93" s="47">
        <f t="shared" si="1"/>
        <v>1640</v>
      </c>
      <c r="B93" s="50">
        <v>640</v>
      </c>
      <c r="C93" s="50">
        <v>9162107</v>
      </c>
      <c r="D93" s="50">
        <v>2107</v>
      </c>
      <c r="E93" s="50">
        <v>115552</v>
      </c>
      <c r="F93" s="50" t="s">
        <v>1515</v>
      </c>
      <c r="G93" s="50" t="s">
        <v>87</v>
      </c>
      <c r="H93" s="49" t="s">
        <v>19</v>
      </c>
      <c r="I93" s="45" t="str">
        <f>""</f>
        <v/>
      </c>
      <c r="J93" s="45" t="str">
        <f>""</f>
        <v/>
      </c>
      <c r="K93" s="45" t="str">
        <f>""</f>
        <v/>
      </c>
      <c r="L93" s="45" t="str">
        <f>""</f>
        <v/>
      </c>
      <c r="M93" s="45" t="str">
        <f>""</f>
        <v/>
      </c>
      <c r="N93" s="45" t="str">
        <f>""</f>
        <v/>
      </c>
      <c r="O93" s="45" t="str">
        <f>""</f>
        <v/>
      </c>
      <c r="P93" s="45" t="str">
        <f>""</f>
        <v/>
      </c>
      <c r="Q93" s="45" t="str">
        <f>""</f>
        <v/>
      </c>
      <c r="R93" s="146" t="s">
        <v>19</v>
      </c>
      <c r="S93" s="46" t="s">
        <v>1461</v>
      </c>
    </row>
    <row r="94" spans="1:23">
      <c r="A94" s="47">
        <f t="shared" si="1"/>
        <v>1643</v>
      </c>
      <c r="B94" s="50">
        <v>643</v>
      </c>
      <c r="C94" s="50">
        <v>9163034</v>
      </c>
      <c r="D94" s="50">
        <v>3034</v>
      </c>
      <c r="E94" s="50">
        <v>115621</v>
      </c>
      <c r="F94" s="50" t="s">
        <v>1516</v>
      </c>
      <c r="G94" s="50" t="s">
        <v>87</v>
      </c>
      <c r="H94" s="49" t="s">
        <v>19</v>
      </c>
      <c r="I94" s="45" t="str">
        <f>""</f>
        <v/>
      </c>
      <c r="J94" s="45" t="str">
        <f>""</f>
        <v/>
      </c>
      <c r="K94" s="45" t="str">
        <f>""</f>
        <v/>
      </c>
      <c r="L94" s="45" t="str">
        <f>""</f>
        <v/>
      </c>
      <c r="M94" s="45" t="str">
        <f>""</f>
        <v/>
      </c>
      <c r="N94" s="45" t="str">
        <f>""</f>
        <v/>
      </c>
      <c r="O94" s="45" t="str">
        <f>""</f>
        <v/>
      </c>
      <c r="P94" s="45" t="str">
        <f>""</f>
        <v/>
      </c>
      <c r="Q94" s="45" t="str">
        <f>""</f>
        <v/>
      </c>
      <c r="R94" s="146" t="s">
        <v>19</v>
      </c>
      <c r="S94" s="46" t="s">
        <v>1461</v>
      </c>
      <c r="T94" s="26"/>
    </row>
    <row r="95" spans="1:23">
      <c r="A95" s="47">
        <f t="shared" si="1"/>
        <v>1645</v>
      </c>
      <c r="B95" s="51">
        <v>645</v>
      </c>
      <c r="C95" s="51">
        <v>9163035</v>
      </c>
      <c r="D95" s="51">
        <v>3035</v>
      </c>
      <c r="E95" s="51">
        <v>115622</v>
      </c>
      <c r="F95" s="51" t="s">
        <v>1522</v>
      </c>
      <c r="G95" s="51" t="s">
        <v>87</v>
      </c>
      <c r="H95" s="49" t="s">
        <v>19</v>
      </c>
      <c r="I95" s="45" t="str">
        <f>""</f>
        <v/>
      </c>
      <c r="J95" s="45" t="str">
        <f>""</f>
        <v/>
      </c>
      <c r="K95" s="45" t="str">
        <f>""</f>
        <v/>
      </c>
      <c r="L95" s="45" t="str">
        <f>""</f>
        <v/>
      </c>
      <c r="M95" s="45" t="str">
        <f>""</f>
        <v/>
      </c>
      <c r="N95" s="45" t="str">
        <f>""</f>
        <v/>
      </c>
      <c r="O95" s="45" t="str">
        <f>""</f>
        <v/>
      </c>
      <c r="P95" s="45" t="str">
        <f>""</f>
        <v/>
      </c>
      <c r="Q95" s="45" t="str">
        <f>""</f>
        <v/>
      </c>
      <c r="R95" s="146" t="s">
        <v>19</v>
      </c>
      <c r="S95" s="46" t="s">
        <v>1461</v>
      </c>
    </row>
    <row r="96" spans="1:23">
      <c r="A96" s="47">
        <f t="shared" si="1"/>
        <v>2645</v>
      </c>
      <c r="B96" s="48">
        <v>645</v>
      </c>
      <c r="C96" s="48">
        <v>9163035</v>
      </c>
      <c r="D96" s="48">
        <v>3035</v>
      </c>
      <c r="E96" s="48">
        <v>115622</v>
      </c>
      <c r="F96" s="48" t="s">
        <v>1522</v>
      </c>
      <c r="G96" s="48" t="s">
        <v>87</v>
      </c>
      <c r="H96" s="49" t="s">
        <v>19</v>
      </c>
      <c r="I96" s="45" t="str">
        <f>""</f>
        <v/>
      </c>
      <c r="J96" s="45" t="str">
        <f>""</f>
        <v/>
      </c>
      <c r="K96" s="45" t="str">
        <f>""</f>
        <v/>
      </c>
      <c r="L96" s="45" t="str">
        <f>""</f>
        <v/>
      </c>
      <c r="M96" s="45" t="str">
        <f>""</f>
        <v/>
      </c>
      <c r="N96" s="45" t="str">
        <f>""</f>
        <v/>
      </c>
      <c r="O96" s="45" t="str">
        <f>""</f>
        <v/>
      </c>
      <c r="P96" s="45" t="str">
        <f>""</f>
        <v/>
      </c>
      <c r="Q96" s="45" t="str">
        <f>""</f>
        <v/>
      </c>
      <c r="R96" s="146" t="s">
        <v>19</v>
      </c>
      <c r="S96" s="46" t="s">
        <v>1461</v>
      </c>
    </row>
    <row r="97" spans="1:20">
      <c r="A97" s="47">
        <f t="shared" si="1"/>
        <v>1656</v>
      </c>
      <c r="B97" s="47">
        <v>656</v>
      </c>
      <c r="C97" s="47">
        <v>9162181</v>
      </c>
      <c r="D97" s="47">
        <v>2181</v>
      </c>
      <c r="E97" s="47">
        <v>131784</v>
      </c>
      <c r="F97" s="47" t="s">
        <v>1523</v>
      </c>
      <c r="G97" s="47" t="s">
        <v>87</v>
      </c>
      <c r="H97" s="49" t="s">
        <v>19</v>
      </c>
      <c r="I97" s="45" t="str">
        <f>""</f>
        <v/>
      </c>
      <c r="J97" s="45" t="str">
        <f>""</f>
        <v/>
      </c>
      <c r="K97" s="45" t="str">
        <f>""</f>
        <v/>
      </c>
      <c r="L97" s="45" t="str">
        <f>""</f>
        <v/>
      </c>
      <c r="M97" s="45" t="str">
        <f>""</f>
        <v/>
      </c>
      <c r="N97" s="45" t="str">
        <f>""</f>
        <v/>
      </c>
      <c r="O97" s="45" t="str">
        <f>""</f>
        <v/>
      </c>
      <c r="P97" s="45" t="str">
        <f>""</f>
        <v/>
      </c>
      <c r="Q97" s="45" t="str">
        <f>""</f>
        <v/>
      </c>
      <c r="R97" s="146" t="s">
        <v>19</v>
      </c>
      <c r="S97" s="46" t="s">
        <v>1461</v>
      </c>
    </row>
    <row r="98" spans="1:20">
      <c r="A98" s="47">
        <f t="shared" si="1"/>
        <v>1657</v>
      </c>
      <c r="B98" s="47">
        <v>657</v>
      </c>
      <c r="C98" s="47">
        <v>9162070</v>
      </c>
      <c r="D98" s="47">
        <v>2070</v>
      </c>
      <c r="E98" s="47">
        <v>115525</v>
      </c>
      <c r="F98" s="64" t="s">
        <v>1293</v>
      </c>
      <c r="G98" s="47" t="s">
        <v>87</v>
      </c>
      <c r="H98" s="49" t="s">
        <v>19</v>
      </c>
      <c r="I98" s="45" t="str">
        <f>""</f>
        <v/>
      </c>
      <c r="J98" s="45" t="str">
        <f>""</f>
        <v/>
      </c>
      <c r="K98" s="45" t="str">
        <f>""</f>
        <v/>
      </c>
      <c r="L98" s="45" t="str">
        <f>""</f>
        <v/>
      </c>
      <c r="M98" s="45" t="str">
        <f>""</f>
        <v/>
      </c>
      <c r="N98" s="45" t="str">
        <f>""</f>
        <v/>
      </c>
      <c r="O98" s="45" t="str">
        <f>""</f>
        <v/>
      </c>
      <c r="P98" s="45" t="str">
        <f>""</f>
        <v/>
      </c>
      <c r="Q98" s="45" t="str">
        <f>""</f>
        <v/>
      </c>
      <c r="R98" s="146" t="s">
        <v>19</v>
      </c>
      <c r="S98" s="46" t="s">
        <v>1461</v>
      </c>
    </row>
    <row r="99" spans="1:20">
      <c r="A99" s="47">
        <f t="shared" si="1"/>
        <v>1665</v>
      </c>
      <c r="B99" s="50">
        <v>665</v>
      </c>
      <c r="C99" s="50">
        <v>9163039</v>
      </c>
      <c r="D99" s="50">
        <v>3039</v>
      </c>
      <c r="E99" s="50">
        <v>115626</v>
      </c>
      <c r="F99" s="50" t="s">
        <v>1524</v>
      </c>
      <c r="G99" s="50" t="s">
        <v>87</v>
      </c>
      <c r="H99" s="49" t="s">
        <v>19</v>
      </c>
      <c r="I99" s="45" t="str">
        <f>""</f>
        <v/>
      </c>
      <c r="J99" s="45" t="str">
        <f>""</f>
        <v/>
      </c>
      <c r="K99" s="45" t="str">
        <f>""</f>
        <v/>
      </c>
      <c r="L99" s="45" t="str">
        <f>""</f>
        <v/>
      </c>
      <c r="M99" s="45" t="str">
        <f>""</f>
        <v/>
      </c>
      <c r="N99" s="45" t="str">
        <f>""</f>
        <v/>
      </c>
      <c r="O99" s="45" t="str">
        <f>""</f>
        <v/>
      </c>
      <c r="P99" s="45" t="str">
        <f>""</f>
        <v/>
      </c>
      <c r="Q99" s="45" t="str">
        <f>""</f>
        <v/>
      </c>
      <c r="R99" s="146" t="s">
        <v>19</v>
      </c>
      <c r="S99" s="46" t="s">
        <v>1461</v>
      </c>
    </row>
    <row r="100" spans="1:20">
      <c r="A100" s="47">
        <f t="shared" si="1"/>
        <v>1666</v>
      </c>
      <c r="B100" s="47">
        <v>666</v>
      </c>
      <c r="C100" s="47">
        <v>9163040</v>
      </c>
      <c r="D100" s="47">
        <v>3040</v>
      </c>
      <c r="E100" s="47">
        <v>115627</v>
      </c>
      <c r="F100" s="47" t="s">
        <v>1525</v>
      </c>
      <c r="G100" s="47" t="s">
        <v>87</v>
      </c>
      <c r="H100" s="49" t="s">
        <v>19</v>
      </c>
      <c r="I100" s="45" t="str">
        <f>""</f>
        <v/>
      </c>
      <c r="J100" s="45" t="str">
        <f>""</f>
        <v/>
      </c>
      <c r="K100" s="45" t="str">
        <f>""</f>
        <v/>
      </c>
      <c r="L100" s="45" t="str">
        <f>""</f>
        <v/>
      </c>
      <c r="M100" s="45" t="str">
        <f>""</f>
        <v/>
      </c>
      <c r="N100" s="45" t="str">
        <f>""</f>
        <v/>
      </c>
      <c r="O100" s="45" t="str">
        <f>""</f>
        <v/>
      </c>
      <c r="P100" s="45" t="str">
        <f>""</f>
        <v/>
      </c>
      <c r="Q100" s="45" t="str">
        <f>""</f>
        <v/>
      </c>
      <c r="R100" s="146" t="s">
        <v>19</v>
      </c>
      <c r="S100" s="46" t="s">
        <v>1461</v>
      </c>
    </row>
    <row r="101" spans="1:20">
      <c r="A101" s="47">
        <f t="shared" si="1"/>
        <v>1667</v>
      </c>
      <c r="B101" s="47">
        <v>667</v>
      </c>
      <c r="C101" s="47">
        <v>9163041</v>
      </c>
      <c r="D101" s="47">
        <v>3041</v>
      </c>
      <c r="E101" s="47">
        <v>115628</v>
      </c>
      <c r="F101" s="47" t="s">
        <v>1526</v>
      </c>
      <c r="G101" s="47" t="s">
        <v>87</v>
      </c>
      <c r="H101" s="49" t="s">
        <v>19</v>
      </c>
      <c r="I101" s="45" t="str">
        <f>""</f>
        <v/>
      </c>
      <c r="J101" s="45" t="str">
        <f>""</f>
        <v/>
      </c>
      <c r="K101" s="45" t="str">
        <f>""</f>
        <v/>
      </c>
      <c r="L101" s="45" t="str">
        <f>""</f>
        <v/>
      </c>
      <c r="M101" s="45" t="str">
        <f>""</f>
        <v/>
      </c>
      <c r="N101" s="45" t="str">
        <f>""</f>
        <v/>
      </c>
      <c r="O101" s="45" t="str">
        <f>""</f>
        <v/>
      </c>
      <c r="P101" s="45" t="str">
        <f>""</f>
        <v/>
      </c>
      <c r="Q101" s="45" t="str">
        <f>""</f>
        <v/>
      </c>
      <c r="R101" s="146" t="s">
        <v>19</v>
      </c>
      <c r="S101" s="46" t="s">
        <v>1461</v>
      </c>
    </row>
    <row r="102" spans="1:20">
      <c r="A102" s="47">
        <f t="shared" si="1"/>
        <v>1671</v>
      </c>
      <c r="B102" s="47">
        <v>671</v>
      </c>
      <c r="C102" s="47">
        <v>9163367</v>
      </c>
      <c r="D102" s="47">
        <v>3367</v>
      </c>
      <c r="E102" s="47">
        <v>115716</v>
      </c>
      <c r="F102" s="47" t="s">
        <v>1527</v>
      </c>
      <c r="G102" s="47" t="s">
        <v>87</v>
      </c>
      <c r="H102" s="49" t="s">
        <v>19</v>
      </c>
      <c r="I102" s="45" t="str">
        <f>""</f>
        <v/>
      </c>
      <c r="J102" s="45" t="str">
        <f>""</f>
        <v/>
      </c>
      <c r="K102" s="45" t="str">
        <f>""</f>
        <v/>
      </c>
      <c r="L102" s="45" t="str">
        <f>""</f>
        <v/>
      </c>
      <c r="M102" s="45" t="str">
        <f>""</f>
        <v/>
      </c>
      <c r="N102" s="45" t="str">
        <f>""</f>
        <v/>
      </c>
      <c r="O102" s="45" t="str">
        <f>""</f>
        <v/>
      </c>
      <c r="P102" s="45" t="str">
        <f>""</f>
        <v/>
      </c>
      <c r="Q102" s="45" t="str">
        <f>""</f>
        <v/>
      </c>
      <c r="R102" s="146" t="s">
        <v>19</v>
      </c>
      <c r="S102" s="46" t="s">
        <v>1461</v>
      </c>
    </row>
    <row r="103" spans="1:20">
      <c r="A103" s="47">
        <f t="shared" si="1"/>
        <v>1672</v>
      </c>
      <c r="B103" s="50">
        <v>672</v>
      </c>
      <c r="C103" s="50">
        <v>9163327</v>
      </c>
      <c r="D103" s="50">
        <v>3327</v>
      </c>
      <c r="E103" s="50">
        <v>115685</v>
      </c>
      <c r="F103" s="50" t="s">
        <v>1528</v>
      </c>
      <c r="G103" s="50" t="s">
        <v>87</v>
      </c>
      <c r="H103" s="49" t="s">
        <v>19</v>
      </c>
      <c r="I103" s="45" t="str">
        <f>""</f>
        <v/>
      </c>
      <c r="J103" s="45" t="str">
        <f>""</f>
        <v/>
      </c>
      <c r="K103" s="45" t="str">
        <f>""</f>
        <v/>
      </c>
      <c r="L103" s="45" t="str">
        <f>""</f>
        <v/>
      </c>
      <c r="M103" s="45" t="str">
        <f>""</f>
        <v/>
      </c>
      <c r="N103" s="45" t="str">
        <f>""</f>
        <v/>
      </c>
      <c r="O103" s="45" t="str">
        <f>""</f>
        <v/>
      </c>
      <c r="P103" s="45" t="str">
        <f>""</f>
        <v/>
      </c>
      <c r="Q103" s="45" t="str">
        <f>""</f>
        <v/>
      </c>
      <c r="R103" s="146" t="s">
        <v>19</v>
      </c>
      <c r="S103" s="46" t="s">
        <v>1461</v>
      </c>
    </row>
    <row r="104" spans="1:20">
      <c r="A104" s="47">
        <f t="shared" si="1"/>
        <v>1677</v>
      </c>
      <c r="B104" s="50">
        <v>677</v>
      </c>
      <c r="C104" s="50">
        <v>9163328</v>
      </c>
      <c r="D104" s="50">
        <v>3328</v>
      </c>
      <c r="E104" s="50">
        <v>115686</v>
      </c>
      <c r="F104" s="65" t="s">
        <v>1529</v>
      </c>
      <c r="G104" s="50" t="s">
        <v>87</v>
      </c>
      <c r="H104" s="49" t="s">
        <v>19</v>
      </c>
      <c r="I104" s="45" t="str">
        <f>""</f>
        <v/>
      </c>
      <c r="J104" s="45" t="str">
        <f>""</f>
        <v/>
      </c>
      <c r="K104" s="45" t="str">
        <f>""</f>
        <v/>
      </c>
      <c r="L104" s="45" t="str">
        <f>""</f>
        <v/>
      </c>
      <c r="M104" s="45" t="str">
        <f>""</f>
        <v/>
      </c>
      <c r="N104" s="45" t="str">
        <f>""</f>
        <v/>
      </c>
      <c r="O104" s="45" t="str">
        <f>""</f>
        <v/>
      </c>
      <c r="P104" s="45" t="str">
        <f>""</f>
        <v/>
      </c>
      <c r="Q104" s="45" t="str">
        <f>""</f>
        <v/>
      </c>
      <c r="R104" s="146" t="s">
        <v>19</v>
      </c>
      <c r="S104" s="46" t="s">
        <v>1461</v>
      </c>
    </row>
    <row r="105" spans="1:20">
      <c r="A105" s="47">
        <f t="shared" si="1"/>
        <v>1678</v>
      </c>
      <c r="B105" s="48">
        <v>678</v>
      </c>
      <c r="C105" s="48">
        <v>9162118</v>
      </c>
      <c r="D105" s="48">
        <v>2118</v>
      </c>
      <c r="E105" s="48">
        <v>115562</v>
      </c>
      <c r="F105" s="48" t="s">
        <v>722</v>
      </c>
      <c r="G105" s="48" t="s">
        <v>87</v>
      </c>
      <c r="H105" s="49" t="s">
        <v>19</v>
      </c>
      <c r="I105" s="45" t="str">
        <f>""</f>
        <v/>
      </c>
      <c r="J105" s="45" t="str">
        <f>""</f>
        <v/>
      </c>
      <c r="K105" s="45" t="str">
        <f>""</f>
        <v/>
      </c>
      <c r="L105" s="45" t="str">
        <f>""</f>
        <v/>
      </c>
      <c r="M105" s="45" t="str">
        <f>""</f>
        <v/>
      </c>
      <c r="N105" s="45" t="str">
        <f>""</f>
        <v/>
      </c>
      <c r="O105" s="45" t="str">
        <f>""</f>
        <v/>
      </c>
      <c r="P105" s="45" t="str">
        <f>""</f>
        <v/>
      </c>
      <c r="Q105" s="45" t="str">
        <f>""</f>
        <v/>
      </c>
      <c r="R105" s="146" t="s">
        <v>19</v>
      </c>
      <c r="S105" s="46" t="s">
        <v>1461</v>
      </c>
      <c r="T105" s="26"/>
    </row>
    <row r="106" spans="1:20">
      <c r="A106" s="47">
        <f t="shared" si="1"/>
        <v>2678</v>
      </c>
      <c r="B106" s="48">
        <v>678</v>
      </c>
      <c r="C106" s="48">
        <v>9162118</v>
      </c>
      <c r="D106" s="48">
        <v>2118</v>
      </c>
      <c r="E106" s="48">
        <v>115562</v>
      </c>
      <c r="F106" s="48" t="s">
        <v>722</v>
      </c>
      <c r="G106" s="48" t="s">
        <v>87</v>
      </c>
      <c r="H106" s="49" t="s">
        <v>19</v>
      </c>
      <c r="I106" s="45" t="str">
        <f>""</f>
        <v/>
      </c>
      <c r="J106" s="45" t="str">
        <f>""</f>
        <v/>
      </c>
      <c r="K106" s="45" t="str">
        <f>""</f>
        <v/>
      </c>
      <c r="L106" s="45" t="str">
        <f>""</f>
        <v/>
      </c>
      <c r="M106" s="45" t="str">
        <f>""</f>
        <v/>
      </c>
      <c r="N106" s="45" t="str">
        <f>""</f>
        <v/>
      </c>
      <c r="O106" s="45" t="str">
        <f>""</f>
        <v/>
      </c>
      <c r="P106" s="45" t="str">
        <f>""</f>
        <v/>
      </c>
      <c r="Q106" s="45" t="str">
        <f>""</f>
        <v/>
      </c>
      <c r="R106" s="146" t="s">
        <v>19</v>
      </c>
      <c r="S106" s="46" t="s">
        <v>1461</v>
      </c>
      <c r="T106" s="26"/>
    </row>
    <row r="107" spans="1:20">
      <c r="A107" s="47">
        <f t="shared" si="1"/>
        <v>3678</v>
      </c>
      <c r="B107" s="48">
        <v>678</v>
      </c>
      <c r="C107" s="48">
        <v>9162118</v>
      </c>
      <c r="D107" s="48">
        <v>2118</v>
      </c>
      <c r="E107" s="48">
        <v>115562</v>
      </c>
      <c r="F107" s="48" t="s">
        <v>722</v>
      </c>
      <c r="G107" s="48" t="s">
        <v>87</v>
      </c>
      <c r="H107" s="49" t="s">
        <v>19</v>
      </c>
      <c r="I107" s="45" t="str">
        <f>""</f>
        <v/>
      </c>
      <c r="J107" s="45" t="str">
        <f>""</f>
        <v/>
      </c>
      <c r="K107" s="45" t="str">
        <f>""</f>
        <v/>
      </c>
      <c r="L107" s="45" t="str">
        <f>""</f>
        <v/>
      </c>
      <c r="M107" s="45" t="str">
        <f>""</f>
        <v/>
      </c>
      <c r="N107" s="45" t="str">
        <f>""</f>
        <v/>
      </c>
      <c r="O107" s="45" t="str">
        <f>""</f>
        <v/>
      </c>
      <c r="P107" s="45" t="str">
        <f>""</f>
        <v/>
      </c>
      <c r="Q107" s="45" t="str">
        <f>""</f>
        <v/>
      </c>
      <c r="R107" s="146" t="s">
        <v>19</v>
      </c>
      <c r="S107" s="46" t="s">
        <v>1461</v>
      </c>
      <c r="T107" s="26"/>
    </row>
    <row r="108" spans="1:20">
      <c r="A108" s="47">
        <f t="shared" si="1"/>
        <v>1682</v>
      </c>
      <c r="B108" s="47">
        <v>682</v>
      </c>
      <c r="C108" s="47">
        <v>9163042</v>
      </c>
      <c r="D108" s="47">
        <v>3042</v>
      </c>
      <c r="E108" s="47">
        <v>115629</v>
      </c>
      <c r="F108" s="47" t="s">
        <v>1530</v>
      </c>
      <c r="G108" s="47" t="s">
        <v>87</v>
      </c>
      <c r="H108" s="49" t="s">
        <v>19</v>
      </c>
      <c r="I108" s="45" t="str">
        <f>""</f>
        <v/>
      </c>
      <c r="J108" s="45" t="str">
        <f>""</f>
        <v/>
      </c>
      <c r="K108" s="45" t="str">
        <f>""</f>
        <v/>
      </c>
      <c r="L108" s="45" t="str">
        <f>""</f>
        <v/>
      </c>
      <c r="M108" s="45" t="str">
        <f>""</f>
        <v/>
      </c>
      <c r="N108" s="45" t="str">
        <f>""</f>
        <v/>
      </c>
      <c r="O108" s="45" t="str">
        <f>""</f>
        <v/>
      </c>
      <c r="P108" s="45" t="str">
        <f>""</f>
        <v/>
      </c>
      <c r="Q108" s="45" t="str">
        <f>""</f>
        <v/>
      </c>
      <c r="R108" s="146" t="s">
        <v>19</v>
      </c>
      <c r="S108" s="46" t="s">
        <v>1461</v>
      </c>
    </row>
    <row r="109" spans="1:20">
      <c r="A109" s="47">
        <f t="shared" si="1"/>
        <v>1683</v>
      </c>
      <c r="B109" s="48">
        <v>683</v>
      </c>
      <c r="C109" s="48">
        <v>9162145</v>
      </c>
      <c r="D109" s="48">
        <v>2145</v>
      </c>
      <c r="E109" s="48">
        <v>115580</v>
      </c>
      <c r="F109" s="48" t="s">
        <v>718</v>
      </c>
      <c r="G109" s="48" t="s">
        <v>87</v>
      </c>
      <c r="H109" s="49" t="s">
        <v>19</v>
      </c>
      <c r="I109" s="45" t="str">
        <f>""</f>
        <v/>
      </c>
      <c r="J109" s="45" t="str">
        <f>""</f>
        <v/>
      </c>
      <c r="K109" s="45" t="str">
        <f>""</f>
        <v/>
      </c>
      <c r="L109" s="45" t="str">
        <f>""</f>
        <v/>
      </c>
      <c r="M109" s="45" t="str">
        <f>""</f>
        <v/>
      </c>
      <c r="N109" s="45" t="str">
        <f>""</f>
        <v/>
      </c>
      <c r="O109" s="45" t="str">
        <f>""</f>
        <v/>
      </c>
      <c r="P109" s="45" t="str">
        <f>""</f>
        <v/>
      </c>
      <c r="Q109" s="45" t="str">
        <f>""</f>
        <v/>
      </c>
      <c r="R109" s="146" t="s">
        <v>19</v>
      </c>
      <c r="S109" s="46" t="s">
        <v>1461</v>
      </c>
      <c r="T109" s="26"/>
    </row>
    <row r="110" spans="1:20">
      <c r="A110" s="47">
        <f t="shared" si="1"/>
        <v>2683</v>
      </c>
      <c r="B110" s="51">
        <v>683</v>
      </c>
      <c r="C110" s="51">
        <v>9162145</v>
      </c>
      <c r="D110" s="51">
        <v>2145</v>
      </c>
      <c r="E110" s="51">
        <v>115580</v>
      </c>
      <c r="F110" s="51" t="s">
        <v>718</v>
      </c>
      <c r="G110" s="51" t="s">
        <v>87</v>
      </c>
      <c r="H110" s="49" t="s">
        <v>19</v>
      </c>
      <c r="I110" s="45" t="str">
        <f>""</f>
        <v/>
      </c>
      <c r="J110" s="45" t="str">
        <f>""</f>
        <v/>
      </c>
      <c r="K110" s="45" t="str">
        <f>""</f>
        <v/>
      </c>
      <c r="L110" s="45" t="str">
        <f>""</f>
        <v/>
      </c>
      <c r="M110" s="45" t="str">
        <f>""</f>
        <v/>
      </c>
      <c r="N110" s="45" t="str">
        <f>""</f>
        <v/>
      </c>
      <c r="O110" s="45" t="str">
        <f>""</f>
        <v/>
      </c>
      <c r="P110" s="45" t="str">
        <f>""</f>
        <v/>
      </c>
      <c r="Q110" s="45" t="str">
        <f>""</f>
        <v/>
      </c>
      <c r="R110" s="146" t="s">
        <v>19</v>
      </c>
      <c r="S110" s="46" t="s">
        <v>1461</v>
      </c>
      <c r="T110" s="26"/>
    </row>
    <row r="111" spans="1:20">
      <c r="A111" s="47">
        <f t="shared" si="1"/>
        <v>1686</v>
      </c>
      <c r="B111" s="51">
        <v>686</v>
      </c>
      <c r="C111" s="51">
        <v>9163372</v>
      </c>
      <c r="D111" s="51">
        <v>3372</v>
      </c>
      <c r="E111" s="51">
        <v>135266</v>
      </c>
      <c r="F111" s="51" t="s">
        <v>1531</v>
      </c>
      <c r="G111" s="51" t="s">
        <v>87</v>
      </c>
      <c r="H111" s="49" t="s">
        <v>19</v>
      </c>
      <c r="I111" s="45" t="str">
        <f>""</f>
        <v/>
      </c>
      <c r="J111" s="45" t="str">
        <f>""</f>
        <v/>
      </c>
      <c r="K111" s="45" t="str">
        <f>""</f>
        <v/>
      </c>
      <c r="L111" s="45" t="str">
        <f>""</f>
        <v/>
      </c>
      <c r="M111" s="45" t="str">
        <f>""</f>
        <v/>
      </c>
      <c r="N111" s="45" t="str">
        <f>""</f>
        <v/>
      </c>
      <c r="O111" s="45" t="str">
        <f>""</f>
        <v/>
      </c>
      <c r="P111" s="45" t="str">
        <f>""</f>
        <v/>
      </c>
      <c r="Q111" s="45" t="str">
        <f>""</f>
        <v/>
      </c>
      <c r="R111" s="146" t="s">
        <v>19</v>
      </c>
      <c r="S111" s="46" t="s">
        <v>1461</v>
      </c>
    </row>
    <row r="112" spans="1:20">
      <c r="A112" s="47">
        <f t="shared" si="1"/>
        <v>2686</v>
      </c>
      <c r="B112" s="51">
        <v>686</v>
      </c>
      <c r="C112" s="51">
        <v>9163372</v>
      </c>
      <c r="D112" s="51">
        <v>3372</v>
      </c>
      <c r="E112" s="51">
        <v>135266</v>
      </c>
      <c r="F112" s="51" t="s">
        <v>1531</v>
      </c>
      <c r="G112" s="51" t="s">
        <v>87</v>
      </c>
      <c r="H112" s="49" t="s">
        <v>19</v>
      </c>
      <c r="I112" s="45" t="str">
        <f>""</f>
        <v/>
      </c>
      <c r="J112" s="45" t="str">
        <f>""</f>
        <v/>
      </c>
      <c r="K112" s="45" t="str">
        <f>""</f>
        <v/>
      </c>
      <c r="L112" s="45" t="str">
        <f>""</f>
        <v/>
      </c>
      <c r="M112" s="45" t="str">
        <f>""</f>
        <v/>
      </c>
      <c r="N112" s="45" t="str">
        <f>""</f>
        <v/>
      </c>
      <c r="O112" s="45" t="str">
        <f>""</f>
        <v/>
      </c>
      <c r="P112" s="45" t="str">
        <f>""</f>
        <v/>
      </c>
      <c r="Q112" s="45" t="str">
        <f>""</f>
        <v/>
      </c>
      <c r="R112" s="146" t="s">
        <v>19</v>
      </c>
      <c r="S112" s="46" t="s">
        <v>1461</v>
      </c>
    </row>
    <row r="113" spans="1:20">
      <c r="A113" s="47">
        <f t="shared" si="1"/>
        <v>1691</v>
      </c>
      <c r="B113" s="50">
        <v>691</v>
      </c>
      <c r="C113" s="50">
        <v>9162075</v>
      </c>
      <c r="D113" s="50">
        <v>2075</v>
      </c>
      <c r="E113" s="50">
        <v>115529</v>
      </c>
      <c r="F113" s="50" t="s">
        <v>758</v>
      </c>
      <c r="G113" s="50" t="s">
        <v>87</v>
      </c>
      <c r="H113" s="49" t="s">
        <v>19</v>
      </c>
      <c r="I113" s="45" t="str">
        <f>""</f>
        <v/>
      </c>
      <c r="J113" s="45" t="str">
        <f>""</f>
        <v/>
      </c>
      <c r="K113" s="45" t="str">
        <f>""</f>
        <v/>
      </c>
      <c r="L113" s="45" t="str">
        <f>""</f>
        <v/>
      </c>
      <c r="M113" s="45" t="str">
        <f>""</f>
        <v/>
      </c>
      <c r="N113" s="45" t="str">
        <f>""</f>
        <v/>
      </c>
      <c r="O113" s="45" t="str">
        <f>""</f>
        <v/>
      </c>
      <c r="P113" s="45" t="str">
        <f>""</f>
        <v/>
      </c>
      <c r="Q113" s="45" t="str">
        <f>""</f>
        <v/>
      </c>
      <c r="R113" s="146" t="s">
        <v>19</v>
      </c>
      <c r="S113" s="46" t="s">
        <v>1461</v>
      </c>
    </row>
    <row r="114" spans="1:20" ht="14.25">
      <c r="A114" s="47">
        <f t="shared" si="1"/>
        <v>1693</v>
      </c>
      <c r="B114" s="50">
        <v>693</v>
      </c>
      <c r="C114" s="50">
        <v>9165210</v>
      </c>
      <c r="D114" s="50">
        <v>5210</v>
      </c>
      <c r="E114" s="50">
        <v>115740</v>
      </c>
      <c r="F114" s="50" t="s">
        <v>1361</v>
      </c>
      <c r="G114" s="50" t="s">
        <v>87</v>
      </c>
      <c r="H114" s="49" t="s">
        <v>19</v>
      </c>
      <c r="I114" s="45" t="str">
        <f>""</f>
        <v/>
      </c>
      <c r="J114" s="45" t="str">
        <f>""</f>
        <v/>
      </c>
      <c r="K114" s="45" t="str">
        <f>""</f>
        <v/>
      </c>
      <c r="L114" s="45" t="str">
        <f>""</f>
        <v/>
      </c>
      <c r="M114" s="45" t="str">
        <f>""</f>
        <v/>
      </c>
      <c r="N114" s="45" t="str">
        <f>""</f>
        <v/>
      </c>
      <c r="O114" s="45" t="str">
        <f>""</f>
        <v/>
      </c>
      <c r="P114" s="45" t="str">
        <f>""</f>
        <v/>
      </c>
      <c r="Q114" s="45" t="str">
        <f>""</f>
        <v/>
      </c>
      <c r="R114" s="146" t="s">
        <v>19</v>
      </c>
      <c r="S114" s="153" t="s">
        <v>1461</v>
      </c>
    </row>
    <row r="115" spans="1:20">
      <c r="A115" s="47">
        <f t="shared" si="1"/>
        <v>1694</v>
      </c>
      <c r="B115" s="47">
        <v>694</v>
      </c>
      <c r="C115" s="47">
        <v>9163331</v>
      </c>
      <c r="D115" s="47">
        <v>3331</v>
      </c>
      <c r="E115" s="47">
        <v>115688</v>
      </c>
      <c r="F115" s="47" t="s">
        <v>1532</v>
      </c>
      <c r="G115" s="47" t="s">
        <v>87</v>
      </c>
      <c r="H115" s="49" t="s">
        <v>19</v>
      </c>
      <c r="I115" s="45" t="str">
        <f>""</f>
        <v/>
      </c>
      <c r="J115" s="45" t="str">
        <f>""</f>
        <v/>
      </c>
      <c r="K115" s="45" t="str">
        <f>""</f>
        <v/>
      </c>
      <c r="L115" s="45" t="str">
        <f>""</f>
        <v/>
      </c>
      <c r="M115" s="45" t="str">
        <f>""</f>
        <v/>
      </c>
      <c r="N115" s="45" t="str">
        <f>""</f>
        <v/>
      </c>
      <c r="O115" s="45" t="str">
        <f>""</f>
        <v/>
      </c>
      <c r="P115" s="45" t="str">
        <f>""</f>
        <v/>
      </c>
      <c r="Q115" s="45" t="str">
        <f>""</f>
        <v/>
      </c>
      <c r="R115" s="146" t="s">
        <v>19</v>
      </c>
      <c r="S115" s="46" t="s">
        <v>1461</v>
      </c>
      <c r="T115" s="26"/>
    </row>
    <row r="116" spans="1:20">
      <c r="A116" s="47">
        <f t="shared" si="1"/>
        <v>1695</v>
      </c>
      <c r="B116" s="47">
        <v>695</v>
      </c>
      <c r="C116" s="47">
        <v>9163044</v>
      </c>
      <c r="D116" s="47">
        <v>3044</v>
      </c>
      <c r="E116" s="47">
        <v>115631</v>
      </c>
      <c r="F116" s="47" t="s">
        <v>1533</v>
      </c>
      <c r="G116" s="47" t="s">
        <v>87</v>
      </c>
      <c r="H116" s="49" t="s">
        <v>19</v>
      </c>
      <c r="I116" s="45" t="str">
        <f>""</f>
        <v/>
      </c>
      <c r="J116" s="45" t="str">
        <f>""</f>
        <v/>
      </c>
      <c r="K116" s="45" t="str">
        <f>""</f>
        <v/>
      </c>
      <c r="L116" s="45" t="str">
        <f>""</f>
        <v/>
      </c>
      <c r="M116" s="45" t="str">
        <f>""</f>
        <v/>
      </c>
      <c r="N116" s="45" t="str">
        <f>""</f>
        <v/>
      </c>
      <c r="O116" s="45" t="str">
        <f>""</f>
        <v/>
      </c>
      <c r="P116" s="45" t="str">
        <f>""</f>
        <v/>
      </c>
      <c r="Q116" s="45" t="str">
        <f>""</f>
        <v/>
      </c>
      <c r="R116" s="146" t="s">
        <v>19</v>
      </c>
      <c r="S116" s="46" t="s">
        <v>1461</v>
      </c>
    </row>
    <row r="117" spans="1:20">
      <c r="A117" s="47">
        <f t="shared" si="1"/>
        <v>1699</v>
      </c>
      <c r="B117" s="50">
        <v>699</v>
      </c>
      <c r="C117" s="50">
        <v>9163045</v>
      </c>
      <c r="D117" s="50">
        <v>3045</v>
      </c>
      <c r="E117" s="50">
        <v>115632</v>
      </c>
      <c r="F117" s="50" t="s">
        <v>1534</v>
      </c>
      <c r="G117" s="50" t="s">
        <v>87</v>
      </c>
      <c r="H117" s="49" t="s">
        <v>19</v>
      </c>
      <c r="I117" s="45" t="str">
        <f>""</f>
        <v/>
      </c>
      <c r="J117" s="45" t="str">
        <f>""</f>
        <v/>
      </c>
      <c r="K117" s="45" t="str">
        <f>""</f>
        <v/>
      </c>
      <c r="L117" s="45" t="str">
        <f>""</f>
        <v/>
      </c>
      <c r="M117" s="45" t="str">
        <f>""</f>
        <v/>
      </c>
      <c r="N117" s="45" t="str">
        <f>""</f>
        <v/>
      </c>
      <c r="O117" s="45" t="str">
        <f>""</f>
        <v/>
      </c>
      <c r="P117" s="45" t="str">
        <f>""</f>
        <v/>
      </c>
      <c r="Q117" s="45" t="str">
        <f>""</f>
        <v/>
      </c>
      <c r="R117" s="146" t="s">
        <v>19</v>
      </c>
      <c r="S117" s="46" t="s">
        <v>1461</v>
      </c>
    </row>
    <row r="118" spans="1:20">
      <c r="A118" s="47">
        <f t="shared" si="1"/>
        <v>1702</v>
      </c>
      <c r="B118" s="51">
        <v>702</v>
      </c>
      <c r="C118" s="51">
        <v>9162184</v>
      </c>
      <c r="D118" s="51">
        <v>2184</v>
      </c>
      <c r="E118" s="51">
        <v>133395</v>
      </c>
      <c r="F118" s="51" t="s">
        <v>1535</v>
      </c>
      <c r="G118" s="51" t="s">
        <v>87</v>
      </c>
      <c r="H118" s="49" t="s">
        <v>19</v>
      </c>
      <c r="I118" s="52" t="str">
        <f>""</f>
        <v/>
      </c>
      <c r="J118" s="52" t="str">
        <f>""</f>
        <v/>
      </c>
      <c r="K118" s="52" t="str">
        <f>""</f>
        <v/>
      </c>
      <c r="L118" s="52" t="str">
        <f>""</f>
        <v/>
      </c>
      <c r="M118" s="53" t="str">
        <f>""</f>
        <v/>
      </c>
      <c r="N118" s="53" t="str">
        <f>""</f>
        <v/>
      </c>
      <c r="O118" s="53" t="str">
        <f>""</f>
        <v/>
      </c>
      <c r="P118" s="53" t="str">
        <f>""</f>
        <v/>
      </c>
      <c r="Q118" s="45" t="str">
        <f>""</f>
        <v/>
      </c>
      <c r="R118" s="146" t="s">
        <v>19</v>
      </c>
      <c r="S118" s="46" t="s">
        <v>1461</v>
      </c>
    </row>
    <row r="119" spans="1:20">
      <c r="A119" s="47">
        <f t="shared" si="1"/>
        <v>2702</v>
      </c>
      <c r="B119" s="51">
        <v>702</v>
      </c>
      <c r="C119" s="51">
        <v>9162184</v>
      </c>
      <c r="D119" s="51">
        <v>2184</v>
      </c>
      <c r="E119" s="51">
        <v>133395</v>
      </c>
      <c r="F119" s="51" t="s">
        <v>1535</v>
      </c>
      <c r="G119" s="51" t="s">
        <v>87</v>
      </c>
      <c r="H119" s="49" t="s">
        <v>19</v>
      </c>
      <c r="I119" s="52" t="str">
        <f>""</f>
        <v/>
      </c>
      <c r="J119" s="52" t="str">
        <f>""</f>
        <v/>
      </c>
      <c r="K119" s="52" t="str">
        <f>""</f>
        <v/>
      </c>
      <c r="L119" s="52" t="str">
        <f>""</f>
        <v/>
      </c>
      <c r="M119" s="53" t="str">
        <f>""</f>
        <v/>
      </c>
      <c r="N119" s="53" t="str">
        <f>""</f>
        <v/>
      </c>
      <c r="O119" s="53" t="str">
        <f>""</f>
        <v/>
      </c>
      <c r="P119" s="53" t="str">
        <f>""</f>
        <v/>
      </c>
      <c r="Q119" s="45" t="str">
        <f>""</f>
        <v/>
      </c>
      <c r="R119" s="146" t="s">
        <v>19</v>
      </c>
      <c r="S119" s="46" t="s">
        <v>1461</v>
      </c>
    </row>
    <row r="120" spans="1:20">
      <c r="A120" s="47">
        <f t="shared" si="1"/>
        <v>3702</v>
      </c>
      <c r="B120" s="51">
        <v>702</v>
      </c>
      <c r="C120" s="51">
        <v>9162184</v>
      </c>
      <c r="D120" s="51">
        <v>2184</v>
      </c>
      <c r="E120" s="51">
        <v>133395</v>
      </c>
      <c r="F120" s="51" t="s">
        <v>1535</v>
      </c>
      <c r="G120" s="51" t="s">
        <v>87</v>
      </c>
      <c r="H120" s="49" t="s">
        <v>19</v>
      </c>
      <c r="I120" s="52" t="str">
        <f>""</f>
        <v/>
      </c>
      <c r="J120" s="52" t="str">
        <f>""</f>
        <v/>
      </c>
      <c r="K120" s="52" t="str">
        <f>""</f>
        <v/>
      </c>
      <c r="L120" s="52" t="str">
        <f>""</f>
        <v/>
      </c>
      <c r="M120" s="53" t="str">
        <f>""</f>
        <v/>
      </c>
      <c r="N120" s="53" t="str">
        <f>""</f>
        <v/>
      </c>
      <c r="O120" s="53" t="str">
        <f>""</f>
        <v/>
      </c>
      <c r="P120" s="53" t="str">
        <f>""</f>
        <v/>
      </c>
      <c r="Q120" s="45" t="str">
        <f>""</f>
        <v/>
      </c>
      <c r="R120" s="146" t="s">
        <v>19</v>
      </c>
      <c r="S120" s="46" t="s">
        <v>1461</v>
      </c>
    </row>
    <row r="121" spans="1:20">
      <c r="A121" s="47">
        <f t="shared" si="1"/>
        <v>1709</v>
      </c>
      <c r="B121" s="50">
        <v>709</v>
      </c>
      <c r="C121" s="50">
        <v>9162077</v>
      </c>
      <c r="D121" s="50">
        <v>2077</v>
      </c>
      <c r="E121" s="50">
        <v>115531</v>
      </c>
      <c r="F121" s="50" t="s">
        <v>1536</v>
      </c>
      <c r="G121" s="50" t="s">
        <v>87</v>
      </c>
      <c r="H121" s="49" t="s">
        <v>19</v>
      </c>
      <c r="I121" s="45" t="str">
        <f>""</f>
        <v/>
      </c>
      <c r="J121" s="45" t="str">
        <f>""</f>
        <v/>
      </c>
      <c r="K121" s="45" t="str">
        <f>""</f>
        <v/>
      </c>
      <c r="L121" s="45" t="str">
        <f>""</f>
        <v/>
      </c>
      <c r="M121" s="45" t="str">
        <f>""</f>
        <v/>
      </c>
      <c r="N121" s="45" t="str">
        <f>""</f>
        <v/>
      </c>
      <c r="O121" s="45" t="str">
        <f>""</f>
        <v/>
      </c>
      <c r="P121" s="45" t="str">
        <f>""</f>
        <v/>
      </c>
      <c r="Q121" s="45" t="str">
        <f>""</f>
        <v/>
      </c>
      <c r="R121" s="146" t="s">
        <v>19</v>
      </c>
      <c r="S121" s="46" t="s">
        <v>1461</v>
      </c>
    </row>
    <row r="122" spans="1:20" ht="25.5">
      <c r="A122" s="47">
        <f t="shared" si="1"/>
        <v>1710</v>
      </c>
      <c r="B122" s="51">
        <v>710</v>
      </c>
      <c r="C122" s="51">
        <v>9163048</v>
      </c>
      <c r="D122" s="51">
        <v>3048</v>
      </c>
      <c r="E122" s="51">
        <v>115635</v>
      </c>
      <c r="F122" s="67" t="s">
        <v>1537</v>
      </c>
      <c r="G122" s="51" t="s">
        <v>87</v>
      </c>
      <c r="H122" s="49" t="s">
        <v>19</v>
      </c>
      <c r="I122" s="45" t="str">
        <f>""</f>
        <v/>
      </c>
      <c r="J122" s="45" t="str">
        <f>""</f>
        <v/>
      </c>
      <c r="K122" s="45" t="str">
        <f>""</f>
        <v/>
      </c>
      <c r="L122" s="45" t="str">
        <f>""</f>
        <v/>
      </c>
      <c r="M122" s="45" t="str">
        <f>""</f>
        <v/>
      </c>
      <c r="N122" s="45" t="str">
        <f>""</f>
        <v/>
      </c>
      <c r="O122" s="45" t="str">
        <f>""</f>
        <v/>
      </c>
      <c r="P122" s="45" t="str">
        <f>""</f>
        <v/>
      </c>
      <c r="Q122" s="45" t="str">
        <f>""</f>
        <v/>
      </c>
      <c r="R122" s="146" t="s">
        <v>19</v>
      </c>
      <c r="S122" s="46" t="s">
        <v>1461</v>
      </c>
      <c r="T122" s="26"/>
    </row>
    <row r="123" spans="1:20" ht="25.5">
      <c r="A123" s="47">
        <f t="shared" si="1"/>
        <v>2710</v>
      </c>
      <c r="B123" s="51">
        <v>710</v>
      </c>
      <c r="C123" s="51">
        <v>9163048</v>
      </c>
      <c r="D123" s="51">
        <v>3048</v>
      </c>
      <c r="E123" s="51">
        <v>115635</v>
      </c>
      <c r="F123" s="67" t="s">
        <v>1537</v>
      </c>
      <c r="G123" s="51" t="s">
        <v>87</v>
      </c>
      <c r="H123" s="49" t="s">
        <v>19</v>
      </c>
      <c r="I123" s="45" t="str">
        <f>""</f>
        <v/>
      </c>
      <c r="J123" s="45" t="str">
        <f>""</f>
        <v/>
      </c>
      <c r="K123" s="45" t="str">
        <f>""</f>
        <v/>
      </c>
      <c r="L123" s="45" t="str">
        <f>""</f>
        <v/>
      </c>
      <c r="M123" s="45" t="str">
        <f>""</f>
        <v/>
      </c>
      <c r="N123" s="45" t="str">
        <f>""</f>
        <v/>
      </c>
      <c r="O123" s="45" t="str">
        <f>""</f>
        <v/>
      </c>
      <c r="P123" s="45" t="str">
        <f>""</f>
        <v/>
      </c>
      <c r="Q123" s="45" t="str">
        <f>""</f>
        <v/>
      </c>
      <c r="R123" s="146" t="s">
        <v>19</v>
      </c>
      <c r="S123" s="46" t="s">
        <v>1461</v>
      </c>
      <c r="T123" s="26"/>
    </row>
    <row r="124" spans="1:20">
      <c r="A124" s="47">
        <f t="shared" si="1"/>
        <v>1714</v>
      </c>
      <c r="B124" s="50">
        <v>714</v>
      </c>
      <c r="C124" s="50">
        <v>9163050</v>
      </c>
      <c r="D124" s="50">
        <v>3050</v>
      </c>
      <c r="E124" s="50">
        <v>115636</v>
      </c>
      <c r="F124" s="50" t="s">
        <v>1538</v>
      </c>
      <c r="G124" s="50" t="s">
        <v>87</v>
      </c>
      <c r="H124" s="49" t="s">
        <v>19</v>
      </c>
      <c r="I124" s="45" t="str">
        <f>""</f>
        <v/>
      </c>
      <c r="J124" s="45" t="str">
        <f>""</f>
        <v/>
      </c>
      <c r="K124" s="45" t="str">
        <f>""</f>
        <v/>
      </c>
      <c r="L124" s="45" t="str">
        <f>""</f>
        <v/>
      </c>
      <c r="M124" s="45" t="str">
        <f>""</f>
        <v/>
      </c>
      <c r="N124" s="45" t="str">
        <f>""</f>
        <v/>
      </c>
      <c r="O124" s="45" t="str">
        <f>""</f>
        <v/>
      </c>
      <c r="P124" s="45" t="str">
        <f>""</f>
        <v/>
      </c>
      <c r="Q124" s="45" t="str">
        <f>""</f>
        <v/>
      </c>
      <c r="R124" s="146" t="s">
        <v>19</v>
      </c>
      <c r="S124" s="46" t="s">
        <v>1461</v>
      </c>
    </row>
    <row r="125" spans="1:20">
      <c r="A125" s="47">
        <f t="shared" si="1"/>
        <v>1717</v>
      </c>
      <c r="B125" s="50">
        <v>717</v>
      </c>
      <c r="C125" s="50">
        <v>9162081</v>
      </c>
      <c r="D125" s="50">
        <v>2081</v>
      </c>
      <c r="E125" s="50">
        <v>115533</v>
      </c>
      <c r="F125" s="50" t="s">
        <v>841</v>
      </c>
      <c r="G125" s="50" t="s">
        <v>87</v>
      </c>
      <c r="H125" s="49" t="s">
        <v>19</v>
      </c>
      <c r="I125" s="52" t="str">
        <f>""</f>
        <v/>
      </c>
      <c r="J125" s="52" t="str">
        <f>""</f>
        <v/>
      </c>
      <c r="K125" s="52" t="str">
        <f>""</f>
        <v/>
      </c>
      <c r="L125" s="52" t="str">
        <f>""</f>
        <v/>
      </c>
      <c r="M125" s="53" t="str">
        <f>""</f>
        <v/>
      </c>
      <c r="N125" s="53" t="str">
        <f>""</f>
        <v/>
      </c>
      <c r="O125" s="53" t="str">
        <f>""</f>
        <v/>
      </c>
      <c r="P125" s="53" t="str">
        <f>""</f>
        <v/>
      </c>
      <c r="Q125" s="45" t="str">
        <f>""</f>
        <v/>
      </c>
      <c r="R125" s="146" t="s">
        <v>19</v>
      </c>
      <c r="S125" s="46" t="s">
        <v>1461</v>
      </c>
    </row>
    <row r="126" spans="1:20">
      <c r="A126" s="47">
        <f t="shared" si="1"/>
        <v>1720</v>
      </c>
      <c r="B126" s="51">
        <v>720</v>
      </c>
      <c r="C126" s="51">
        <v>9163337</v>
      </c>
      <c r="D126" s="51">
        <v>3337</v>
      </c>
      <c r="E126" s="51">
        <v>115692</v>
      </c>
      <c r="F126" s="51" t="s">
        <v>1539</v>
      </c>
      <c r="G126" s="51" t="s">
        <v>87</v>
      </c>
      <c r="H126" s="49" t="s">
        <v>19</v>
      </c>
      <c r="I126" s="45" t="str">
        <f>""</f>
        <v/>
      </c>
      <c r="J126" s="45" t="str">
        <f>""</f>
        <v/>
      </c>
      <c r="K126" s="45" t="str">
        <f>""</f>
        <v/>
      </c>
      <c r="L126" s="45" t="str">
        <f>""</f>
        <v/>
      </c>
      <c r="M126" s="45" t="str">
        <f>""</f>
        <v/>
      </c>
      <c r="N126" s="45" t="str">
        <f>""</f>
        <v/>
      </c>
      <c r="O126" s="45" t="str">
        <f>""</f>
        <v/>
      </c>
      <c r="P126" s="45" t="str">
        <f>""</f>
        <v/>
      </c>
      <c r="Q126" s="45" t="str">
        <f>""</f>
        <v/>
      </c>
      <c r="R126" s="146" t="s">
        <v>19</v>
      </c>
      <c r="S126" s="46" t="s">
        <v>1461</v>
      </c>
    </row>
    <row r="127" spans="1:20">
      <c r="A127" s="47">
        <f t="shared" si="1"/>
        <v>2720</v>
      </c>
      <c r="B127" s="51">
        <v>720</v>
      </c>
      <c r="C127" s="51">
        <v>9163337</v>
      </c>
      <c r="D127" s="51">
        <v>3337</v>
      </c>
      <c r="E127" s="51">
        <v>115692</v>
      </c>
      <c r="F127" s="51" t="s">
        <v>1539</v>
      </c>
      <c r="G127" s="51" t="s">
        <v>87</v>
      </c>
      <c r="H127" s="49" t="s">
        <v>19</v>
      </c>
      <c r="I127" s="45" t="str">
        <f>""</f>
        <v/>
      </c>
      <c r="J127" s="45" t="str">
        <f>""</f>
        <v/>
      </c>
      <c r="K127" s="45" t="str">
        <f>""</f>
        <v/>
      </c>
      <c r="L127" s="45" t="str">
        <f>""</f>
        <v/>
      </c>
      <c r="M127" s="45" t="str">
        <f>""</f>
        <v/>
      </c>
      <c r="N127" s="45" t="str">
        <f>""</f>
        <v/>
      </c>
      <c r="O127" s="45" t="str">
        <f>""</f>
        <v/>
      </c>
      <c r="P127" s="45" t="str">
        <f>""</f>
        <v/>
      </c>
      <c r="Q127" s="45" t="str">
        <f>""</f>
        <v/>
      </c>
      <c r="R127" s="146" t="s">
        <v>19</v>
      </c>
      <c r="S127" s="46" t="s">
        <v>1461</v>
      </c>
    </row>
    <row r="128" spans="1:20">
      <c r="A128" s="47">
        <f t="shared" si="1"/>
        <v>1721</v>
      </c>
      <c r="B128" s="47">
        <v>721</v>
      </c>
      <c r="C128" s="47">
        <v>9163338</v>
      </c>
      <c r="D128" s="47">
        <v>3338</v>
      </c>
      <c r="E128" s="47">
        <v>115693</v>
      </c>
      <c r="F128" s="47" t="s">
        <v>1540</v>
      </c>
      <c r="G128" s="47" t="s">
        <v>87</v>
      </c>
      <c r="H128" s="49" t="s">
        <v>19</v>
      </c>
      <c r="I128" s="45" t="str">
        <f>""</f>
        <v/>
      </c>
      <c r="J128" s="45" t="str">
        <f>""</f>
        <v/>
      </c>
      <c r="K128" s="45" t="str">
        <f>""</f>
        <v/>
      </c>
      <c r="L128" s="45" t="str">
        <f>""</f>
        <v/>
      </c>
      <c r="M128" s="45" t="str">
        <f>""</f>
        <v/>
      </c>
      <c r="N128" s="45" t="str">
        <f>""</f>
        <v/>
      </c>
      <c r="O128" s="45" t="str">
        <f>""</f>
        <v/>
      </c>
      <c r="P128" s="45" t="str">
        <f>""</f>
        <v/>
      </c>
      <c r="Q128" s="45" t="str">
        <f>""</f>
        <v/>
      </c>
      <c r="R128" s="146" t="s">
        <v>19</v>
      </c>
      <c r="S128" s="46" t="s">
        <v>1461</v>
      </c>
    </row>
    <row r="129" spans="1:23" ht="38.25">
      <c r="A129" s="47">
        <f t="shared" si="1"/>
        <v>1724</v>
      </c>
      <c r="B129" s="47">
        <v>724</v>
      </c>
      <c r="C129" s="47">
        <v>9163052</v>
      </c>
      <c r="D129" s="47">
        <v>3052</v>
      </c>
      <c r="E129" s="47">
        <v>115637</v>
      </c>
      <c r="F129" s="47" t="s">
        <v>1541</v>
      </c>
      <c r="G129" s="47" t="s">
        <v>87</v>
      </c>
      <c r="H129" s="54" t="s">
        <v>1472</v>
      </c>
      <c r="I129" s="45" t="s">
        <v>1836</v>
      </c>
      <c r="J129" s="45" t="s">
        <v>1659</v>
      </c>
      <c r="K129" s="45">
        <v>840</v>
      </c>
      <c r="L129" s="45">
        <v>17</v>
      </c>
      <c r="M129" s="94">
        <v>43216</v>
      </c>
      <c r="N129" s="94" t="str">
        <f>""</f>
        <v/>
      </c>
      <c r="O129" s="94">
        <v>45041</v>
      </c>
      <c r="P129" s="45" t="s">
        <v>19</v>
      </c>
      <c r="Q129" s="45" t="str">
        <f>""</f>
        <v/>
      </c>
      <c r="R129" s="146" t="s">
        <v>19</v>
      </c>
      <c r="S129" s="46" t="s">
        <v>1662</v>
      </c>
      <c r="U129" s="25" t="s">
        <v>19</v>
      </c>
      <c r="V129" s="25" t="s">
        <v>17</v>
      </c>
      <c r="W129" s="25" t="s">
        <v>19</v>
      </c>
    </row>
    <row r="130" spans="1:23" ht="25.5">
      <c r="A130" s="47">
        <f t="shared" si="1"/>
        <v>1726</v>
      </c>
      <c r="B130" s="47">
        <v>726</v>
      </c>
      <c r="C130" s="47">
        <v>9165203</v>
      </c>
      <c r="D130" s="47">
        <v>5203</v>
      </c>
      <c r="E130" s="47">
        <v>115733</v>
      </c>
      <c r="F130" s="68" t="s">
        <v>1542</v>
      </c>
      <c r="G130" s="47" t="s">
        <v>87</v>
      </c>
      <c r="H130" s="49" t="s">
        <v>19</v>
      </c>
      <c r="I130" s="45" t="str">
        <f>""</f>
        <v/>
      </c>
      <c r="J130" s="45" t="str">
        <f>""</f>
        <v/>
      </c>
      <c r="K130" s="45" t="str">
        <f>""</f>
        <v/>
      </c>
      <c r="L130" s="45" t="str">
        <f>""</f>
        <v/>
      </c>
      <c r="M130" s="45" t="str">
        <f>""</f>
        <v/>
      </c>
      <c r="N130" s="45" t="str">
        <f>""</f>
        <v/>
      </c>
      <c r="O130" s="45" t="str">
        <f>""</f>
        <v/>
      </c>
      <c r="P130" s="45" t="str">
        <f>""</f>
        <v/>
      </c>
      <c r="Q130" s="45" t="str">
        <f>""</f>
        <v/>
      </c>
      <c r="R130" s="146" t="s">
        <v>19</v>
      </c>
      <c r="S130" s="46" t="s">
        <v>1461</v>
      </c>
    </row>
    <row r="131" spans="1:23" ht="24">
      <c r="A131" s="47">
        <f t="shared" si="1"/>
        <v>1727</v>
      </c>
      <c r="B131" s="50">
        <v>727</v>
      </c>
      <c r="C131" s="50">
        <v>9165211</v>
      </c>
      <c r="D131" s="50">
        <v>5211</v>
      </c>
      <c r="E131" s="50">
        <v>115741</v>
      </c>
      <c r="F131" s="69" t="s">
        <v>1543</v>
      </c>
      <c r="G131" s="50"/>
      <c r="H131" s="49" t="s">
        <v>19</v>
      </c>
      <c r="I131" s="45" t="str">
        <f>""</f>
        <v/>
      </c>
      <c r="J131" s="45" t="str">
        <f>""</f>
        <v/>
      </c>
      <c r="K131" s="45" t="str">
        <f>""</f>
        <v/>
      </c>
      <c r="L131" s="45" t="str">
        <f>""</f>
        <v/>
      </c>
      <c r="M131" s="45" t="str">
        <f>""</f>
        <v/>
      </c>
      <c r="N131" s="45" t="str">
        <f>""</f>
        <v/>
      </c>
      <c r="O131" s="45" t="str">
        <f>""</f>
        <v/>
      </c>
      <c r="P131" s="45" t="str">
        <f>""</f>
        <v/>
      </c>
      <c r="Q131" s="45" t="str">
        <f>""</f>
        <v/>
      </c>
      <c r="R131" s="146" t="s">
        <v>19</v>
      </c>
      <c r="S131" s="46" t="s">
        <v>1461</v>
      </c>
    </row>
    <row r="132" spans="1:23" ht="12.75" customHeight="1">
      <c r="A132" s="47">
        <f t="shared" si="1"/>
        <v>1728</v>
      </c>
      <c r="B132" s="50">
        <v>728</v>
      </c>
      <c r="C132" s="50">
        <v>9163340</v>
      </c>
      <c r="D132" s="50">
        <v>3340</v>
      </c>
      <c r="E132" s="50">
        <v>115694</v>
      </c>
      <c r="F132" s="50" t="s">
        <v>1544</v>
      </c>
      <c r="G132" s="50" t="s">
        <v>87</v>
      </c>
      <c r="H132" s="100" t="s">
        <v>1472</v>
      </c>
      <c r="I132" s="45" t="str">
        <f>""</f>
        <v/>
      </c>
      <c r="J132" s="45" t="s">
        <v>2084</v>
      </c>
      <c r="K132" s="45">
        <v>1348.88</v>
      </c>
      <c r="L132" s="45">
        <v>11</v>
      </c>
      <c r="M132" s="94">
        <v>42767</v>
      </c>
      <c r="N132" s="94" t="str">
        <f>""</f>
        <v/>
      </c>
      <c r="O132" s="94">
        <v>44226</v>
      </c>
      <c r="P132" s="45" t="s">
        <v>19</v>
      </c>
      <c r="Q132" s="45" t="str">
        <f>""</f>
        <v/>
      </c>
      <c r="R132" s="146" t="s">
        <v>19</v>
      </c>
      <c r="S132" s="46" t="s">
        <v>1714</v>
      </c>
      <c r="U132" s="25" t="s">
        <v>17</v>
      </c>
      <c r="V132" s="25" t="s">
        <v>17</v>
      </c>
      <c r="W132" s="25" t="s">
        <v>19</v>
      </c>
    </row>
    <row r="133" spans="1:23">
      <c r="A133" s="47">
        <f t="shared" si="1"/>
        <v>1730</v>
      </c>
      <c r="B133" s="47">
        <v>730</v>
      </c>
      <c r="C133" s="47">
        <v>9163056</v>
      </c>
      <c r="D133" s="47">
        <v>3056</v>
      </c>
      <c r="E133" s="47">
        <v>115641</v>
      </c>
      <c r="F133" s="47" t="s">
        <v>1545</v>
      </c>
      <c r="G133" s="47" t="s">
        <v>87</v>
      </c>
      <c r="H133" s="49" t="s">
        <v>19</v>
      </c>
      <c r="I133" s="52" t="str">
        <f>""</f>
        <v/>
      </c>
      <c r="J133" s="52" t="str">
        <f>""</f>
        <v/>
      </c>
      <c r="K133" s="52" t="str">
        <f>""</f>
        <v/>
      </c>
      <c r="L133" s="52" t="str">
        <f>""</f>
        <v/>
      </c>
      <c r="M133" s="53" t="str">
        <f>""</f>
        <v/>
      </c>
      <c r="N133" s="53" t="str">
        <f>""</f>
        <v/>
      </c>
      <c r="O133" s="53" t="str">
        <f>""</f>
        <v/>
      </c>
      <c r="P133" s="53" t="str">
        <f>""</f>
        <v/>
      </c>
      <c r="Q133" s="45" t="str">
        <f>""</f>
        <v/>
      </c>
      <c r="R133" s="146" t="s">
        <v>19</v>
      </c>
      <c r="S133" s="46" t="s">
        <v>1461</v>
      </c>
      <c r="T133" s="26"/>
    </row>
    <row r="134" spans="1:23">
      <c r="A134" s="47">
        <f t="shared" ref="A134:A197" si="2">IF(B134=B133,A133+1000,1000+B134)</f>
        <v>1731</v>
      </c>
      <c r="B134" s="47">
        <v>731</v>
      </c>
      <c r="C134" s="47">
        <v>9163341</v>
      </c>
      <c r="D134" s="47">
        <v>3341</v>
      </c>
      <c r="E134" s="47">
        <v>115695</v>
      </c>
      <c r="F134" s="47" t="s">
        <v>1546</v>
      </c>
      <c r="G134" s="47" t="s">
        <v>87</v>
      </c>
      <c r="H134" s="49" t="s">
        <v>19</v>
      </c>
      <c r="I134" s="45" t="str">
        <f>""</f>
        <v/>
      </c>
      <c r="J134" s="45" t="str">
        <f>""</f>
        <v/>
      </c>
      <c r="K134" s="45" t="str">
        <f>""</f>
        <v/>
      </c>
      <c r="L134" s="45" t="str">
        <f>""</f>
        <v/>
      </c>
      <c r="M134" s="45" t="str">
        <f>""</f>
        <v/>
      </c>
      <c r="N134" s="45" t="str">
        <f>""</f>
        <v/>
      </c>
      <c r="O134" s="45" t="str">
        <f>""</f>
        <v/>
      </c>
      <c r="P134" s="45" t="str">
        <f>""</f>
        <v/>
      </c>
      <c r="Q134" s="45" t="str">
        <f>""</f>
        <v/>
      </c>
      <c r="R134" s="146" t="s">
        <v>19</v>
      </c>
      <c r="S134" s="46" t="s">
        <v>1461</v>
      </c>
    </row>
    <row r="135" spans="1:23">
      <c r="A135" s="47">
        <f t="shared" si="2"/>
        <v>1732</v>
      </c>
      <c r="B135" s="47">
        <v>732</v>
      </c>
      <c r="C135" s="47">
        <v>9162119</v>
      </c>
      <c r="D135" s="47">
        <v>2119</v>
      </c>
      <c r="E135" s="47">
        <v>115563</v>
      </c>
      <c r="F135" s="47" t="s">
        <v>899</v>
      </c>
      <c r="G135" s="47" t="s">
        <v>87</v>
      </c>
      <c r="H135" s="49" t="s">
        <v>19</v>
      </c>
      <c r="I135" s="45" t="str">
        <f>""</f>
        <v/>
      </c>
      <c r="J135" s="45" t="str">
        <f>""</f>
        <v/>
      </c>
      <c r="K135" s="45" t="str">
        <f>""</f>
        <v/>
      </c>
      <c r="L135" s="45" t="str">
        <f>""</f>
        <v/>
      </c>
      <c r="M135" s="45" t="str">
        <f>""</f>
        <v/>
      </c>
      <c r="N135" s="45" t="str">
        <f>""</f>
        <v/>
      </c>
      <c r="O135" s="45" t="str">
        <f>""</f>
        <v/>
      </c>
      <c r="P135" s="45" t="str">
        <f>""</f>
        <v/>
      </c>
      <c r="Q135" s="45" t="str">
        <f>""</f>
        <v/>
      </c>
      <c r="R135" s="146" t="s">
        <v>19</v>
      </c>
      <c r="S135" s="46" t="s">
        <v>1461</v>
      </c>
    </row>
    <row r="136" spans="1:23" ht="25.5">
      <c r="A136" s="47">
        <f t="shared" si="2"/>
        <v>1733</v>
      </c>
      <c r="B136" s="51">
        <v>733</v>
      </c>
      <c r="C136" s="51">
        <v>9163057</v>
      </c>
      <c r="D136" s="51">
        <v>3057</v>
      </c>
      <c r="E136" s="51">
        <v>115642</v>
      </c>
      <c r="F136" s="51" t="s">
        <v>1547</v>
      </c>
      <c r="G136" s="51" t="s">
        <v>87</v>
      </c>
      <c r="H136" s="49" t="s">
        <v>1472</v>
      </c>
      <c r="I136" s="62" t="s">
        <v>2085</v>
      </c>
      <c r="J136" s="62" t="s">
        <v>2086</v>
      </c>
      <c r="K136" s="96">
        <v>3287</v>
      </c>
      <c r="L136" s="76">
        <v>1</v>
      </c>
      <c r="M136" s="103">
        <v>42901</v>
      </c>
      <c r="N136" s="147">
        <v>36</v>
      </c>
      <c r="O136" s="89">
        <f>EDATE(M136,N136)-1</f>
        <v>43996</v>
      </c>
      <c r="P136" s="62" t="str">
        <f>""</f>
        <v/>
      </c>
      <c r="Q136" s="76" t="str">
        <f>""</f>
        <v/>
      </c>
      <c r="R136" s="146" t="s">
        <v>17</v>
      </c>
      <c r="S136" s="46" t="str">
        <f>""</f>
        <v/>
      </c>
      <c r="T136" s="26"/>
      <c r="U136" s="25" t="s">
        <v>17</v>
      </c>
      <c r="V136" s="25" t="s">
        <v>17</v>
      </c>
      <c r="W136" s="25" t="s">
        <v>19</v>
      </c>
    </row>
    <row r="137" spans="1:23" ht="38.25">
      <c r="A137" s="47">
        <f t="shared" si="2"/>
        <v>2733</v>
      </c>
      <c r="B137" s="51">
        <v>733</v>
      </c>
      <c r="C137" s="51">
        <v>9163057</v>
      </c>
      <c r="D137" s="51">
        <v>3057</v>
      </c>
      <c r="E137" s="51">
        <v>115642</v>
      </c>
      <c r="F137" s="51" t="s">
        <v>1547</v>
      </c>
      <c r="G137" s="51" t="s">
        <v>87</v>
      </c>
      <c r="H137" s="60" t="s">
        <v>1472</v>
      </c>
      <c r="I137" s="62" t="s">
        <v>2087</v>
      </c>
      <c r="J137" s="62" t="s">
        <v>2088</v>
      </c>
      <c r="K137" s="76">
        <v>175</v>
      </c>
      <c r="L137" s="76">
        <v>3</v>
      </c>
      <c r="M137" s="56">
        <v>42803</v>
      </c>
      <c r="N137" s="56" t="str">
        <f>""</f>
        <v/>
      </c>
      <c r="O137" s="56">
        <v>43898</v>
      </c>
      <c r="P137" s="62" t="s">
        <v>19</v>
      </c>
      <c r="Q137" s="76" t="str">
        <f>""</f>
        <v/>
      </c>
      <c r="R137" s="146" t="s">
        <v>19</v>
      </c>
      <c r="S137" s="46" t="s">
        <v>1662</v>
      </c>
      <c r="U137" s="25" t="s">
        <v>17</v>
      </c>
      <c r="V137" s="25" t="s">
        <v>17</v>
      </c>
      <c r="W137" s="25" t="s">
        <v>19</v>
      </c>
    </row>
    <row r="138" spans="1:23">
      <c r="A138" s="47">
        <f t="shared" si="2"/>
        <v>1734</v>
      </c>
      <c r="B138" s="48">
        <v>734</v>
      </c>
      <c r="C138" s="48">
        <v>9163356</v>
      </c>
      <c r="D138" s="48">
        <v>3356</v>
      </c>
      <c r="E138" s="48">
        <v>115707</v>
      </c>
      <c r="F138" s="48" t="s">
        <v>1548</v>
      </c>
      <c r="G138" s="48" t="s">
        <v>87</v>
      </c>
      <c r="H138" s="49" t="s">
        <v>19</v>
      </c>
      <c r="I138" s="45" t="str">
        <f>""</f>
        <v/>
      </c>
      <c r="J138" s="45" t="str">
        <f>""</f>
        <v/>
      </c>
      <c r="K138" s="45" t="str">
        <f>""</f>
        <v/>
      </c>
      <c r="L138" s="45" t="str">
        <f>""</f>
        <v/>
      </c>
      <c r="M138" s="45" t="str">
        <f>""</f>
        <v/>
      </c>
      <c r="N138" s="45" t="str">
        <f>""</f>
        <v/>
      </c>
      <c r="O138" s="45" t="str">
        <f>""</f>
        <v/>
      </c>
      <c r="P138" s="45" t="str">
        <f>""</f>
        <v/>
      </c>
      <c r="Q138" s="45" t="str">
        <f>""</f>
        <v/>
      </c>
      <c r="R138" s="146" t="s">
        <v>19</v>
      </c>
      <c r="S138" s="46" t="s">
        <v>1461</v>
      </c>
      <c r="T138" s="26"/>
    </row>
    <row r="139" spans="1:23">
      <c r="A139" s="47">
        <f t="shared" si="2"/>
        <v>2734</v>
      </c>
      <c r="B139" s="48">
        <v>734</v>
      </c>
      <c r="C139" s="48">
        <v>9163356</v>
      </c>
      <c r="D139" s="48">
        <v>3356</v>
      </c>
      <c r="E139" s="48">
        <v>115707</v>
      </c>
      <c r="F139" s="48" t="s">
        <v>1548</v>
      </c>
      <c r="G139" s="48" t="s">
        <v>87</v>
      </c>
      <c r="H139" s="49" t="s">
        <v>19</v>
      </c>
      <c r="I139" s="45" t="str">
        <f>""</f>
        <v/>
      </c>
      <c r="J139" s="45" t="str">
        <f>""</f>
        <v/>
      </c>
      <c r="K139" s="45" t="str">
        <f>""</f>
        <v/>
      </c>
      <c r="L139" s="45" t="str">
        <f>""</f>
        <v/>
      </c>
      <c r="M139" s="45" t="str">
        <f>""</f>
        <v/>
      </c>
      <c r="N139" s="45" t="str">
        <f>""</f>
        <v/>
      </c>
      <c r="O139" s="45" t="str">
        <f>""</f>
        <v/>
      </c>
      <c r="P139" s="45" t="str">
        <f>""</f>
        <v/>
      </c>
      <c r="Q139" s="45" t="str">
        <f>""</f>
        <v/>
      </c>
      <c r="R139" s="146" t="s">
        <v>19</v>
      </c>
      <c r="S139" s="46" t="s">
        <v>1461</v>
      </c>
      <c r="T139" s="26"/>
    </row>
    <row r="140" spans="1:23">
      <c r="A140" s="47">
        <f t="shared" si="2"/>
        <v>1735</v>
      </c>
      <c r="B140" s="47">
        <v>735</v>
      </c>
      <c r="C140" s="47">
        <v>9163310</v>
      </c>
      <c r="D140" s="47">
        <v>3310</v>
      </c>
      <c r="E140" s="47">
        <v>115674</v>
      </c>
      <c r="F140" s="47" t="s">
        <v>907</v>
      </c>
      <c r="G140" s="47" t="s">
        <v>87</v>
      </c>
      <c r="H140" s="49" t="s">
        <v>19</v>
      </c>
      <c r="I140" s="52" t="str">
        <f>""</f>
        <v/>
      </c>
      <c r="J140" s="52" t="str">
        <f>""</f>
        <v/>
      </c>
      <c r="K140" s="52" t="str">
        <f>""</f>
        <v/>
      </c>
      <c r="L140" s="52" t="str">
        <f>""</f>
        <v/>
      </c>
      <c r="M140" s="53" t="str">
        <f>""</f>
        <v/>
      </c>
      <c r="N140" s="53" t="str">
        <f>""</f>
        <v/>
      </c>
      <c r="O140" s="53" t="str">
        <f>""</f>
        <v/>
      </c>
      <c r="P140" s="53" t="str">
        <f>""</f>
        <v/>
      </c>
      <c r="Q140" s="45" t="str">
        <f>""</f>
        <v/>
      </c>
      <c r="R140" s="146" t="s">
        <v>19</v>
      </c>
      <c r="S140" s="46" t="s">
        <v>1461</v>
      </c>
    </row>
    <row r="141" spans="1:23">
      <c r="A141" s="47">
        <f t="shared" si="2"/>
        <v>1736</v>
      </c>
      <c r="B141" s="47">
        <v>736</v>
      </c>
      <c r="C141" s="47">
        <v>9165220</v>
      </c>
      <c r="D141" s="47">
        <v>5220</v>
      </c>
      <c r="E141" s="47">
        <v>115750</v>
      </c>
      <c r="F141" s="47" t="s">
        <v>310</v>
      </c>
      <c r="G141" s="47" t="s">
        <v>87</v>
      </c>
      <c r="H141" s="49" t="s">
        <v>19</v>
      </c>
      <c r="I141" s="52" t="str">
        <f>""</f>
        <v/>
      </c>
      <c r="J141" s="52" t="str">
        <f>""</f>
        <v/>
      </c>
      <c r="K141" s="52" t="str">
        <f>""</f>
        <v/>
      </c>
      <c r="L141" s="52" t="str">
        <f>""</f>
        <v/>
      </c>
      <c r="M141" s="53" t="str">
        <f>""</f>
        <v/>
      </c>
      <c r="N141" s="53" t="str">
        <f>""</f>
        <v/>
      </c>
      <c r="O141" s="53" t="str">
        <f>""</f>
        <v/>
      </c>
      <c r="P141" s="53" t="str">
        <f>""</f>
        <v/>
      </c>
      <c r="Q141" s="45" t="str">
        <f>""</f>
        <v/>
      </c>
      <c r="R141" s="146" t="s">
        <v>19</v>
      </c>
      <c r="S141" s="46" t="s">
        <v>1461</v>
      </c>
    </row>
    <row r="142" spans="1:23">
      <c r="A142" s="47">
        <f t="shared" si="2"/>
        <v>1742</v>
      </c>
      <c r="B142" s="47">
        <v>742</v>
      </c>
      <c r="C142" s="47">
        <v>9162130</v>
      </c>
      <c r="D142" s="47">
        <v>2130</v>
      </c>
      <c r="E142" s="47">
        <v>115568</v>
      </c>
      <c r="F142" s="47" t="s">
        <v>1549</v>
      </c>
      <c r="G142" s="47" t="s">
        <v>87</v>
      </c>
      <c r="H142" s="49" t="s">
        <v>19</v>
      </c>
      <c r="I142" s="45" t="str">
        <f>""</f>
        <v/>
      </c>
      <c r="J142" s="45" t="str">
        <f>""</f>
        <v/>
      </c>
      <c r="K142" s="45" t="str">
        <f>""</f>
        <v/>
      </c>
      <c r="L142" s="45" t="str">
        <f>""</f>
        <v/>
      </c>
      <c r="M142" s="45" t="str">
        <f>""</f>
        <v/>
      </c>
      <c r="N142" s="45" t="str">
        <f>""</f>
        <v/>
      </c>
      <c r="O142" s="45" t="str">
        <f>""</f>
        <v/>
      </c>
      <c r="P142" s="45" t="str">
        <f>""</f>
        <v/>
      </c>
      <c r="Q142" s="45" t="str">
        <f>""</f>
        <v/>
      </c>
      <c r="R142" s="146" t="s">
        <v>19</v>
      </c>
      <c r="S142" s="46" t="s">
        <v>1461</v>
      </c>
    </row>
    <row r="143" spans="1:23">
      <c r="A143" s="47">
        <f t="shared" si="2"/>
        <v>1743</v>
      </c>
      <c r="B143" s="50">
        <v>743</v>
      </c>
      <c r="C143" s="50">
        <v>9162108</v>
      </c>
      <c r="D143" s="50">
        <v>2108</v>
      </c>
      <c r="E143" s="50">
        <v>115553</v>
      </c>
      <c r="F143" s="50" t="s">
        <v>924</v>
      </c>
      <c r="G143" s="50" t="s">
        <v>87</v>
      </c>
      <c r="H143" s="49" t="s">
        <v>19</v>
      </c>
      <c r="I143" s="45" t="str">
        <f>""</f>
        <v/>
      </c>
      <c r="J143" s="45" t="str">
        <f>""</f>
        <v/>
      </c>
      <c r="K143" s="45" t="str">
        <f>""</f>
        <v/>
      </c>
      <c r="L143" s="45" t="str">
        <f>""</f>
        <v/>
      </c>
      <c r="M143" s="45" t="str">
        <f>""</f>
        <v/>
      </c>
      <c r="N143" s="45" t="str">
        <f>""</f>
        <v/>
      </c>
      <c r="O143" s="45" t="str">
        <f>""</f>
        <v/>
      </c>
      <c r="P143" s="45" t="str">
        <f>""</f>
        <v/>
      </c>
      <c r="Q143" s="45" t="str">
        <f>""</f>
        <v/>
      </c>
      <c r="R143" s="146" t="s">
        <v>19</v>
      </c>
      <c r="S143" s="46" t="s">
        <v>1461</v>
      </c>
    </row>
    <row r="144" spans="1:23" ht="42.75">
      <c r="A144" s="47">
        <f t="shared" si="2"/>
        <v>1749</v>
      </c>
      <c r="B144" s="47">
        <v>749</v>
      </c>
      <c r="C144" s="47">
        <v>9163060</v>
      </c>
      <c r="D144" s="47">
        <v>3060</v>
      </c>
      <c r="E144" s="47">
        <v>115643</v>
      </c>
      <c r="F144" s="47" t="s">
        <v>1550</v>
      </c>
      <c r="G144" s="47" t="s">
        <v>87</v>
      </c>
      <c r="H144" s="54" t="s">
        <v>1472</v>
      </c>
      <c r="I144" s="52" t="str">
        <f>""</f>
        <v/>
      </c>
      <c r="J144" s="52" t="s">
        <v>2089</v>
      </c>
      <c r="K144" s="52">
        <v>308.52</v>
      </c>
      <c r="L144" s="52">
        <v>1</v>
      </c>
      <c r="M144" s="53" t="s">
        <v>2090</v>
      </c>
      <c r="N144" s="53" t="str">
        <f>""</f>
        <v/>
      </c>
      <c r="O144" s="53" t="s">
        <v>2091</v>
      </c>
      <c r="P144" s="53" t="s">
        <v>1558</v>
      </c>
      <c r="Q144" s="45" t="str">
        <f>""</f>
        <v/>
      </c>
      <c r="R144" s="146" t="s">
        <v>19</v>
      </c>
      <c r="S144" s="153" t="s">
        <v>1662</v>
      </c>
      <c r="U144" s="25" t="s">
        <v>19</v>
      </c>
      <c r="V144" s="25" t="s">
        <v>17</v>
      </c>
      <c r="W144" s="25" t="s">
        <v>19</v>
      </c>
    </row>
    <row r="145" spans="1:23" ht="25.5">
      <c r="A145" s="47">
        <f t="shared" si="2"/>
        <v>1750</v>
      </c>
      <c r="B145" s="47">
        <v>750</v>
      </c>
      <c r="C145" s="47">
        <v>9162109</v>
      </c>
      <c r="D145" s="47">
        <v>2109</v>
      </c>
      <c r="E145" s="47">
        <v>115554</v>
      </c>
      <c r="F145" s="47" t="s">
        <v>1551</v>
      </c>
      <c r="G145" s="47"/>
      <c r="H145" s="49" t="s">
        <v>19</v>
      </c>
      <c r="I145" s="45" t="str">
        <f>""</f>
        <v/>
      </c>
      <c r="J145" s="45" t="str">
        <f>""</f>
        <v/>
      </c>
      <c r="K145" s="45" t="str">
        <f>""</f>
        <v/>
      </c>
      <c r="L145" s="45" t="str">
        <f>""</f>
        <v/>
      </c>
      <c r="M145" s="45" t="str">
        <f>""</f>
        <v/>
      </c>
      <c r="N145" s="45" t="str">
        <f>""</f>
        <v/>
      </c>
      <c r="O145" s="45" t="str">
        <f>""</f>
        <v/>
      </c>
      <c r="P145" s="45" t="str">
        <f>""</f>
        <v/>
      </c>
      <c r="Q145" s="45" t="str">
        <f>""</f>
        <v/>
      </c>
      <c r="R145" s="146" t="s">
        <v>19</v>
      </c>
      <c r="S145" s="46" t="s">
        <v>1461</v>
      </c>
    </row>
    <row r="146" spans="1:23">
      <c r="A146" s="47">
        <f t="shared" si="2"/>
        <v>1754</v>
      </c>
      <c r="B146" s="50">
        <v>754</v>
      </c>
      <c r="C146" s="50">
        <v>9163343</v>
      </c>
      <c r="D146" s="50">
        <v>3343</v>
      </c>
      <c r="E146" s="50">
        <v>115696</v>
      </c>
      <c r="F146" s="50" t="s">
        <v>1552</v>
      </c>
      <c r="G146" s="50" t="s">
        <v>87</v>
      </c>
      <c r="H146" s="49" t="s">
        <v>19</v>
      </c>
      <c r="I146" s="45" t="str">
        <f>""</f>
        <v/>
      </c>
      <c r="J146" s="45" t="str">
        <f>""</f>
        <v/>
      </c>
      <c r="K146" s="45" t="str">
        <f>""</f>
        <v/>
      </c>
      <c r="L146" s="45" t="str">
        <f>""</f>
        <v/>
      </c>
      <c r="M146" s="45" t="str">
        <f>""</f>
        <v/>
      </c>
      <c r="N146" s="45" t="str">
        <f>""</f>
        <v/>
      </c>
      <c r="O146" s="45" t="str">
        <f>""</f>
        <v/>
      </c>
      <c r="P146" s="45" t="str">
        <f>""</f>
        <v/>
      </c>
      <c r="Q146" s="45" t="str">
        <f>""</f>
        <v/>
      </c>
      <c r="R146" s="146" t="s">
        <v>19</v>
      </c>
      <c r="S146" s="46" t="s">
        <v>1461</v>
      </c>
    </row>
    <row r="147" spans="1:23">
      <c r="A147" s="47">
        <f t="shared" si="2"/>
        <v>1759</v>
      </c>
      <c r="B147" s="50">
        <v>759</v>
      </c>
      <c r="C147" s="50">
        <v>9163063</v>
      </c>
      <c r="D147" s="50">
        <v>3063</v>
      </c>
      <c r="E147" s="50">
        <v>115645</v>
      </c>
      <c r="F147" s="50" t="s">
        <v>1553</v>
      </c>
      <c r="G147" s="50" t="s">
        <v>87</v>
      </c>
      <c r="H147" s="49" t="s">
        <v>19</v>
      </c>
      <c r="I147" s="45" t="str">
        <f>""</f>
        <v/>
      </c>
      <c r="J147" s="45" t="str">
        <f>""</f>
        <v/>
      </c>
      <c r="K147" s="45" t="str">
        <f>""</f>
        <v/>
      </c>
      <c r="L147" s="45" t="str">
        <f>""</f>
        <v/>
      </c>
      <c r="M147" s="45" t="str">
        <f>""</f>
        <v/>
      </c>
      <c r="N147" s="45" t="str">
        <f>""</f>
        <v/>
      </c>
      <c r="O147" s="45" t="str">
        <f>""</f>
        <v/>
      </c>
      <c r="P147" s="45" t="str">
        <f>""</f>
        <v/>
      </c>
      <c r="Q147" s="45" t="str">
        <f>""</f>
        <v/>
      </c>
      <c r="R147" s="146" t="s">
        <v>19</v>
      </c>
      <c r="S147" s="46" t="s">
        <v>1461</v>
      </c>
    </row>
    <row r="148" spans="1:23" ht="38.25">
      <c r="A148" s="47">
        <f t="shared" si="2"/>
        <v>1763</v>
      </c>
      <c r="B148" s="51">
        <v>763</v>
      </c>
      <c r="C148" s="51">
        <v>9162123</v>
      </c>
      <c r="D148" s="51">
        <v>2123</v>
      </c>
      <c r="E148" s="51">
        <v>115565</v>
      </c>
      <c r="F148" s="51" t="s">
        <v>1554</v>
      </c>
      <c r="G148" s="51" t="s">
        <v>87</v>
      </c>
      <c r="H148" s="49" t="s">
        <v>1472</v>
      </c>
      <c r="I148" s="62" t="s">
        <v>2092</v>
      </c>
      <c r="J148" s="62" t="s">
        <v>2093</v>
      </c>
      <c r="K148" s="98">
        <v>343.95</v>
      </c>
      <c r="L148" s="76">
        <v>2</v>
      </c>
      <c r="M148" s="56">
        <v>43557</v>
      </c>
      <c r="N148" s="56" t="str">
        <f>""</f>
        <v/>
      </c>
      <c r="O148" s="56">
        <v>44652</v>
      </c>
      <c r="P148" s="62" t="s">
        <v>19</v>
      </c>
      <c r="Q148" s="76" t="str">
        <f>""</f>
        <v/>
      </c>
      <c r="R148" s="146" t="s">
        <v>19</v>
      </c>
      <c r="S148" s="46" t="s">
        <v>1662</v>
      </c>
      <c r="U148" s="25" t="s">
        <v>19</v>
      </c>
      <c r="V148" s="25" t="s">
        <v>17</v>
      </c>
      <c r="W148" s="25" t="s">
        <v>19</v>
      </c>
    </row>
    <row r="149" spans="1:23" ht="38.25">
      <c r="A149" s="47">
        <f t="shared" si="2"/>
        <v>2763</v>
      </c>
      <c r="B149" s="51">
        <v>763</v>
      </c>
      <c r="C149" s="51">
        <v>9162123</v>
      </c>
      <c r="D149" s="51">
        <v>2123</v>
      </c>
      <c r="E149" s="51">
        <v>115565</v>
      </c>
      <c r="F149" s="51" t="s">
        <v>1554</v>
      </c>
      <c r="G149" s="51" t="s">
        <v>87</v>
      </c>
      <c r="H149" s="49" t="s">
        <v>1472</v>
      </c>
      <c r="I149" s="76" t="s">
        <v>2063</v>
      </c>
      <c r="J149" s="76" t="s">
        <v>2094</v>
      </c>
      <c r="K149" s="98">
        <v>200.97</v>
      </c>
      <c r="L149" s="76">
        <v>1</v>
      </c>
      <c r="M149" s="56">
        <v>43525</v>
      </c>
      <c r="N149" s="56" t="str">
        <f>""</f>
        <v/>
      </c>
      <c r="O149" s="56">
        <v>44620</v>
      </c>
      <c r="P149" s="62" t="s">
        <v>19</v>
      </c>
      <c r="Q149" s="76" t="str">
        <f>""</f>
        <v/>
      </c>
      <c r="R149" s="146" t="s">
        <v>19</v>
      </c>
      <c r="S149" s="46" t="s">
        <v>1662</v>
      </c>
      <c r="U149" s="25" t="s">
        <v>19</v>
      </c>
      <c r="V149" s="25" t="s">
        <v>17</v>
      </c>
      <c r="W149" s="25" t="s">
        <v>19</v>
      </c>
    </row>
    <row r="150" spans="1:23" ht="38.25">
      <c r="A150" s="47">
        <f t="shared" si="2"/>
        <v>3763</v>
      </c>
      <c r="B150" s="51">
        <v>763</v>
      </c>
      <c r="C150" s="51">
        <v>9162123</v>
      </c>
      <c r="D150" s="51">
        <v>2123</v>
      </c>
      <c r="E150" s="51">
        <v>115565</v>
      </c>
      <c r="F150" s="51" t="s">
        <v>1554</v>
      </c>
      <c r="G150" s="51" t="s">
        <v>87</v>
      </c>
      <c r="H150" s="49" t="s">
        <v>1472</v>
      </c>
      <c r="I150" s="76" t="s">
        <v>2063</v>
      </c>
      <c r="J150" s="76" t="s">
        <v>2095</v>
      </c>
      <c r="K150" s="98">
        <v>35</v>
      </c>
      <c r="L150" s="76">
        <v>2</v>
      </c>
      <c r="M150" s="56">
        <v>42867</v>
      </c>
      <c r="N150" s="56" t="str">
        <f>""</f>
        <v/>
      </c>
      <c r="O150" s="56">
        <v>43962</v>
      </c>
      <c r="P150" s="62" t="s">
        <v>19</v>
      </c>
      <c r="Q150" s="76" t="str">
        <f>""</f>
        <v/>
      </c>
      <c r="R150" s="146" t="s">
        <v>19</v>
      </c>
      <c r="S150" s="46" t="s">
        <v>1662</v>
      </c>
      <c r="U150" s="25" t="s">
        <v>17</v>
      </c>
      <c r="V150" s="25" t="s">
        <v>17</v>
      </c>
      <c r="W150" s="25" t="s">
        <v>19</v>
      </c>
    </row>
    <row r="151" spans="1:23" ht="38.25">
      <c r="A151" s="47">
        <f t="shared" si="2"/>
        <v>4763</v>
      </c>
      <c r="B151" s="48">
        <v>763</v>
      </c>
      <c r="C151" s="48">
        <v>9162123</v>
      </c>
      <c r="D151" s="48">
        <v>2123</v>
      </c>
      <c r="E151" s="48">
        <v>115565</v>
      </c>
      <c r="F151" s="48" t="s">
        <v>1554</v>
      </c>
      <c r="G151" s="48" t="s">
        <v>87</v>
      </c>
      <c r="H151" s="49" t="s">
        <v>1472</v>
      </c>
      <c r="I151" s="76" t="s">
        <v>2063</v>
      </c>
      <c r="J151" s="76" t="s">
        <v>2096</v>
      </c>
      <c r="K151" s="98">
        <v>44.6</v>
      </c>
      <c r="L151" s="76">
        <v>1</v>
      </c>
      <c r="M151" s="56">
        <v>43547</v>
      </c>
      <c r="N151" s="56" t="str">
        <f>""</f>
        <v/>
      </c>
      <c r="O151" s="56">
        <v>44642</v>
      </c>
      <c r="P151" s="62" t="s">
        <v>19</v>
      </c>
      <c r="Q151" s="76" t="str">
        <f>""</f>
        <v/>
      </c>
      <c r="R151" s="146" t="s">
        <v>19</v>
      </c>
      <c r="S151" s="46" t="s">
        <v>1662</v>
      </c>
      <c r="U151" s="25" t="s">
        <v>19</v>
      </c>
      <c r="V151" s="25" t="s">
        <v>17</v>
      </c>
      <c r="W151" s="25" t="s">
        <v>19</v>
      </c>
    </row>
    <row r="152" spans="1:23">
      <c r="A152" s="47">
        <f t="shared" si="2"/>
        <v>1764</v>
      </c>
      <c r="B152" s="48">
        <v>764</v>
      </c>
      <c r="C152" s="48">
        <v>9162085</v>
      </c>
      <c r="D152" s="48">
        <v>2085</v>
      </c>
      <c r="E152" s="48">
        <v>115535</v>
      </c>
      <c r="F152" s="48" t="s">
        <v>1010</v>
      </c>
      <c r="G152" s="48" t="s">
        <v>87</v>
      </c>
      <c r="H152" s="49" t="s">
        <v>19</v>
      </c>
      <c r="I152" s="45" t="str">
        <f>""</f>
        <v/>
      </c>
      <c r="J152" s="45" t="str">
        <f>""</f>
        <v/>
      </c>
      <c r="K152" s="45" t="str">
        <f>""</f>
        <v/>
      </c>
      <c r="L152" s="45" t="str">
        <f>""</f>
        <v/>
      </c>
      <c r="M152" s="45" t="str">
        <f>""</f>
        <v/>
      </c>
      <c r="N152" s="45" t="str">
        <f>""</f>
        <v/>
      </c>
      <c r="O152" s="45" t="str">
        <f>""</f>
        <v/>
      </c>
      <c r="P152" s="45" t="str">
        <f>""</f>
        <v/>
      </c>
      <c r="Q152" s="45" t="str">
        <f>""</f>
        <v/>
      </c>
      <c r="R152" s="146" t="s">
        <v>19</v>
      </c>
      <c r="S152" s="46" t="s">
        <v>1461</v>
      </c>
      <c r="T152" s="26"/>
    </row>
    <row r="153" spans="1:23">
      <c r="A153" s="47">
        <f t="shared" si="2"/>
        <v>2764</v>
      </c>
      <c r="B153" s="51">
        <v>764</v>
      </c>
      <c r="C153" s="51">
        <v>9162085</v>
      </c>
      <c r="D153" s="51">
        <v>2085</v>
      </c>
      <c r="E153" s="51">
        <v>115535</v>
      </c>
      <c r="F153" s="51" t="s">
        <v>1010</v>
      </c>
      <c r="G153" s="51" t="s">
        <v>87</v>
      </c>
      <c r="H153" s="49" t="s">
        <v>19</v>
      </c>
      <c r="I153" s="45" t="str">
        <f>""</f>
        <v/>
      </c>
      <c r="J153" s="45" t="str">
        <f>""</f>
        <v/>
      </c>
      <c r="K153" s="45" t="str">
        <f>""</f>
        <v/>
      </c>
      <c r="L153" s="45" t="str">
        <f>""</f>
        <v/>
      </c>
      <c r="M153" s="45" t="str">
        <f>""</f>
        <v/>
      </c>
      <c r="N153" s="45" t="str">
        <f>""</f>
        <v/>
      </c>
      <c r="O153" s="45" t="str">
        <f>""</f>
        <v/>
      </c>
      <c r="P153" s="45" t="str">
        <f>""</f>
        <v/>
      </c>
      <c r="Q153" s="45" t="str">
        <f>""</f>
        <v/>
      </c>
      <c r="R153" s="146" t="s">
        <v>19</v>
      </c>
      <c r="S153" s="46" t="s">
        <v>1461</v>
      </c>
      <c r="T153" s="26"/>
    </row>
    <row r="154" spans="1:23">
      <c r="A154" s="47">
        <f t="shared" si="2"/>
        <v>3764</v>
      </c>
      <c r="B154" s="51">
        <v>764</v>
      </c>
      <c r="C154" s="51">
        <v>9162085</v>
      </c>
      <c r="D154" s="51">
        <v>2085</v>
      </c>
      <c r="E154" s="51">
        <v>115535</v>
      </c>
      <c r="F154" s="51" t="s">
        <v>1010</v>
      </c>
      <c r="G154" s="51" t="s">
        <v>87</v>
      </c>
      <c r="H154" s="49" t="s">
        <v>19</v>
      </c>
      <c r="I154" s="45" t="str">
        <f>""</f>
        <v/>
      </c>
      <c r="J154" s="45" t="str">
        <f>""</f>
        <v/>
      </c>
      <c r="K154" s="45" t="str">
        <f>""</f>
        <v/>
      </c>
      <c r="L154" s="45" t="str">
        <f>""</f>
        <v/>
      </c>
      <c r="M154" s="45" t="str">
        <f>""</f>
        <v/>
      </c>
      <c r="N154" s="45" t="str">
        <f>""</f>
        <v/>
      </c>
      <c r="O154" s="45" t="str">
        <f>""</f>
        <v/>
      </c>
      <c r="P154" s="45" t="str">
        <f>""</f>
        <v/>
      </c>
      <c r="Q154" s="45" t="str">
        <f>""</f>
        <v/>
      </c>
      <c r="R154" s="146" t="s">
        <v>19</v>
      </c>
      <c r="S154" s="46" t="s">
        <v>1461</v>
      </c>
      <c r="T154" s="26"/>
    </row>
    <row r="155" spans="1:23">
      <c r="A155" s="47">
        <f t="shared" si="2"/>
        <v>1765</v>
      </c>
      <c r="B155" s="50">
        <v>765</v>
      </c>
      <c r="C155" s="50">
        <v>9163065</v>
      </c>
      <c r="D155" s="50">
        <v>3065</v>
      </c>
      <c r="E155" s="50">
        <v>115647</v>
      </c>
      <c r="F155" s="50" t="s">
        <v>1562</v>
      </c>
      <c r="G155" s="50" t="s">
        <v>87</v>
      </c>
      <c r="H155" s="49" t="s">
        <v>19</v>
      </c>
      <c r="I155" s="45" t="str">
        <f>""</f>
        <v/>
      </c>
      <c r="J155" s="45" t="str">
        <f>""</f>
        <v/>
      </c>
      <c r="K155" s="45" t="str">
        <f>""</f>
        <v/>
      </c>
      <c r="L155" s="45" t="str">
        <f>""</f>
        <v/>
      </c>
      <c r="M155" s="45" t="str">
        <f>""</f>
        <v/>
      </c>
      <c r="N155" s="45" t="str">
        <f>""</f>
        <v/>
      </c>
      <c r="O155" s="45" t="str">
        <f>""</f>
        <v/>
      </c>
      <c r="P155" s="45" t="str">
        <f>""</f>
        <v/>
      </c>
      <c r="Q155" s="45" t="str">
        <f>""</f>
        <v/>
      </c>
      <c r="R155" s="146" t="s">
        <v>19</v>
      </c>
      <c r="S155" s="46" t="s">
        <v>1461</v>
      </c>
    </row>
    <row r="156" spans="1:23" ht="38.25">
      <c r="A156" s="47">
        <f t="shared" si="2"/>
        <v>1766</v>
      </c>
      <c r="B156" s="50">
        <v>766</v>
      </c>
      <c r="C156" s="50">
        <v>9162064</v>
      </c>
      <c r="D156" s="50">
        <v>2064</v>
      </c>
      <c r="E156" s="50">
        <v>115519</v>
      </c>
      <c r="F156" s="50" t="s">
        <v>1423</v>
      </c>
      <c r="G156" s="50" t="s">
        <v>87</v>
      </c>
      <c r="H156" s="54" t="s">
        <v>1472</v>
      </c>
      <c r="I156" s="45" t="str">
        <f>""</f>
        <v/>
      </c>
      <c r="J156" s="45" t="s">
        <v>2097</v>
      </c>
      <c r="K156" s="45">
        <v>972.92</v>
      </c>
      <c r="L156" s="45" t="s">
        <v>2098</v>
      </c>
      <c r="M156" s="94">
        <v>43617</v>
      </c>
      <c r="N156" s="94" t="str">
        <f>""</f>
        <v/>
      </c>
      <c r="O156" s="94">
        <v>44348</v>
      </c>
      <c r="P156" s="45" t="s">
        <v>1558</v>
      </c>
      <c r="Q156" s="45" t="str">
        <f>""</f>
        <v/>
      </c>
      <c r="R156" s="146" t="s">
        <v>19</v>
      </c>
      <c r="S156" s="46" t="s">
        <v>1662</v>
      </c>
      <c r="U156" s="25" t="s">
        <v>19</v>
      </c>
      <c r="V156" s="25" t="s">
        <v>17</v>
      </c>
      <c r="W156" s="25" t="s">
        <v>19</v>
      </c>
    </row>
    <row r="157" spans="1:23">
      <c r="A157" s="47">
        <f t="shared" si="2"/>
        <v>1767</v>
      </c>
      <c r="B157" s="50">
        <v>767</v>
      </c>
      <c r="C157" s="50">
        <v>9162065</v>
      </c>
      <c r="D157" s="50">
        <v>2065</v>
      </c>
      <c r="E157" s="50">
        <v>115520</v>
      </c>
      <c r="F157" s="50" t="s">
        <v>1563</v>
      </c>
      <c r="G157" s="50" t="s">
        <v>87</v>
      </c>
      <c r="H157" s="49" t="s">
        <v>19</v>
      </c>
      <c r="I157" s="45" t="str">
        <f>""</f>
        <v/>
      </c>
      <c r="J157" s="45" t="str">
        <f>""</f>
        <v/>
      </c>
      <c r="K157" s="45" t="str">
        <f>""</f>
        <v/>
      </c>
      <c r="L157" s="45" t="str">
        <f>""</f>
        <v/>
      </c>
      <c r="M157" s="45" t="str">
        <f>""</f>
        <v/>
      </c>
      <c r="N157" s="45" t="str">
        <f>""</f>
        <v/>
      </c>
      <c r="O157" s="45" t="str">
        <f>""</f>
        <v/>
      </c>
      <c r="P157" s="45" t="str">
        <f>""</f>
        <v/>
      </c>
      <c r="Q157" s="45" t="str">
        <f>""</f>
        <v/>
      </c>
      <c r="R157" s="146" t="s">
        <v>19</v>
      </c>
      <c r="S157" s="46" t="s">
        <v>1461</v>
      </c>
      <c r="T157" s="26"/>
    </row>
    <row r="158" spans="1:23">
      <c r="A158" s="47">
        <f t="shared" si="2"/>
        <v>1768</v>
      </c>
      <c r="B158" s="50">
        <v>768</v>
      </c>
      <c r="C158" s="50">
        <v>9163360</v>
      </c>
      <c r="D158" s="50">
        <v>3360</v>
      </c>
      <c r="E158" s="50">
        <v>115711</v>
      </c>
      <c r="F158" s="50" t="s">
        <v>1564</v>
      </c>
      <c r="G158" s="50" t="s">
        <v>87</v>
      </c>
      <c r="H158" s="49" t="s">
        <v>19</v>
      </c>
      <c r="I158" s="45" t="str">
        <f>""</f>
        <v/>
      </c>
      <c r="J158" s="45" t="str">
        <f>""</f>
        <v/>
      </c>
      <c r="K158" s="45" t="str">
        <f>""</f>
        <v/>
      </c>
      <c r="L158" s="45" t="str">
        <f>""</f>
        <v/>
      </c>
      <c r="M158" s="45" t="str">
        <f>""</f>
        <v/>
      </c>
      <c r="N158" s="45" t="str">
        <f>""</f>
        <v/>
      </c>
      <c r="O158" s="45" t="str">
        <f>""</f>
        <v/>
      </c>
      <c r="P158" s="45" t="str">
        <f>""</f>
        <v/>
      </c>
      <c r="Q158" s="45" t="str">
        <f>""</f>
        <v/>
      </c>
      <c r="R158" s="146" t="s">
        <v>19</v>
      </c>
      <c r="S158" s="46" t="s">
        <v>1461</v>
      </c>
    </row>
    <row r="159" spans="1:23" ht="38.25">
      <c r="A159" s="47">
        <f t="shared" si="2"/>
        <v>1769</v>
      </c>
      <c r="B159" s="51">
        <v>769</v>
      </c>
      <c r="C159" s="51">
        <v>9163344</v>
      </c>
      <c r="D159" s="51">
        <v>3344</v>
      </c>
      <c r="E159" s="51">
        <v>115697</v>
      </c>
      <c r="F159" s="51" t="s">
        <v>1565</v>
      </c>
      <c r="G159" s="51" t="s">
        <v>87</v>
      </c>
      <c r="H159" s="49" t="s">
        <v>1472</v>
      </c>
      <c r="I159" s="76" t="s">
        <v>2099</v>
      </c>
      <c r="J159" s="76" t="s">
        <v>2100</v>
      </c>
      <c r="K159" s="76">
        <v>310</v>
      </c>
      <c r="L159" s="76">
        <v>2</v>
      </c>
      <c r="M159" s="56">
        <v>42770</v>
      </c>
      <c r="N159" s="56" t="str">
        <f>""</f>
        <v/>
      </c>
      <c r="O159" s="56">
        <v>44136</v>
      </c>
      <c r="P159" s="62" t="s">
        <v>1558</v>
      </c>
      <c r="Q159" s="76" t="str">
        <f>""</f>
        <v/>
      </c>
      <c r="R159" s="146" t="s">
        <v>19</v>
      </c>
      <c r="S159" s="46" t="s">
        <v>1662</v>
      </c>
      <c r="U159" s="25" t="s">
        <v>17</v>
      </c>
      <c r="V159" s="25" t="s">
        <v>17</v>
      </c>
      <c r="W159" s="25" t="s">
        <v>19</v>
      </c>
    </row>
    <row r="160" spans="1:23" ht="51">
      <c r="A160" s="47">
        <f t="shared" si="2"/>
        <v>2769</v>
      </c>
      <c r="B160" s="48">
        <v>769</v>
      </c>
      <c r="C160" s="48">
        <v>9163344</v>
      </c>
      <c r="D160" s="48">
        <v>3344</v>
      </c>
      <c r="E160" s="48">
        <v>115697</v>
      </c>
      <c r="F160" s="48" t="s">
        <v>1565</v>
      </c>
      <c r="G160" s="48" t="s">
        <v>87</v>
      </c>
      <c r="H160" s="49" t="s">
        <v>1472</v>
      </c>
      <c r="I160" s="76" t="s">
        <v>2101</v>
      </c>
      <c r="J160" s="76" t="s">
        <v>2101</v>
      </c>
      <c r="K160" s="76">
        <v>2811.26</v>
      </c>
      <c r="L160" s="76">
        <v>13</v>
      </c>
      <c r="M160" s="56">
        <v>43538</v>
      </c>
      <c r="N160" s="56" t="str">
        <f>""</f>
        <v/>
      </c>
      <c r="O160" s="56">
        <v>45365</v>
      </c>
      <c r="P160" s="62" t="s">
        <v>1558</v>
      </c>
      <c r="Q160" s="76" t="str">
        <f>""</f>
        <v/>
      </c>
      <c r="R160" s="146" t="s">
        <v>19</v>
      </c>
      <c r="S160" s="46" t="s">
        <v>1714</v>
      </c>
      <c r="U160" s="25" t="s">
        <v>19</v>
      </c>
      <c r="V160" s="25" t="s">
        <v>17</v>
      </c>
      <c r="W160" s="25" t="s">
        <v>19</v>
      </c>
    </row>
    <row r="161" spans="1:20" ht="25.5">
      <c r="A161" s="47">
        <f t="shared" si="2"/>
        <v>3769</v>
      </c>
      <c r="B161" s="48">
        <v>769</v>
      </c>
      <c r="C161" s="48">
        <v>9163344</v>
      </c>
      <c r="D161" s="48">
        <v>3344</v>
      </c>
      <c r="E161" s="48">
        <v>115697</v>
      </c>
      <c r="F161" s="48" t="s">
        <v>1565</v>
      </c>
      <c r="G161" s="48" t="s">
        <v>87</v>
      </c>
      <c r="H161" s="49" t="s">
        <v>19</v>
      </c>
      <c r="I161" s="71" t="str">
        <f>""</f>
        <v/>
      </c>
      <c r="J161" s="71" t="str">
        <f>""</f>
        <v/>
      </c>
      <c r="K161" s="71" t="str">
        <f>""</f>
        <v/>
      </c>
      <c r="L161" s="71" t="str">
        <f>""</f>
        <v/>
      </c>
      <c r="M161" s="72" t="str">
        <f>""</f>
        <v/>
      </c>
      <c r="N161" s="72" t="str">
        <f>""</f>
        <v/>
      </c>
      <c r="O161" s="72" t="str">
        <f>""</f>
        <v/>
      </c>
      <c r="P161" s="72" t="str">
        <f>""</f>
        <v/>
      </c>
      <c r="Q161" s="45" t="str">
        <f>""</f>
        <v/>
      </c>
      <c r="R161" s="146" t="s">
        <v>19</v>
      </c>
      <c r="S161" s="46" t="s">
        <v>1461</v>
      </c>
    </row>
    <row r="162" spans="1:20" ht="25.5">
      <c r="A162" s="47">
        <f t="shared" si="2"/>
        <v>4769</v>
      </c>
      <c r="B162" s="48">
        <v>769</v>
      </c>
      <c r="C162" s="48">
        <v>9163344</v>
      </c>
      <c r="D162" s="48">
        <v>3344</v>
      </c>
      <c r="E162" s="48">
        <v>115697</v>
      </c>
      <c r="F162" s="48" t="s">
        <v>1565</v>
      </c>
      <c r="G162" s="48" t="s">
        <v>87</v>
      </c>
      <c r="H162" s="49" t="s">
        <v>19</v>
      </c>
      <c r="I162" s="71" t="str">
        <f>""</f>
        <v/>
      </c>
      <c r="J162" s="71" t="str">
        <f>""</f>
        <v/>
      </c>
      <c r="K162" s="71" t="str">
        <f>""</f>
        <v/>
      </c>
      <c r="L162" s="71" t="str">
        <f>""</f>
        <v/>
      </c>
      <c r="M162" s="72" t="str">
        <f>""</f>
        <v/>
      </c>
      <c r="N162" s="72" t="str">
        <f>""</f>
        <v/>
      </c>
      <c r="O162" s="72" t="str">
        <f>""</f>
        <v/>
      </c>
      <c r="P162" s="72" t="str">
        <f>""</f>
        <v/>
      </c>
      <c r="Q162" s="45" t="str">
        <f>""</f>
        <v/>
      </c>
      <c r="R162" s="146" t="s">
        <v>19</v>
      </c>
      <c r="S162" s="46" t="s">
        <v>1461</v>
      </c>
    </row>
    <row r="163" spans="1:20">
      <c r="A163" s="47">
        <f t="shared" si="2"/>
        <v>1771</v>
      </c>
      <c r="B163" s="50">
        <v>771</v>
      </c>
      <c r="C163" s="50">
        <v>9163345</v>
      </c>
      <c r="D163" s="50">
        <v>3345</v>
      </c>
      <c r="E163" s="50">
        <v>115698</v>
      </c>
      <c r="F163" s="50" t="s">
        <v>1566</v>
      </c>
      <c r="G163" s="50" t="s">
        <v>87</v>
      </c>
      <c r="H163" s="49" t="s">
        <v>19</v>
      </c>
      <c r="I163" s="45" t="str">
        <f>""</f>
        <v/>
      </c>
      <c r="J163" s="45" t="str">
        <f>""</f>
        <v/>
      </c>
      <c r="K163" s="45" t="str">
        <f>""</f>
        <v/>
      </c>
      <c r="L163" s="45" t="str">
        <f>""</f>
        <v/>
      </c>
      <c r="M163" s="45" t="str">
        <f>""</f>
        <v/>
      </c>
      <c r="N163" s="45" t="str">
        <f>""</f>
        <v/>
      </c>
      <c r="O163" s="45" t="str">
        <f>""</f>
        <v/>
      </c>
      <c r="P163" s="45" t="str">
        <f>""</f>
        <v/>
      </c>
      <c r="Q163" s="45" t="str">
        <f>""</f>
        <v/>
      </c>
      <c r="R163" s="146" t="s">
        <v>19</v>
      </c>
      <c r="S163" s="46" t="s">
        <v>1461</v>
      </c>
    </row>
    <row r="164" spans="1:20">
      <c r="A164" s="47">
        <f t="shared" si="2"/>
        <v>1775</v>
      </c>
      <c r="B164" s="47">
        <v>775</v>
      </c>
      <c r="C164" s="47">
        <v>9162072</v>
      </c>
      <c r="D164" s="47">
        <v>2072</v>
      </c>
      <c r="E164" s="47">
        <v>115526</v>
      </c>
      <c r="F164" s="47" t="s">
        <v>1055</v>
      </c>
      <c r="G164" s="47" t="s">
        <v>87</v>
      </c>
      <c r="H164" s="49" t="s">
        <v>19</v>
      </c>
      <c r="I164" s="45" t="str">
        <f>""</f>
        <v/>
      </c>
      <c r="J164" s="45" t="str">
        <f>""</f>
        <v/>
      </c>
      <c r="K164" s="45" t="str">
        <f>""</f>
        <v/>
      </c>
      <c r="L164" s="45" t="str">
        <f>""</f>
        <v/>
      </c>
      <c r="M164" s="45" t="str">
        <f>""</f>
        <v/>
      </c>
      <c r="N164" s="45" t="str">
        <f>""</f>
        <v/>
      </c>
      <c r="O164" s="45" t="str">
        <f>""</f>
        <v/>
      </c>
      <c r="P164" s="45" t="str">
        <f>""</f>
        <v/>
      </c>
      <c r="Q164" s="45" t="str">
        <f>""</f>
        <v/>
      </c>
      <c r="R164" s="146" t="s">
        <v>19</v>
      </c>
      <c r="S164" s="46" t="s">
        <v>1461</v>
      </c>
    </row>
    <row r="165" spans="1:20">
      <c r="A165" s="47">
        <f t="shared" si="2"/>
        <v>1776</v>
      </c>
      <c r="B165" s="47">
        <v>776</v>
      </c>
      <c r="C165" s="47">
        <v>9162084</v>
      </c>
      <c r="D165" s="47">
        <v>2084</v>
      </c>
      <c r="E165" s="47">
        <v>115534</v>
      </c>
      <c r="F165" s="47" t="s">
        <v>1567</v>
      </c>
      <c r="G165" s="47" t="s">
        <v>87</v>
      </c>
      <c r="H165" s="49" t="s">
        <v>19</v>
      </c>
      <c r="I165" s="52" t="str">
        <f>""</f>
        <v/>
      </c>
      <c r="J165" s="52" t="str">
        <f>""</f>
        <v/>
      </c>
      <c r="K165" s="52" t="str">
        <f>""</f>
        <v/>
      </c>
      <c r="L165" s="52" t="str">
        <f>""</f>
        <v/>
      </c>
      <c r="M165" s="53" t="str">
        <f>""</f>
        <v/>
      </c>
      <c r="N165" s="53" t="str">
        <f>""</f>
        <v/>
      </c>
      <c r="O165" s="53" t="str">
        <f>""</f>
        <v/>
      </c>
      <c r="P165" s="53" t="str">
        <f>""</f>
        <v/>
      </c>
      <c r="Q165" s="45" t="str">
        <f>""</f>
        <v/>
      </c>
      <c r="R165" s="146" t="s">
        <v>19</v>
      </c>
      <c r="S165" s="46" t="s">
        <v>1461</v>
      </c>
    </row>
    <row r="166" spans="1:20">
      <c r="A166" s="47">
        <f t="shared" si="2"/>
        <v>1777</v>
      </c>
      <c r="B166" s="50">
        <v>777</v>
      </c>
      <c r="C166" s="50">
        <v>9163067</v>
      </c>
      <c r="D166" s="50">
        <v>3067</v>
      </c>
      <c r="E166" s="50">
        <v>115648</v>
      </c>
      <c r="F166" s="50" t="s">
        <v>1568</v>
      </c>
      <c r="G166" s="50" t="s">
        <v>87</v>
      </c>
      <c r="H166" s="49" t="s">
        <v>19</v>
      </c>
      <c r="I166" s="45" t="str">
        <f>""</f>
        <v/>
      </c>
      <c r="J166" s="45" t="str">
        <f>""</f>
        <v/>
      </c>
      <c r="K166" s="45" t="str">
        <f>""</f>
        <v/>
      </c>
      <c r="L166" s="45" t="str">
        <f>""</f>
        <v/>
      </c>
      <c r="M166" s="45" t="str">
        <f>""</f>
        <v/>
      </c>
      <c r="N166" s="45" t="str">
        <f>""</f>
        <v/>
      </c>
      <c r="O166" s="45" t="str">
        <f>""</f>
        <v/>
      </c>
      <c r="P166" s="45" t="str">
        <f>""</f>
        <v/>
      </c>
      <c r="Q166" s="45" t="str">
        <f>""</f>
        <v/>
      </c>
      <c r="R166" s="146" t="s">
        <v>19</v>
      </c>
      <c r="S166" s="46" t="s">
        <v>1461</v>
      </c>
    </row>
    <row r="167" spans="1:20">
      <c r="A167" s="47">
        <f t="shared" si="2"/>
        <v>1779</v>
      </c>
      <c r="B167" s="50">
        <v>779</v>
      </c>
      <c r="C167" s="50">
        <v>9163068</v>
      </c>
      <c r="D167" s="50">
        <v>3068</v>
      </c>
      <c r="E167" s="50">
        <v>115649</v>
      </c>
      <c r="F167" s="50" t="s">
        <v>1569</v>
      </c>
      <c r="G167" s="50" t="s">
        <v>87</v>
      </c>
      <c r="H167" s="49" t="s">
        <v>19</v>
      </c>
      <c r="I167" s="45" t="str">
        <f>""</f>
        <v/>
      </c>
      <c r="J167" s="45" t="str">
        <f>""</f>
        <v/>
      </c>
      <c r="K167" s="45" t="str">
        <f>""</f>
        <v/>
      </c>
      <c r="L167" s="45" t="str">
        <f>""</f>
        <v/>
      </c>
      <c r="M167" s="45" t="str">
        <f>""</f>
        <v/>
      </c>
      <c r="N167" s="45" t="str">
        <f>""</f>
        <v/>
      </c>
      <c r="O167" s="45" t="str">
        <f>""</f>
        <v/>
      </c>
      <c r="P167" s="45" t="str">
        <f>""</f>
        <v/>
      </c>
      <c r="Q167" s="45" t="str">
        <f>""</f>
        <v/>
      </c>
      <c r="R167" s="146" t="s">
        <v>19</v>
      </c>
      <c r="S167" s="46" t="s">
        <v>1461</v>
      </c>
    </row>
    <row r="168" spans="1:20">
      <c r="A168" s="47">
        <f t="shared" si="2"/>
        <v>1781</v>
      </c>
      <c r="B168" s="50">
        <v>781</v>
      </c>
      <c r="C168" s="50">
        <v>9162137</v>
      </c>
      <c r="D168" s="50">
        <v>2137</v>
      </c>
      <c r="E168" s="50">
        <v>115573</v>
      </c>
      <c r="F168" s="50" t="s">
        <v>1570</v>
      </c>
      <c r="G168" s="50" t="s">
        <v>87</v>
      </c>
      <c r="H168" s="49" t="s">
        <v>19</v>
      </c>
      <c r="I168" s="45" t="str">
        <f>""</f>
        <v/>
      </c>
      <c r="J168" s="45" t="str">
        <f>""</f>
        <v/>
      </c>
      <c r="K168" s="45" t="str">
        <f>""</f>
        <v/>
      </c>
      <c r="L168" s="45" t="str">
        <f>""</f>
        <v/>
      </c>
      <c r="M168" s="45" t="str">
        <f>""</f>
        <v/>
      </c>
      <c r="N168" s="45" t="str">
        <f>""</f>
        <v/>
      </c>
      <c r="O168" s="45" t="str">
        <f>""</f>
        <v/>
      </c>
      <c r="P168" s="45" t="str">
        <f>""</f>
        <v/>
      </c>
      <c r="Q168" s="45" t="str">
        <f>""</f>
        <v/>
      </c>
      <c r="R168" s="146" t="s">
        <v>19</v>
      </c>
      <c r="S168" s="46" t="s">
        <v>1461</v>
      </c>
    </row>
    <row r="169" spans="1:20">
      <c r="A169" s="47">
        <f t="shared" si="2"/>
        <v>1782</v>
      </c>
      <c r="B169" s="50">
        <v>782</v>
      </c>
      <c r="C169" s="50">
        <v>9162086</v>
      </c>
      <c r="D169" s="50">
        <v>2086</v>
      </c>
      <c r="E169" s="50">
        <v>115536</v>
      </c>
      <c r="F169" s="50" t="s">
        <v>1090</v>
      </c>
      <c r="G169" s="50" t="s">
        <v>87</v>
      </c>
      <c r="H169" s="49" t="s">
        <v>19</v>
      </c>
      <c r="I169" s="52" t="str">
        <f>""</f>
        <v/>
      </c>
      <c r="J169" s="52" t="str">
        <f>""</f>
        <v/>
      </c>
      <c r="K169" s="52" t="str">
        <f>""</f>
        <v/>
      </c>
      <c r="L169" s="52" t="str">
        <f>""</f>
        <v/>
      </c>
      <c r="M169" s="53" t="str">
        <f>""</f>
        <v/>
      </c>
      <c r="N169" s="53" t="str">
        <f>""</f>
        <v/>
      </c>
      <c r="O169" s="53" t="str">
        <f>""</f>
        <v/>
      </c>
      <c r="P169" s="53" t="str">
        <f>""</f>
        <v/>
      </c>
      <c r="Q169" s="45" t="str">
        <f>""</f>
        <v/>
      </c>
      <c r="R169" s="146" t="s">
        <v>19</v>
      </c>
      <c r="S169" s="46" t="s">
        <v>1461</v>
      </c>
    </row>
    <row r="170" spans="1:20">
      <c r="A170" s="47">
        <f t="shared" si="2"/>
        <v>1784</v>
      </c>
      <c r="B170" s="47">
        <v>784</v>
      </c>
      <c r="C170" s="47">
        <v>9162066</v>
      </c>
      <c r="D170" s="47">
        <v>2066</v>
      </c>
      <c r="E170" s="47">
        <v>115521</v>
      </c>
      <c r="F170" s="47" t="s">
        <v>1094</v>
      </c>
      <c r="G170" s="47" t="s">
        <v>87</v>
      </c>
      <c r="H170" s="49" t="s">
        <v>19</v>
      </c>
      <c r="I170" s="45" t="str">
        <f>""</f>
        <v/>
      </c>
      <c r="J170" s="45" t="str">
        <f>""</f>
        <v/>
      </c>
      <c r="K170" s="45" t="str">
        <f>""</f>
        <v/>
      </c>
      <c r="L170" s="45" t="str">
        <f>""</f>
        <v/>
      </c>
      <c r="M170" s="45" t="str">
        <f>""</f>
        <v/>
      </c>
      <c r="N170" s="45" t="str">
        <f>""</f>
        <v/>
      </c>
      <c r="O170" s="45" t="str">
        <f>""</f>
        <v/>
      </c>
      <c r="P170" s="45" t="str">
        <f>""</f>
        <v/>
      </c>
      <c r="Q170" s="45" t="str">
        <f>""</f>
        <v/>
      </c>
      <c r="R170" s="146" t="s">
        <v>19</v>
      </c>
      <c r="S170" s="46" t="s">
        <v>1461</v>
      </c>
    </row>
    <row r="171" spans="1:20" ht="38.25">
      <c r="A171" s="47">
        <f t="shared" si="2"/>
        <v>1786</v>
      </c>
      <c r="B171" s="48">
        <v>786</v>
      </c>
      <c r="C171" s="48">
        <v>9163069</v>
      </c>
      <c r="D171" s="48">
        <v>3069</v>
      </c>
      <c r="E171" s="48">
        <v>115650</v>
      </c>
      <c r="F171" s="73" t="s">
        <v>1571</v>
      </c>
      <c r="G171" s="48" t="s">
        <v>87</v>
      </c>
      <c r="H171" s="49" t="s">
        <v>19</v>
      </c>
      <c r="I171" s="45" t="str">
        <f>""</f>
        <v/>
      </c>
      <c r="J171" s="45" t="str">
        <f>""</f>
        <v/>
      </c>
      <c r="K171" s="45" t="str">
        <f>""</f>
        <v/>
      </c>
      <c r="L171" s="45" t="str">
        <f>""</f>
        <v/>
      </c>
      <c r="M171" s="45" t="str">
        <f>""</f>
        <v/>
      </c>
      <c r="N171" s="45" t="str">
        <f>""</f>
        <v/>
      </c>
      <c r="O171" s="45" t="str">
        <f>""</f>
        <v/>
      </c>
      <c r="P171" s="45" t="str">
        <f>""</f>
        <v/>
      </c>
      <c r="Q171" s="45" t="str">
        <f>""</f>
        <v/>
      </c>
      <c r="R171" s="146" t="s">
        <v>19</v>
      </c>
      <c r="S171" s="46" t="s">
        <v>1662</v>
      </c>
      <c r="T171" s="26"/>
    </row>
    <row r="172" spans="1:20" ht="38.25">
      <c r="A172" s="47">
        <f t="shared" si="2"/>
        <v>2786</v>
      </c>
      <c r="B172" s="51">
        <v>786</v>
      </c>
      <c r="C172" s="51">
        <v>9163069</v>
      </c>
      <c r="D172" s="51">
        <v>3069</v>
      </c>
      <c r="E172" s="51">
        <v>115650</v>
      </c>
      <c r="F172" s="74" t="s">
        <v>1571</v>
      </c>
      <c r="G172" s="51" t="s">
        <v>87</v>
      </c>
      <c r="H172" s="49" t="s">
        <v>19</v>
      </c>
      <c r="I172" s="45" t="str">
        <f>""</f>
        <v/>
      </c>
      <c r="J172" s="45" t="str">
        <f>""</f>
        <v/>
      </c>
      <c r="K172" s="45" t="str">
        <f>""</f>
        <v/>
      </c>
      <c r="L172" s="45" t="str">
        <f>""</f>
        <v/>
      </c>
      <c r="M172" s="45" t="str">
        <f>""</f>
        <v/>
      </c>
      <c r="N172" s="45" t="str">
        <f>""</f>
        <v/>
      </c>
      <c r="O172" s="45" t="str">
        <f>""</f>
        <v/>
      </c>
      <c r="P172" s="45" t="str">
        <f>""</f>
        <v/>
      </c>
      <c r="Q172" s="45" t="str">
        <f>""</f>
        <v/>
      </c>
      <c r="R172" s="146" t="s">
        <v>19</v>
      </c>
      <c r="S172" s="46" t="s">
        <v>1662</v>
      </c>
      <c r="T172" s="26"/>
    </row>
    <row r="173" spans="1:20">
      <c r="A173" s="47">
        <f t="shared" si="2"/>
        <v>1787</v>
      </c>
      <c r="B173" s="50">
        <v>787</v>
      </c>
      <c r="C173" s="50">
        <v>9163070</v>
      </c>
      <c r="D173" s="50">
        <v>3070</v>
      </c>
      <c r="E173" s="50">
        <v>115651</v>
      </c>
      <c r="F173" s="50" t="s">
        <v>1572</v>
      </c>
      <c r="G173" s="50" t="s">
        <v>87</v>
      </c>
      <c r="H173" s="60" t="s">
        <v>19</v>
      </c>
      <c r="I173" s="45" t="str">
        <f>""</f>
        <v/>
      </c>
      <c r="J173" s="45" t="str">
        <f>""</f>
        <v/>
      </c>
      <c r="K173" s="45" t="str">
        <f>""</f>
        <v/>
      </c>
      <c r="L173" s="45" t="str">
        <f>""</f>
        <v/>
      </c>
      <c r="M173" s="45" t="str">
        <f>""</f>
        <v/>
      </c>
      <c r="N173" s="45" t="str">
        <f>""</f>
        <v/>
      </c>
      <c r="O173" s="45" t="str">
        <f>""</f>
        <v/>
      </c>
      <c r="P173" s="45" t="str">
        <f>""</f>
        <v/>
      </c>
      <c r="Q173" s="45" t="str">
        <f>""</f>
        <v/>
      </c>
      <c r="R173" s="146" t="s">
        <v>19</v>
      </c>
      <c r="S173" s="46" t="s">
        <v>1461</v>
      </c>
      <c r="T173" s="26"/>
    </row>
    <row r="174" spans="1:20">
      <c r="A174" s="47">
        <f t="shared" si="2"/>
        <v>1789</v>
      </c>
      <c r="B174" s="50">
        <v>789</v>
      </c>
      <c r="C174" s="50">
        <v>9163374</v>
      </c>
      <c r="D174" s="50">
        <v>3374</v>
      </c>
      <c r="E174" s="50">
        <v>135437</v>
      </c>
      <c r="F174" s="50" t="s">
        <v>1573</v>
      </c>
      <c r="G174" s="50" t="s">
        <v>87</v>
      </c>
      <c r="H174" s="49" t="s">
        <v>19</v>
      </c>
      <c r="I174" s="45" t="str">
        <f>""</f>
        <v/>
      </c>
      <c r="J174" s="45" t="str">
        <f>""</f>
        <v/>
      </c>
      <c r="K174" s="45" t="str">
        <f>""</f>
        <v/>
      </c>
      <c r="L174" s="45" t="str">
        <f>""</f>
        <v/>
      </c>
      <c r="M174" s="45" t="str">
        <f>""</f>
        <v/>
      </c>
      <c r="N174" s="45" t="str">
        <f>""</f>
        <v/>
      </c>
      <c r="O174" s="45" t="str">
        <f>""</f>
        <v/>
      </c>
      <c r="P174" s="45" t="str">
        <f>""</f>
        <v/>
      </c>
      <c r="Q174" s="45" t="str">
        <f>""</f>
        <v/>
      </c>
      <c r="R174" s="146" t="s">
        <v>19</v>
      </c>
      <c r="S174" s="46" t="s">
        <v>1461</v>
      </c>
    </row>
    <row r="175" spans="1:20">
      <c r="A175" s="47">
        <f t="shared" si="2"/>
        <v>1791</v>
      </c>
      <c r="B175" s="50">
        <v>791</v>
      </c>
      <c r="C175" s="50">
        <v>9162146</v>
      </c>
      <c r="D175" s="50">
        <v>2146</v>
      </c>
      <c r="E175" s="50">
        <v>115581</v>
      </c>
      <c r="F175" s="50" t="s">
        <v>1574</v>
      </c>
      <c r="G175" s="50" t="s">
        <v>87</v>
      </c>
      <c r="H175" s="49" t="s">
        <v>19</v>
      </c>
      <c r="I175" s="45" t="str">
        <f>""</f>
        <v/>
      </c>
      <c r="J175" s="45" t="str">
        <f>""</f>
        <v/>
      </c>
      <c r="K175" s="45" t="str">
        <f>""</f>
        <v/>
      </c>
      <c r="L175" s="45" t="str">
        <f>""</f>
        <v/>
      </c>
      <c r="M175" s="45" t="str">
        <f>""</f>
        <v/>
      </c>
      <c r="N175" s="45" t="str">
        <f>""</f>
        <v/>
      </c>
      <c r="O175" s="45" t="str">
        <f>""</f>
        <v/>
      </c>
      <c r="P175" s="45" t="str">
        <f>""</f>
        <v/>
      </c>
      <c r="Q175" s="45" t="str">
        <f>""</f>
        <v/>
      </c>
      <c r="R175" s="146" t="s">
        <v>19</v>
      </c>
      <c r="S175" s="46" t="s">
        <v>1461</v>
      </c>
    </row>
    <row r="176" spans="1:20">
      <c r="A176" s="47">
        <f t="shared" si="2"/>
        <v>1793</v>
      </c>
      <c r="B176" s="50">
        <v>793</v>
      </c>
      <c r="C176" s="50">
        <v>9162067</v>
      </c>
      <c r="D176" s="50">
        <v>2067</v>
      </c>
      <c r="E176" s="50">
        <v>115522</v>
      </c>
      <c r="F176" s="50" t="s">
        <v>1192</v>
      </c>
      <c r="G176" s="50" t="s">
        <v>87</v>
      </c>
      <c r="H176" s="49" t="s">
        <v>19</v>
      </c>
      <c r="I176" s="52" t="str">
        <f>""</f>
        <v/>
      </c>
      <c r="J176" s="52" t="str">
        <f>""</f>
        <v/>
      </c>
      <c r="K176" s="52" t="str">
        <f>""</f>
        <v/>
      </c>
      <c r="L176" s="52" t="str">
        <f>""</f>
        <v/>
      </c>
      <c r="M176" s="53" t="str">
        <f>""</f>
        <v/>
      </c>
      <c r="N176" s="53" t="str">
        <f>""</f>
        <v/>
      </c>
      <c r="O176" s="53" t="str">
        <f>""</f>
        <v/>
      </c>
      <c r="P176" s="53" t="str">
        <f>""</f>
        <v/>
      </c>
      <c r="Q176" s="45" t="str">
        <f>""</f>
        <v/>
      </c>
      <c r="R176" s="146" t="s">
        <v>19</v>
      </c>
      <c r="S176" s="46" t="s">
        <v>1461</v>
      </c>
      <c r="T176" s="26"/>
    </row>
    <row r="177" spans="1:23" ht="38.25">
      <c r="A177" s="47">
        <f t="shared" si="2"/>
        <v>1795</v>
      </c>
      <c r="B177" s="50">
        <v>795</v>
      </c>
      <c r="C177" s="50">
        <v>9162089</v>
      </c>
      <c r="D177" s="50">
        <v>2089</v>
      </c>
      <c r="E177" s="50">
        <v>115538</v>
      </c>
      <c r="F177" s="50" t="s">
        <v>1575</v>
      </c>
      <c r="G177" s="50" t="s">
        <v>87</v>
      </c>
      <c r="H177" s="54" t="s">
        <v>1472</v>
      </c>
      <c r="I177" s="61" t="s">
        <v>2076</v>
      </c>
      <c r="J177" s="61" t="s">
        <v>2102</v>
      </c>
      <c r="K177" s="76">
        <v>904.52</v>
      </c>
      <c r="L177" s="76">
        <v>16</v>
      </c>
      <c r="M177" s="56">
        <v>43186</v>
      </c>
      <c r="N177" s="56" t="str">
        <f>""</f>
        <v/>
      </c>
      <c r="O177" s="56">
        <v>45035</v>
      </c>
      <c r="P177" s="62" t="s">
        <v>1558</v>
      </c>
      <c r="Q177" s="76" t="str">
        <f>""</f>
        <v/>
      </c>
      <c r="R177" s="146" t="s">
        <v>19</v>
      </c>
      <c r="S177" s="46" t="s">
        <v>1662</v>
      </c>
      <c r="U177" s="25" t="s">
        <v>19</v>
      </c>
      <c r="V177" s="25" t="s">
        <v>17</v>
      </c>
      <c r="W177" s="25" t="s">
        <v>19</v>
      </c>
    </row>
    <row r="178" spans="1:23" ht="42.75">
      <c r="A178" s="47">
        <f t="shared" si="2"/>
        <v>1797</v>
      </c>
      <c r="B178" s="48">
        <v>797</v>
      </c>
      <c r="C178" s="48">
        <v>9162090</v>
      </c>
      <c r="D178" s="48">
        <v>2090</v>
      </c>
      <c r="E178" s="48">
        <v>115539</v>
      </c>
      <c r="F178" s="48" t="s">
        <v>920</v>
      </c>
      <c r="G178" s="48" t="s">
        <v>87</v>
      </c>
      <c r="H178" s="49" t="s">
        <v>1472</v>
      </c>
      <c r="I178" s="52" t="s">
        <v>2103</v>
      </c>
      <c r="J178" s="52" t="str">
        <f>""</f>
        <v/>
      </c>
      <c r="K178" s="52">
        <v>600</v>
      </c>
      <c r="L178" s="52">
        <v>8</v>
      </c>
      <c r="M178" s="56">
        <v>43419</v>
      </c>
      <c r="N178" s="56" t="str">
        <f>""</f>
        <v/>
      </c>
      <c r="O178" s="56">
        <v>45245</v>
      </c>
      <c r="P178" s="53" t="s">
        <v>19</v>
      </c>
      <c r="Q178" s="45" t="str">
        <f>""</f>
        <v/>
      </c>
      <c r="R178" s="146" t="s">
        <v>19</v>
      </c>
      <c r="S178" s="153" t="s">
        <v>1662</v>
      </c>
      <c r="T178" s="26"/>
      <c r="U178" s="25" t="s">
        <v>19</v>
      </c>
      <c r="V178" s="25" t="s">
        <v>17</v>
      </c>
      <c r="W178" s="25" t="s">
        <v>19</v>
      </c>
    </row>
    <row r="179" spans="1:23">
      <c r="A179" s="47">
        <f t="shared" si="2"/>
        <v>2797</v>
      </c>
      <c r="B179" s="48">
        <v>797</v>
      </c>
      <c r="C179" s="48">
        <v>9162090</v>
      </c>
      <c r="D179" s="48">
        <v>2090</v>
      </c>
      <c r="E179" s="48">
        <v>115539</v>
      </c>
      <c r="F179" s="48" t="s">
        <v>920</v>
      </c>
      <c r="G179" s="48" t="s">
        <v>87</v>
      </c>
      <c r="H179" s="49" t="s">
        <v>19</v>
      </c>
      <c r="I179" s="45" t="str">
        <f>""</f>
        <v/>
      </c>
      <c r="J179" s="45" t="str">
        <f>""</f>
        <v/>
      </c>
      <c r="K179" s="45" t="str">
        <f>""</f>
        <v/>
      </c>
      <c r="L179" s="45" t="str">
        <f>""</f>
        <v/>
      </c>
      <c r="M179" s="45" t="str">
        <f>""</f>
        <v/>
      </c>
      <c r="N179" s="45" t="str">
        <f>""</f>
        <v/>
      </c>
      <c r="O179" s="45" t="str">
        <f>""</f>
        <v/>
      </c>
      <c r="P179" s="45" t="str">
        <f>""</f>
        <v/>
      </c>
      <c r="Q179" s="45" t="str">
        <f>""</f>
        <v/>
      </c>
      <c r="R179" s="146" t="s">
        <v>19</v>
      </c>
      <c r="S179" s="46" t="s">
        <v>1461</v>
      </c>
    </row>
    <row r="180" spans="1:23">
      <c r="A180" s="47">
        <f t="shared" si="2"/>
        <v>1798</v>
      </c>
      <c r="B180" s="47">
        <v>798</v>
      </c>
      <c r="C180" s="47">
        <v>9162091</v>
      </c>
      <c r="D180" s="47">
        <v>2091</v>
      </c>
      <c r="E180" s="47">
        <v>115540</v>
      </c>
      <c r="F180" s="47" t="s">
        <v>1576</v>
      </c>
      <c r="G180" s="47" t="s">
        <v>87</v>
      </c>
      <c r="H180" s="49" t="s">
        <v>19</v>
      </c>
      <c r="I180" s="52" t="str">
        <f>""</f>
        <v/>
      </c>
      <c r="J180" s="52" t="str">
        <f>""</f>
        <v/>
      </c>
      <c r="K180" s="52" t="str">
        <f>""</f>
        <v/>
      </c>
      <c r="L180" s="52" t="str">
        <f>""</f>
        <v/>
      </c>
      <c r="M180" s="53" t="str">
        <f>""</f>
        <v/>
      </c>
      <c r="N180" s="53" t="str">
        <f>""</f>
        <v/>
      </c>
      <c r="O180" s="53" t="str">
        <f>""</f>
        <v/>
      </c>
      <c r="P180" s="53" t="str">
        <f>""</f>
        <v/>
      </c>
      <c r="Q180" s="45" t="str">
        <f>""</f>
        <v/>
      </c>
      <c r="R180" s="146" t="s">
        <v>19</v>
      </c>
      <c r="S180" s="46" t="s">
        <v>1461</v>
      </c>
    </row>
    <row r="181" spans="1:23" ht="38.25">
      <c r="A181" s="47">
        <f t="shared" si="2"/>
        <v>1800</v>
      </c>
      <c r="B181" s="47">
        <v>800</v>
      </c>
      <c r="C181" s="47">
        <v>9163025</v>
      </c>
      <c r="D181" s="47">
        <v>3025</v>
      </c>
      <c r="E181" s="47">
        <v>115615</v>
      </c>
      <c r="F181" s="47" t="s">
        <v>1577</v>
      </c>
      <c r="G181" s="47" t="s">
        <v>87</v>
      </c>
      <c r="H181" s="54" t="s">
        <v>1472</v>
      </c>
      <c r="I181" s="45" t="s">
        <v>2104</v>
      </c>
      <c r="J181" s="45" t="s">
        <v>2105</v>
      </c>
      <c r="K181" s="45">
        <v>372.44</v>
      </c>
      <c r="L181" s="45">
        <v>1</v>
      </c>
      <c r="M181" s="155">
        <v>42644</v>
      </c>
      <c r="N181" s="155" t="str">
        <f>""</f>
        <v/>
      </c>
      <c r="O181" s="155">
        <v>43739</v>
      </c>
      <c r="P181" s="45" t="s">
        <v>19</v>
      </c>
      <c r="Q181" s="45" t="str">
        <f>""</f>
        <v/>
      </c>
      <c r="R181" s="146" t="s">
        <v>19</v>
      </c>
      <c r="S181" s="46" t="s">
        <v>1662</v>
      </c>
      <c r="U181" s="25" t="s">
        <v>17</v>
      </c>
      <c r="V181" s="25" t="s">
        <v>17</v>
      </c>
      <c r="W181" s="25" t="s">
        <v>19</v>
      </c>
    </row>
    <row r="182" spans="1:23">
      <c r="A182" s="47">
        <f t="shared" si="2"/>
        <v>1801</v>
      </c>
      <c r="B182" s="50">
        <v>801</v>
      </c>
      <c r="C182" s="50">
        <v>9162134</v>
      </c>
      <c r="D182" s="50">
        <v>2134</v>
      </c>
      <c r="E182" s="50">
        <v>115570</v>
      </c>
      <c r="F182" s="50" t="s">
        <v>286</v>
      </c>
      <c r="G182" s="50" t="s">
        <v>87</v>
      </c>
      <c r="H182" s="49" t="s">
        <v>19</v>
      </c>
      <c r="I182" s="45" t="str">
        <f>""</f>
        <v/>
      </c>
      <c r="J182" s="45" t="str">
        <f>""</f>
        <v/>
      </c>
      <c r="K182" s="45" t="str">
        <f>""</f>
        <v/>
      </c>
      <c r="L182" s="45" t="str">
        <f>""</f>
        <v/>
      </c>
      <c r="M182" s="45" t="str">
        <f>""</f>
        <v/>
      </c>
      <c r="N182" s="45" t="str">
        <f>""</f>
        <v/>
      </c>
      <c r="O182" s="45" t="str">
        <f>""</f>
        <v/>
      </c>
      <c r="P182" s="45" t="str">
        <f>""</f>
        <v/>
      </c>
      <c r="Q182" s="45" t="str">
        <f>""</f>
        <v/>
      </c>
      <c r="R182" s="146" t="s">
        <v>19</v>
      </c>
      <c r="S182" s="46" t="s">
        <v>1461</v>
      </c>
      <c r="T182" s="26"/>
    </row>
    <row r="183" spans="1:23">
      <c r="A183" s="47">
        <f t="shared" si="2"/>
        <v>1803</v>
      </c>
      <c r="B183" s="48">
        <v>803</v>
      </c>
      <c r="C183" s="48">
        <v>9162094</v>
      </c>
      <c r="D183" s="48">
        <v>2094</v>
      </c>
      <c r="E183" s="48">
        <v>115541</v>
      </c>
      <c r="F183" s="48" t="s">
        <v>1578</v>
      </c>
      <c r="G183" s="48" t="s">
        <v>87</v>
      </c>
      <c r="H183" s="49" t="s">
        <v>19</v>
      </c>
      <c r="I183" s="45" t="str">
        <f>""</f>
        <v/>
      </c>
      <c r="J183" s="45" t="str">
        <f>""</f>
        <v/>
      </c>
      <c r="K183" s="45" t="str">
        <f>""</f>
        <v/>
      </c>
      <c r="L183" s="45" t="str">
        <f>""</f>
        <v/>
      </c>
      <c r="M183" s="45" t="str">
        <f>""</f>
        <v/>
      </c>
      <c r="N183" s="45" t="str">
        <f>""</f>
        <v/>
      </c>
      <c r="O183" s="45" t="str">
        <f>""</f>
        <v/>
      </c>
      <c r="P183" s="45" t="str">
        <f>""</f>
        <v/>
      </c>
      <c r="Q183" s="45" t="str">
        <f>""</f>
        <v/>
      </c>
      <c r="R183" s="146" t="s">
        <v>19</v>
      </c>
      <c r="S183" s="46" t="s">
        <v>1461</v>
      </c>
    </row>
    <row r="184" spans="1:23">
      <c r="A184" s="47">
        <f t="shared" si="2"/>
        <v>2803</v>
      </c>
      <c r="B184" s="48">
        <v>803</v>
      </c>
      <c r="C184" s="48">
        <v>9162094</v>
      </c>
      <c r="D184" s="48">
        <v>2094</v>
      </c>
      <c r="E184" s="48">
        <v>115541</v>
      </c>
      <c r="F184" s="48" t="s">
        <v>1578</v>
      </c>
      <c r="G184" s="48" t="s">
        <v>87</v>
      </c>
      <c r="H184" s="49" t="s">
        <v>19</v>
      </c>
      <c r="I184" s="45" t="str">
        <f>""</f>
        <v/>
      </c>
      <c r="J184" s="45" t="str">
        <f>""</f>
        <v/>
      </c>
      <c r="K184" s="45" t="str">
        <f>""</f>
        <v/>
      </c>
      <c r="L184" s="45" t="str">
        <f>""</f>
        <v/>
      </c>
      <c r="M184" s="45" t="str">
        <f>""</f>
        <v/>
      </c>
      <c r="N184" s="45" t="str">
        <f>""</f>
        <v/>
      </c>
      <c r="O184" s="45" t="str">
        <f>""</f>
        <v/>
      </c>
      <c r="P184" s="45" t="str">
        <f>""</f>
        <v/>
      </c>
      <c r="Q184" s="45" t="str">
        <f>""</f>
        <v/>
      </c>
      <c r="R184" s="146" t="s">
        <v>19</v>
      </c>
      <c r="S184" s="46" t="s">
        <v>1461</v>
      </c>
    </row>
    <row r="185" spans="1:23">
      <c r="A185" s="47">
        <f t="shared" si="2"/>
        <v>3803</v>
      </c>
      <c r="B185" s="48">
        <v>803</v>
      </c>
      <c r="C185" s="48">
        <v>9162094</v>
      </c>
      <c r="D185" s="48">
        <v>2094</v>
      </c>
      <c r="E185" s="48">
        <v>115541</v>
      </c>
      <c r="F185" s="48" t="s">
        <v>1578</v>
      </c>
      <c r="G185" s="48" t="s">
        <v>87</v>
      </c>
      <c r="H185" s="49" t="s">
        <v>19</v>
      </c>
      <c r="I185" s="45" t="str">
        <f>""</f>
        <v/>
      </c>
      <c r="J185" s="45" t="str">
        <f>""</f>
        <v/>
      </c>
      <c r="K185" s="45" t="str">
        <f>""</f>
        <v/>
      </c>
      <c r="L185" s="45" t="str">
        <f>""</f>
        <v/>
      </c>
      <c r="M185" s="45" t="str">
        <f>""</f>
        <v/>
      </c>
      <c r="N185" s="45" t="str">
        <f>""</f>
        <v/>
      </c>
      <c r="O185" s="45" t="str">
        <f>""</f>
        <v/>
      </c>
      <c r="P185" s="45" t="str">
        <f>""</f>
        <v/>
      </c>
      <c r="Q185" s="45" t="str">
        <f>""</f>
        <v/>
      </c>
      <c r="R185" s="146" t="s">
        <v>19</v>
      </c>
      <c r="S185" s="46" t="s">
        <v>1461</v>
      </c>
    </row>
    <row r="186" spans="1:23" ht="14.25">
      <c r="A186" s="47">
        <f t="shared" si="2"/>
        <v>1805</v>
      </c>
      <c r="B186" s="48">
        <v>805</v>
      </c>
      <c r="C186" s="48">
        <v>9162097</v>
      </c>
      <c r="D186" s="48">
        <v>2097</v>
      </c>
      <c r="E186" s="48">
        <v>115543</v>
      </c>
      <c r="F186" s="48" t="s">
        <v>1579</v>
      </c>
      <c r="G186" s="48" t="s">
        <v>87</v>
      </c>
      <c r="H186" s="49" t="s">
        <v>19</v>
      </c>
      <c r="I186" s="45" t="str">
        <f>""</f>
        <v/>
      </c>
      <c r="J186" s="45" t="str">
        <f>""</f>
        <v/>
      </c>
      <c r="K186" s="45" t="str">
        <f>""</f>
        <v/>
      </c>
      <c r="L186" s="45" t="str">
        <f>""</f>
        <v/>
      </c>
      <c r="M186" s="45" t="str">
        <f>""</f>
        <v/>
      </c>
      <c r="N186" s="45" t="str">
        <f>""</f>
        <v/>
      </c>
      <c r="O186" s="45" t="str">
        <f>""</f>
        <v/>
      </c>
      <c r="P186" s="45" t="str">
        <f>""</f>
        <v/>
      </c>
      <c r="Q186" s="45" t="str">
        <f>""</f>
        <v/>
      </c>
      <c r="R186" s="146" t="s">
        <v>19</v>
      </c>
      <c r="S186" s="153" t="s">
        <v>1461</v>
      </c>
    </row>
    <row r="187" spans="1:23" ht="14.25">
      <c r="A187" s="47">
        <f t="shared" si="2"/>
        <v>2805</v>
      </c>
      <c r="B187" s="51">
        <v>805</v>
      </c>
      <c r="C187" s="51">
        <v>9162097</v>
      </c>
      <c r="D187" s="51">
        <v>2097</v>
      </c>
      <c r="E187" s="51">
        <v>115543</v>
      </c>
      <c r="F187" s="51" t="s">
        <v>1579</v>
      </c>
      <c r="G187" s="51" t="s">
        <v>87</v>
      </c>
      <c r="H187" s="49" t="s">
        <v>19</v>
      </c>
      <c r="I187" s="45" t="str">
        <f>""</f>
        <v/>
      </c>
      <c r="J187" s="45" t="str">
        <f>""</f>
        <v/>
      </c>
      <c r="K187" s="45" t="str">
        <f>""</f>
        <v/>
      </c>
      <c r="L187" s="45" t="str">
        <f>""</f>
        <v/>
      </c>
      <c r="M187" s="45" t="str">
        <f>""</f>
        <v/>
      </c>
      <c r="N187" s="45" t="str">
        <f>""</f>
        <v/>
      </c>
      <c r="O187" s="45" t="str">
        <f>""</f>
        <v/>
      </c>
      <c r="P187" s="45" t="str">
        <f>""</f>
        <v/>
      </c>
      <c r="Q187" s="45" t="str">
        <f>""</f>
        <v/>
      </c>
      <c r="R187" s="146" t="s">
        <v>19</v>
      </c>
      <c r="S187" s="153" t="s">
        <v>1461</v>
      </c>
    </row>
    <row r="188" spans="1:23">
      <c r="A188" s="47">
        <f t="shared" si="2"/>
        <v>1806</v>
      </c>
      <c r="B188" s="50">
        <v>806</v>
      </c>
      <c r="C188" s="50">
        <v>9163071</v>
      </c>
      <c r="D188" s="50">
        <v>3071</v>
      </c>
      <c r="E188" s="50">
        <v>115652</v>
      </c>
      <c r="F188" s="50" t="s">
        <v>1580</v>
      </c>
      <c r="G188" s="50" t="s">
        <v>87</v>
      </c>
      <c r="H188" s="49" t="s">
        <v>19</v>
      </c>
      <c r="I188" s="45" t="str">
        <f>""</f>
        <v/>
      </c>
      <c r="J188" s="45" t="str">
        <f>""</f>
        <v/>
      </c>
      <c r="K188" s="45" t="str">
        <f>""</f>
        <v/>
      </c>
      <c r="L188" s="45" t="str">
        <f>""</f>
        <v/>
      </c>
      <c r="M188" s="45" t="str">
        <f>""</f>
        <v/>
      </c>
      <c r="N188" s="45" t="str">
        <f>""</f>
        <v/>
      </c>
      <c r="O188" s="45" t="str">
        <f>""</f>
        <v/>
      </c>
      <c r="P188" s="45" t="str">
        <f>""</f>
        <v/>
      </c>
      <c r="Q188" s="45" t="str">
        <f>""</f>
        <v/>
      </c>
      <c r="R188" s="146" t="s">
        <v>19</v>
      </c>
      <c r="S188" s="46" t="s">
        <v>1461</v>
      </c>
    </row>
    <row r="189" spans="1:23">
      <c r="A189" s="47">
        <f t="shared" si="2"/>
        <v>1807</v>
      </c>
      <c r="B189" s="50">
        <v>807</v>
      </c>
      <c r="C189" s="50">
        <v>9165214</v>
      </c>
      <c r="D189" s="50">
        <v>5214</v>
      </c>
      <c r="E189" s="50">
        <v>115744</v>
      </c>
      <c r="F189" s="50" t="s">
        <v>1228</v>
      </c>
      <c r="G189" s="50" t="s">
        <v>87</v>
      </c>
      <c r="H189" s="49" t="s">
        <v>19</v>
      </c>
      <c r="I189" s="45" t="str">
        <f>""</f>
        <v/>
      </c>
      <c r="J189" s="45" t="str">
        <f>""</f>
        <v/>
      </c>
      <c r="K189" s="45" t="str">
        <f>""</f>
        <v/>
      </c>
      <c r="L189" s="45" t="str">
        <f>""</f>
        <v/>
      </c>
      <c r="M189" s="45" t="str">
        <f>""</f>
        <v/>
      </c>
      <c r="N189" s="45" t="str">
        <f>""</f>
        <v/>
      </c>
      <c r="O189" s="45" t="str">
        <f>""</f>
        <v/>
      </c>
      <c r="P189" s="45" t="str">
        <f>""</f>
        <v/>
      </c>
      <c r="Q189" s="45" t="str">
        <f>""</f>
        <v/>
      </c>
      <c r="R189" s="146" t="s">
        <v>19</v>
      </c>
      <c r="S189" s="46" t="s">
        <v>1461</v>
      </c>
    </row>
    <row r="190" spans="1:23">
      <c r="A190" s="47">
        <f t="shared" si="2"/>
        <v>1808</v>
      </c>
      <c r="B190" s="50">
        <v>808</v>
      </c>
      <c r="C190" s="50">
        <v>9163072</v>
      </c>
      <c r="D190" s="50">
        <v>3072</v>
      </c>
      <c r="E190" s="50">
        <v>115653</v>
      </c>
      <c r="F190" s="50" t="s">
        <v>1581</v>
      </c>
      <c r="G190" s="50" t="s">
        <v>87</v>
      </c>
      <c r="H190" s="49" t="s">
        <v>19</v>
      </c>
      <c r="I190" s="45" t="str">
        <f>""</f>
        <v/>
      </c>
      <c r="J190" s="45" t="str">
        <f>""</f>
        <v/>
      </c>
      <c r="K190" s="45" t="str">
        <f>""</f>
        <v/>
      </c>
      <c r="L190" s="45" t="str">
        <f>""</f>
        <v/>
      </c>
      <c r="M190" s="45" t="str">
        <f>""</f>
        <v/>
      </c>
      <c r="N190" s="45" t="str">
        <f>""</f>
        <v/>
      </c>
      <c r="O190" s="45" t="str">
        <f>""</f>
        <v/>
      </c>
      <c r="P190" s="45" t="str">
        <f>""</f>
        <v/>
      </c>
      <c r="Q190" s="45" t="str">
        <f>""</f>
        <v/>
      </c>
      <c r="R190" s="146" t="s">
        <v>19</v>
      </c>
      <c r="S190" s="46" t="s">
        <v>1461</v>
      </c>
    </row>
    <row r="191" spans="1:23">
      <c r="A191" s="47">
        <f t="shared" si="2"/>
        <v>1810</v>
      </c>
      <c r="B191" s="51">
        <v>810</v>
      </c>
      <c r="C191" s="51">
        <v>9163348</v>
      </c>
      <c r="D191" s="51">
        <v>3348</v>
      </c>
      <c r="E191" s="51">
        <v>115700</v>
      </c>
      <c r="F191" s="51" t="s">
        <v>1582</v>
      </c>
      <c r="G191" s="51" t="s">
        <v>87</v>
      </c>
      <c r="H191" s="49" t="s">
        <v>19</v>
      </c>
      <c r="I191" s="52" t="str">
        <f>""</f>
        <v/>
      </c>
      <c r="J191" s="52" t="str">
        <f>""</f>
        <v/>
      </c>
      <c r="K191" s="52" t="str">
        <f>""</f>
        <v/>
      </c>
      <c r="L191" s="52" t="str">
        <f>""</f>
        <v/>
      </c>
      <c r="M191" s="53" t="str">
        <f>""</f>
        <v/>
      </c>
      <c r="N191" s="53" t="str">
        <f>""</f>
        <v/>
      </c>
      <c r="O191" s="53" t="str">
        <f>""</f>
        <v/>
      </c>
      <c r="P191" s="53" t="str">
        <f>""</f>
        <v/>
      </c>
      <c r="Q191" s="45" t="str">
        <f>""</f>
        <v/>
      </c>
      <c r="R191" s="146" t="s">
        <v>19</v>
      </c>
      <c r="S191" s="46" t="s">
        <v>1461</v>
      </c>
    </row>
    <row r="192" spans="1:23">
      <c r="A192" s="47">
        <f t="shared" si="2"/>
        <v>2810</v>
      </c>
      <c r="B192" s="48">
        <v>810</v>
      </c>
      <c r="C192" s="48">
        <v>9163348</v>
      </c>
      <c r="D192" s="48">
        <v>3348</v>
      </c>
      <c r="E192" s="48">
        <v>115700</v>
      </c>
      <c r="F192" s="48" t="s">
        <v>1582</v>
      </c>
      <c r="G192" s="48" t="s">
        <v>87</v>
      </c>
      <c r="H192" s="49" t="s">
        <v>19</v>
      </c>
      <c r="I192" s="52" t="str">
        <f>""</f>
        <v/>
      </c>
      <c r="J192" s="52" t="str">
        <f>""</f>
        <v/>
      </c>
      <c r="K192" s="52" t="str">
        <f>""</f>
        <v/>
      </c>
      <c r="L192" s="52" t="str">
        <f>""</f>
        <v/>
      </c>
      <c r="M192" s="53" t="str">
        <f>""</f>
        <v/>
      </c>
      <c r="N192" s="53" t="str">
        <f>""</f>
        <v/>
      </c>
      <c r="O192" s="53" t="str">
        <f>""</f>
        <v/>
      </c>
      <c r="P192" s="53" t="str">
        <f>""</f>
        <v/>
      </c>
      <c r="Q192" s="45" t="str">
        <f>""</f>
        <v/>
      </c>
      <c r="R192" s="146" t="s">
        <v>19</v>
      </c>
      <c r="S192" s="46" t="s">
        <v>1461</v>
      </c>
    </row>
    <row r="193" spans="1:20">
      <c r="A193" s="47">
        <f t="shared" si="2"/>
        <v>1811</v>
      </c>
      <c r="B193" s="48">
        <v>811</v>
      </c>
      <c r="C193" s="48">
        <v>9163073</v>
      </c>
      <c r="D193" s="48">
        <v>3073</v>
      </c>
      <c r="E193" s="48">
        <v>115654</v>
      </c>
      <c r="F193" s="48" t="s">
        <v>1583</v>
      </c>
      <c r="G193" s="48" t="s">
        <v>87</v>
      </c>
      <c r="H193" s="49" t="s">
        <v>19</v>
      </c>
      <c r="I193" s="45" t="str">
        <f>""</f>
        <v/>
      </c>
      <c r="J193" s="45" t="str">
        <f>""</f>
        <v/>
      </c>
      <c r="K193" s="45" t="str">
        <f>""</f>
        <v/>
      </c>
      <c r="L193" s="45" t="str">
        <f>""</f>
        <v/>
      </c>
      <c r="M193" s="45" t="str">
        <f>""</f>
        <v/>
      </c>
      <c r="N193" s="45" t="str">
        <f>""</f>
        <v/>
      </c>
      <c r="O193" s="45" t="str">
        <f>""</f>
        <v/>
      </c>
      <c r="P193" s="45" t="str">
        <f>""</f>
        <v/>
      </c>
      <c r="Q193" s="45" t="str">
        <f>""</f>
        <v/>
      </c>
      <c r="R193" s="146" t="s">
        <v>19</v>
      </c>
      <c r="S193" s="46" t="s">
        <v>1461</v>
      </c>
    </row>
    <row r="194" spans="1:20">
      <c r="A194" s="47">
        <f t="shared" si="2"/>
        <v>2811</v>
      </c>
      <c r="B194" s="51">
        <v>811</v>
      </c>
      <c r="C194" s="51">
        <v>9163073</v>
      </c>
      <c r="D194" s="51">
        <v>3073</v>
      </c>
      <c r="E194" s="51">
        <v>115654</v>
      </c>
      <c r="F194" s="51" t="s">
        <v>1583</v>
      </c>
      <c r="G194" s="51" t="s">
        <v>87</v>
      </c>
      <c r="H194" s="60" t="s">
        <v>19</v>
      </c>
      <c r="I194" s="45" t="str">
        <f>""</f>
        <v/>
      </c>
      <c r="J194" s="45" t="str">
        <f>""</f>
        <v/>
      </c>
      <c r="K194" s="45" t="str">
        <f>""</f>
        <v/>
      </c>
      <c r="L194" s="45" t="str">
        <f>""</f>
        <v/>
      </c>
      <c r="M194" s="45" t="str">
        <f>""</f>
        <v/>
      </c>
      <c r="N194" s="45" t="str">
        <f>""</f>
        <v/>
      </c>
      <c r="O194" s="45" t="str">
        <f>""</f>
        <v/>
      </c>
      <c r="P194" s="45" t="str">
        <f>""</f>
        <v/>
      </c>
      <c r="Q194" s="45" t="str">
        <f>""</f>
        <v/>
      </c>
      <c r="R194" s="146" t="s">
        <v>19</v>
      </c>
      <c r="S194" s="46" t="s">
        <v>1461</v>
      </c>
    </row>
    <row r="195" spans="1:20">
      <c r="A195" s="47">
        <f t="shared" si="2"/>
        <v>1812</v>
      </c>
      <c r="B195" s="50">
        <v>812</v>
      </c>
      <c r="C195" s="50">
        <v>9162180</v>
      </c>
      <c r="D195" s="50">
        <v>2180</v>
      </c>
      <c r="E195" s="50">
        <v>131783</v>
      </c>
      <c r="F195" s="50" t="s">
        <v>1280</v>
      </c>
      <c r="G195" s="50" t="s">
        <v>87</v>
      </c>
      <c r="H195" s="49" t="s">
        <v>19</v>
      </c>
      <c r="I195" s="52" t="str">
        <f>""</f>
        <v/>
      </c>
      <c r="J195" s="52" t="str">
        <f>""</f>
        <v/>
      </c>
      <c r="K195" s="52" t="str">
        <f>""</f>
        <v/>
      </c>
      <c r="L195" s="52" t="str">
        <f>""</f>
        <v/>
      </c>
      <c r="M195" s="53" t="str">
        <f>""</f>
        <v/>
      </c>
      <c r="N195" s="53" t="str">
        <f>""</f>
        <v/>
      </c>
      <c r="O195" s="53" t="str">
        <f>""</f>
        <v/>
      </c>
      <c r="P195" s="53" t="str">
        <f>""</f>
        <v/>
      </c>
      <c r="Q195" s="45" t="str">
        <f>""</f>
        <v/>
      </c>
      <c r="R195" s="146" t="s">
        <v>19</v>
      </c>
      <c r="S195" s="46" t="s">
        <v>1461</v>
      </c>
    </row>
    <row r="196" spans="1:20">
      <c r="A196" s="47">
        <f t="shared" si="2"/>
        <v>1815</v>
      </c>
      <c r="B196" s="47">
        <v>815</v>
      </c>
      <c r="C196" s="47">
        <v>9162116</v>
      </c>
      <c r="D196" s="47">
        <v>2116</v>
      </c>
      <c r="E196" s="47">
        <v>115560</v>
      </c>
      <c r="F196" s="47" t="s">
        <v>976</v>
      </c>
      <c r="G196" s="47" t="s">
        <v>87</v>
      </c>
      <c r="H196" s="49" t="s">
        <v>19</v>
      </c>
      <c r="I196" s="45" t="str">
        <f>""</f>
        <v/>
      </c>
      <c r="J196" s="45" t="str">
        <f>""</f>
        <v/>
      </c>
      <c r="K196" s="45" t="str">
        <f>""</f>
        <v/>
      </c>
      <c r="L196" s="45" t="str">
        <f>""</f>
        <v/>
      </c>
      <c r="M196" s="45" t="str">
        <f>""</f>
        <v/>
      </c>
      <c r="N196" s="45" t="str">
        <f>""</f>
        <v/>
      </c>
      <c r="O196" s="45" t="str">
        <f>""</f>
        <v/>
      </c>
      <c r="P196" s="45" t="str">
        <f>""</f>
        <v/>
      </c>
      <c r="Q196" s="45" t="str">
        <f>""</f>
        <v/>
      </c>
      <c r="R196" s="146" t="s">
        <v>19</v>
      </c>
      <c r="S196" s="46" t="s">
        <v>1461</v>
      </c>
      <c r="T196" s="26"/>
    </row>
    <row r="197" spans="1:20">
      <c r="A197" s="47">
        <f t="shared" si="2"/>
        <v>1816</v>
      </c>
      <c r="B197" s="47">
        <v>816</v>
      </c>
      <c r="C197" s="47">
        <v>9162179</v>
      </c>
      <c r="D197" s="47">
        <v>2179</v>
      </c>
      <c r="E197" s="47">
        <v>131782</v>
      </c>
      <c r="F197" s="47" t="s">
        <v>1584</v>
      </c>
      <c r="G197" s="47" t="s">
        <v>87</v>
      </c>
      <c r="H197" s="49" t="s">
        <v>19</v>
      </c>
      <c r="I197" s="52" t="str">
        <f>""</f>
        <v/>
      </c>
      <c r="J197" s="52" t="str">
        <f>""</f>
        <v/>
      </c>
      <c r="K197" s="52" t="str">
        <f>""</f>
        <v/>
      </c>
      <c r="L197" s="52" t="str">
        <f>""</f>
        <v/>
      </c>
      <c r="M197" s="53" t="str">
        <f>""</f>
        <v/>
      </c>
      <c r="N197" s="53" t="str">
        <f>""</f>
        <v/>
      </c>
      <c r="O197" s="53" t="str">
        <f>""</f>
        <v/>
      </c>
      <c r="P197" s="53" t="str">
        <f>""</f>
        <v/>
      </c>
      <c r="Q197" s="45" t="str">
        <f>""</f>
        <v/>
      </c>
      <c r="R197" s="146" t="s">
        <v>19</v>
      </c>
      <c r="S197" s="46" t="s">
        <v>1461</v>
      </c>
    </row>
    <row r="198" spans="1:20">
      <c r="A198" s="47">
        <f t="shared" ref="A198:A261" si="3">IF(B198=B197,A197+1000,1000+B198)</f>
        <v>1817</v>
      </c>
      <c r="B198" s="47">
        <v>817</v>
      </c>
      <c r="C198" s="47">
        <v>9163373</v>
      </c>
      <c r="D198" s="47">
        <v>3373</v>
      </c>
      <c r="E198" s="47">
        <v>135353</v>
      </c>
      <c r="F198" s="47" t="s">
        <v>754</v>
      </c>
      <c r="G198" s="47" t="s">
        <v>87</v>
      </c>
      <c r="H198" s="49" t="s">
        <v>19</v>
      </c>
      <c r="I198" s="52" t="str">
        <f>""</f>
        <v/>
      </c>
      <c r="J198" s="52" t="str">
        <f>""</f>
        <v/>
      </c>
      <c r="K198" s="52" t="str">
        <f>""</f>
        <v/>
      </c>
      <c r="L198" s="52" t="str">
        <f>""</f>
        <v/>
      </c>
      <c r="M198" s="53" t="str">
        <f>""</f>
        <v/>
      </c>
      <c r="N198" s="53" t="str">
        <f>""</f>
        <v/>
      </c>
      <c r="O198" s="53" t="str">
        <f>""</f>
        <v/>
      </c>
      <c r="P198" s="53" t="str">
        <f>""</f>
        <v/>
      </c>
      <c r="Q198" s="45" t="str">
        <f>""</f>
        <v/>
      </c>
      <c r="R198" s="146" t="s">
        <v>19</v>
      </c>
      <c r="S198" s="46" t="s">
        <v>1461</v>
      </c>
    </row>
    <row r="199" spans="1:20">
      <c r="A199" s="47">
        <f t="shared" si="3"/>
        <v>1818</v>
      </c>
      <c r="B199" s="48">
        <v>818</v>
      </c>
      <c r="C199" s="48">
        <v>9162098</v>
      </c>
      <c r="D199" s="48">
        <v>2098</v>
      </c>
      <c r="E199" s="48">
        <v>115544</v>
      </c>
      <c r="F199" s="48" t="s">
        <v>1585</v>
      </c>
      <c r="G199" s="48" t="s">
        <v>87</v>
      </c>
      <c r="H199" s="49" t="s">
        <v>19</v>
      </c>
      <c r="I199" s="45" t="str">
        <f>""</f>
        <v/>
      </c>
      <c r="J199" s="45" t="str">
        <f>""</f>
        <v/>
      </c>
      <c r="K199" s="45" t="str">
        <f>""</f>
        <v/>
      </c>
      <c r="L199" s="45" t="str">
        <f>""</f>
        <v/>
      </c>
      <c r="M199" s="45" t="str">
        <f>""</f>
        <v/>
      </c>
      <c r="N199" s="45" t="str">
        <f>""</f>
        <v/>
      </c>
      <c r="O199" s="45" t="str">
        <f>""</f>
        <v/>
      </c>
      <c r="P199" s="45" t="str">
        <f>""</f>
        <v/>
      </c>
      <c r="Q199" s="45" t="str">
        <f>""</f>
        <v/>
      </c>
      <c r="R199" s="146" t="s">
        <v>19</v>
      </c>
      <c r="S199" s="46" t="s">
        <v>1461</v>
      </c>
    </row>
    <row r="200" spans="1:20">
      <c r="A200" s="47">
        <f t="shared" si="3"/>
        <v>2818</v>
      </c>
      <c r="B200" s="48">
        <v>818</v>
      </c>
      <c r="C200" s="48">
        <v>9162098</v>
      </c>
      <c r="D200" s="48">
        <v>2098</v>
      </c>
      <c r="E200" s="48">
        <v>115544</v>
      </c>
      <c r="F200" s="48" t="s">
        <v>1585</v>
      </c>
      <c r="G200" s="48" t="s">
        <v>87</v>
      </c>
      <c r="H200" s="49" t="s">
        <v>19</v>
      </c>
      <c r="I200" s="45" t="str">
        <f>""</f>
        <v/>
      </c>
      <c r="J200" s="45" t="str">
        <f>""</f>
        <v/>
      </c>
      <c r="K200" s="45" t="str">
        <f>""</f>
        <v/>
      </c>
      <c r="L200" s="45" t="str">
        <f>""</f>
        <v/>
      </c>
      <c r="M200" s="45" t="str">
        <f>""</f>
        <v/>
      </c>
      <c r="N200" s="45" t="str">
        <f>""</f>
        <v/>
      </c>
      <c r="O200" s="45" t="str">
        <f>""</f>
        <v/>
      </c>
      <c r="P200" s="45" t="str">
        <f>""</f>
        <v/>
      </c>
      <c r="Q200" s="45" t="str">
        <f>""</f>
        <v/>
      </c>
      <c r="R200" s="146" t="s">
        <v>19</v>
      </c>
      <c r="S200" s="46" t="s">
        <v>1461</v>
      </c>
    </row>
    <row r="201" spans="1:20">
      <c r="A201" s="47">
        <f t="shared" si="3"/>
        <v>1819</v>
      </c>
      <c r="B201" s="47">
        <v>819</v>
      </c>
      <c r="C201" s="47">
        <v>9162099</v>
      </c>
      <c r="D201" s="47">
        <v>2099</v>
      </c>
      <c r="E201" s="47">
        <v>115545</v>
      </c>
      <c r="F201" s="47" t="s">
        <v>1586</v>
      </c>
      <c r="G201" s="47" t="s">
        <v>87</v>
      </c>
      <c r="H201" s="49" t="s">
        <v>19</v>
      </c>
      <c r="I201" s="45" t="str">
        <f>""</f>
        <v/>
      </c>
      <c r="J201" s="45" t="str">
        <f>""</f>
        <v/>
      </c>
      <c r="K201" s="45" t="str">
        <f>""</f>
        <v/>
      </c>
      <c r="L201" s="45" t="str">
        <f>""</f>
        <v/>
      </c>
      <c r="M201" s="45" t="str">
        <f>""</f>
        <v/>
      </c>
      <c r="N201" s="45" t="str">
        <f>""</f>
        <v/>
      </c>
      <c r="O201" s="45" t="str">
        <f>""</f>
        <v/>
      </c>
      <c r="P201" s="45" t="str">
        <f>""</f>
        <v/>
      </c>
      <c r="Q201" s="45" t="str">
        <f>""</f>
        <v/>
      </c>
      <c r="R201" s="146" t="s">
        <v>19</v>
      </c>
      <c r="S201" s="46" t="s">
        <v>1461</v>
      </c>
      <c r="T201" s="26"/>
    </row>
    <row r="202" spans="1:20" ht="14.25">
      <c r="A202" s="47">
        <f t="shared" si="3"/>
        <v>1825</v>
      </c>
      <c r="B202" s="47">
        <v>825</v>
      </c>
      <c r="C202" s="47">
        <v>9163074</v>
      </c>
      <c r="D202" s="47">
        <v>3074</v>
      </c>
      <c r="E202" s="47">
        <v>115655</v>
      </c>
      <c r="F202" s="47" t="s">
        <v>1587</v>
      </c>
      <c r="G202" s="47" t="s">
        <v>87</v>
      </c>
      <c r="H202" s="49" t="s">
        <v>19</v>
      </c>
      <c r="I202" s="45" t="str">
        <f>""</f>
        <v/>
      </c>
      <c r="J202" s="45" t="str">
        <f>""</f>
        <v/>
      </c>
      <c r="K202" s="45" t="str">
        <f>""</f>
        <v/>
      </c>
      <c r="L202" s="45" t="str">
        <f>""</f>
        <v/>
      </c>
      <c r="M202" s="45" t="str">
        <f>""</f>
        <v/>
      </c>
      <c r="N202" s="45" t="str">
        <f>""</f>
        <v/>
      </c>
      <c r="O202" s="45" t="str">
        <f>""</f>
        <v/>
      </c>
      <c r="P202" s="45" t="str">
        <f>""</f>
        <v/>
      </c>
      <c r="Q202" s="45" t="str">
        <f>""</f>
        <v/>
      </c>
      <c r="R202" s="146" t="s">
        <v>19</v>
      </c>
      <c r="S202" s="153" t="s">
        <v>1461</v>
      </c>
      <c r="T202" s="26"/>
    </row>
    <row r="203" spans="1:20" ht="14.25">
      <c r="A203" s="47">
        <f t="shared" si="3"/>
        <v>1827</v>
      </c>
      <c r="B203" s="50">
        <v>827</v>
      </c>
      <c r="C203" s="50">
        <v>9162101</v>
      </c>
      <c r="D203" s="50">
        <v>2101</v>
      </c>
      <c r="E203" s="50">
        <v>115547</v>
      </c>
      <c r="F203" s="50" t="s">
        <v>1588</v>
      </c>
      <c r="G203" s="50" t="s">
        <v>87</v>
      </c>
      <c r="H203" s="49" t="s">
        <v>19</v>
      </c>
      <c r="I203" s="45" t="str">
        <f>""</f>
        <v/>
      </c>
      <c r="J203" s="45" t="str">
        <f>""</f>
        <v/>
      </c>
      <c r="K203" s="45" t="str">
        <f>""</f>
        <v/>
      </c>
      <c r="L203" s="45" t="str">
        <f>""</f>
        <v/>
      </c>
      <c r="M203" s="45" t="str">
        <f>""</f>
        <v/>
      </c>
      <c r="N203" s="45" t="str">
        <f>""</f>
        <v/>
      </c>
      <c r="O203" s="45" t="str">
        <f>""</f>
        <v/>
      </c>
      <c r="P203" s="45" t="str">
        <f>""</f>
        <v/>
      </c>
      <c r="Q203" s="45" t="str">
        <f>""</f>
        <v/>
      </c>
      <c r="R203" s="146" t="s">
        <v>19</v>
      </c>
      <c r="S203" s="153" t="s">
        <v>1461</v>
      </c>
    </row>
    <row r="204" spans="1:20" ht="14.25">
      <c r="A204" s="47">
        <f t="shared" si="3"/>
        <v>1829</v>
      </c>
      <c r="B204" s="50">
        <v>829</v>
      </c>
      <c r="C204" s="50">
        <v>9163076</v>
      </c>
      <c r="D204" s="50">
        <v>3076</v>
      </c>
      <c r="E204" s="50">
        <v>115657</v>
      </c>
      <c r="F204" s="50" t="s">
        <v>1589</v>
      </c>
      <c r="G204" s="50" t="s">
        <v>87</v>
      </c>
      <c r="H204" s="49" t="s">
        <v>19</v>
      </c>
      <c r="I204" s="45" t="str">
        <f>""</f>
        <v/>
      </c>
      <c r="J204" s="45" t="str">
        <f>""</f>
        <v/>
      </c>
      <c r="K204" s="45" t="str">
        <f>""</f>
        <v/>
      </c>
      <c r="L204" s="45" t="str">
        <f>""</f>
        <v/>
      </c>
      <c r="M204" s="45" t="str">
        <f>""</f>
        <v/>
      </c>
      <c r="N204" s="45" t="str">
        <f>""</f>
        <v/>
      </c>
      <c r="O204" s="45" t="str">
        <f>""</f>
        <v/>
      </c>
      <c r="P204" s="45" t="str">
        <f>""</f>
        <v/>
      </c>
      <c r="Q204" s="45" t="str">
        <f>""</f>
        <v/>
      </c>
      <c r="R204" s="146" t="s">
        <v>19</v>
      </c>
      <c r="S204" s="153" t="s">
        <v>1461</v>
      </c>
    </row>
    <row r="205" spans="1:20">
      <c r="A205" s="47">
        <f t="shared" si="3"/>
        <v>1830</v>
      </c>
      <c r="B205" s="50">
        <v>830</v>
      </c>
      <c r="C205" s="50">
        <v>9165208</v>
      </c>
      <c r="D205" s="50">
        <v>5208</v>
      </c>
      <c r="E205" s="50">
        <v>115738</v>
      </c>
      <c r="F205" s="50" t="s">
        <v>1316</v>
      </c>
      <c r="G205" s="50" t="s">
        <v>87</v>
      </c>
      <c r="H205" s="49" t="s">
        <v>19</v>
      </c>
      <c r="I205" s="45" t="str">
        <f>""</f>
        <v/>
      </c>
      <c r="J205" s="45" t="str">
        <f>""</f>
        <v/>
      </c>
      <c r="K205" s="45" t="str">
        <f>""</f>
        <v/>
      </c>
      <c r="L205" s="45" t="str">
        <f>""</f>
        <v/>
      </c>
      <c r="M205" s="45" t="str">
        <f>""</f>
        <v/>
      </c>
      <c r="N205" s="45" t="str">
        <f>""</f>
        <v/>
      </c>
      <c r="O205" s="45" t="str">
        <f>""</f>
        <v/>
      </c>
      <c r="P205" s="45" t="str">
        <f>""</f>
        <v/>
      </c>
      <c r="Q205" s="45" t="str">
        <f>""</f>
        <v/>
      </c>
      <c r="R205" s="146" t="s">
        <v>19</v>
      </c>
      <c r="S205" s="46" t="s">
        <v>1461</v>
      </c>
    </row>
    <row r="206" spans="1:20" ht="14.25">
      <c r="A206" s="47">
        <f t="shared" si="3"/>
        <v>1833</v>
      </c>
      <c r="B206" s="50">
        <v>833</v>
      </c>
      <c r="C206" s="50">
        <v>9163077</v>
      </c>
      <c r="D206" s="50">
        <v>3077</v>
      </c>
      <c r="E206" s="50">
        <v>115658</v>
      </c>
      <c r="F206" s="50" t="s">
        <v>1590</v>
      </c>
      <c r="G206" s="50" t="s">
        <v>87</v>
      </c>
      <c r="H206" s="49" t="s">
        <v>19</v>
      </c>
      <c r="I206" s="45" t="str">
        <f>""</f>
        <v/>
      </c>
      <c r="J206" s="45" t="str">
        <f>""</f>
        <v/>
      </c>
      <c r="K206" s="45" t="str">
        <f>""</f>
        <v/>
      </c>
      <c r="L206" s="45" t="str">
        <f>""</f>
        <v/>
      </c>
      <c r="M206" s="45" t="str">
        <f>""</f>
        <v/>
      </c>
      <c r="N206" s="45" t="str">
        <f>""</f>
        <v/>
      </c>
      <c r="O206" s="45" t="str">
        <f>""</f>
        <v/>
      </c>
      <c r="P206" s="45" t="str">
        <f>""</f>
        <v/>
      </c>
      <c r="Q206" s="45" t="str">
        <f>""</f>
        <v/>
      </c>
      <c r="R206" s="146" t="s">
        <v>19</v>
      </c>
      <c r="S206" s="153" t="s">
        <v>1461</v>
      </c>
    </row>
    <row r="207" spans="1:20" ht="14.25">
      <c r="A207" s="47">
        <f t="shared" si="3"/>
        <v>1835</v>
      </c>
      <c r="B207" s="51">
        <v>835</v>
      </c>
      <c r="C207" s="51">
        <v>9163024</v>
      </c>
      <c r="D207" s="51">
        <v>3024</v>
      </c>
      <c r="E207" s="51">
        <v>115614</v>
      </c>
      <c r="F207" s="51" t="s">
        <v>1591</v>
      </c>
      <c r="G207" s="51" t="s">
        <v>87</v>
      </c>
      <c r="H207" s="49" t="s">
        <v>19</v>
      </c>
      <c r="I207" s="45" t="str">
        <f>""</f>
        <v/>
      </c>
      <c r="J207" s="45" t="str">
        <f>""</f>
        <v/>
      </c>
      <c r="K207" s="45" t="str">
        <f>""</f>
        <v/>
      </c>
      <c r="L207" s="45" t="str">
        <f>""</f>
        <v/>
      </c>
      <c r="M207" s="45" t="str">
        <f>""</f>
        <v/>
      </c>
      <c r="N207" s="45" t="str">
        <f>""</f>
        <v/>
      </c>
      <c r="O207" s="45" t="str">
        <f>""</f>
        <v/>
      </c>
      <c r="P207" s="45" t="str">
        <f>""</f>
        <v/>
      </c>
      <c r="Q207" s="45" t="str">
        <f>""</f>
        <v/>
      </c>
      <c r="R207" s="146" t="s">
        <v>19</v>
      </c>
      <c r="S207" s="153" t="s">
        <v>1461</v>
      </c>
      <c r="T207" s="26"/>
    </row>
    <row r="208" spans="1:20" ht="14.25">
      <c r="A208" s="47">
        <f t="shared" si="3"/>
        <v>2835</v>
      </c>
      <c r="B208" s="51">
        <v>835</v>
      </c>
      <c r="C208" s="51">
        <v>9163024</v>
      </c>
      <c r="D208" s="51">
        <v>3024</v>
      </c>
      <c r="E208" s="51">
        <v>115614</v>
      </c>
      <c r="F208" s="51" t="s">
        <v>1591</v>
      </c>
      <c r="G208" s="51" t="s">
        <v>87</v>
      </c>
      <c r="H208" s="60" t="s">
        <v>19</v>
      </c>
      <c r="I208" s="45" t="str">
        <f>""</f>
        <v/>
      </c>
      <c r="J208" s="45" t="str">
        <f>""</f>
        <v/>
      </c>
      <c r="K208" s="45" t="str">
        <f>""</f>
        <v/>
      </c>
      <c r="L208" s="45" t="str">
        <f>""</f>
        <v/>
      </c>
      <c r="M208" s="45" t="str">
        <f>""</f>
        <v/>
      </c>
      <c r="N208" s="45" t="str">
        <f>""</f>
        <v/>
      </c>
      <c r="O208" s="45" t="str">
        <f>""</f>
        <v/>
      </c>
      <c r="P208" s="45" t="str">
        <f>""</f>
        <v/>
      </c>
      <c r="Q208" s="45" t="str">
        <f>""</f>
        <v/>
      </c>
      <c r="R208" s="146" t="s">
        <v>19</v>
      </c>
      <c r="S208" s="153" t="s">
        <v>1461</v>
      </c>
      <c r="T208" s="26"/>
    </row>
    <row r="209" spans="1:20" ht="14.25">
      <c r="A209" s="47">
        <f t="shared" si="3"/>
        <v>3835</v>
      </c>
      <c r="B209" s="51">
        <v>835</v>
      </c>
      <c r="C209" s="51">
        <v>9163024</v>
      </c>
      <c r="D209" s="51">
        <v>3024</v>
      </c>
      <c r="E209" s="51">
        <v>115614</v>
      </c>
      <c r="F209" s="51" t="s">
        <v>1591</v>
      </c>
      <c r="G209" s="51" t="s">
        <v>87</v>
      </c>
      <c r="H209" s="49" t="s">
        <v>19</v>
      </c>
      <c r="I209" s="45" t="str">
        <f>""</f>
        <v/>
      </c>
      <c r="J209" s="45" t="str">
        <f>""</f>
        <v/>
      </c>
      <c r="K209" s="45" t="str">
        <f>""</f>
        <v/>
      </c>
      <c r="L209" s="45" t="str">
        <f>""</f>
        <v/>
      </c>
      <c r="M209" s="45" t="str">
        <f>""</f>
        <v/>
      </c>
      <c r="N209" s="45" t="str">
        <f>""</f>
        <v/>
      </c>
      <c r="O209" s="45" t="str">
        <f>""</f>
        <v/>
      </c>
      <c r="P209" s="45" t="str">
        <f>""</f>
        <v/>
      </c>
      <c r="Q209" s="45" t="str">
        <f>""</f>
        <v/>
      </c>
      <c r="R209" s="146" t="s">
        <v>19</v>
      </c>
      <c r="S209" s="153" t="s">
        <v>1461</v>
      </c>
      <c r="T209" s="26"/>
    </row>
    <row r="210" spans="1:20" ht="14.25">
      <c r="A210" s="47">
        <f t="shared" si="3"/>
        <v>4835</v>
      </c>
      <c r="B210" s="51">
        <v>835</v>
      </c>
      <c r="C210" s="51">
        <v>9163024</v>
      </c>
      <c r="D210" s="51">
        <v>3024</v>
      </c>
      <c r="E210" s="51">
        <v>115614</v>
      </c>
      <c r="F210" s="51" t="s">
        <v>1591</v>
      </c>
      <c r="G210" s="51" t="s">
        <v>87</v>
      </c>
      <c r="H210" s="49" t="s">
        <v>19</v>
      </c>
      <c r="I210" s="45" t="str">
        <f>""</f>
        <v/>
      </c>
      <c r="J210" s="45" t="str">
        <f>""</f>
        <v/>
      </c>
      <c r="K210" s="45" t="str">
        <f>""</f>
        <v/>
      </c>
      <c r="L210" s="45" t="str">
        <f>""</f>
        <v/>
      </c>
      <c r="M210" s="45" t="str">
        <f>""</f>
        <v/>
      </c>
      <c r="N210" s="45" t="str">
        <f>""</f>
        <v/>
      </c>
      <c r="O210" s="45" t="str">
        <f>""</f>
        <v/>
      </c>
      <c r="P210" s="45" t="str">
        <f>""</f>
        <v/>
      </c>
      <c r="Q210" s="45" t="str">
        <f>""</f>
        <v/>
      </c>
      <c r="R210" s="146" t="s">
        <v>19</v>
      </c>
      <c r="S210" s="153" t="s">
        <v>1461</v>
      </c>
      <c r="T210" s="26"/>
    </row>
    <row r="211" spans="1:20" ht="14.25">
      <c r="A211" s="47">
        <f t="shared" si="3"/>
        <v>1837</v>
      </c>
      <c r="B211" s="50">
        <v>837</v>
      </c>
      <c r="C211" s="50">
        <v>9162102</v>
      </c>
      <c r="D211" s="50">
        <v>2102</v>
      </c>
      <c r="E211" s="50">
        <v>115548</v>
      </c>
      <c r="F211" s="50" t="s">
        <v>1357</v>
      </c>
      <c r="G211" s="50" t="s">
        <v>87</v>
      </c>
      <c r="H211" s="49" t="s">
        <v>19</v>
      </c>
      <c r="I211" s="45" t="str">
        <f>""</f>
        <v/>
      </c>
      <c r="J211" s="45" t="str">
        <f>""</f>
        <v/>
      </c>
      <c r="K211" s="45" t="str">
        <f>""</f>
        <v/>
      </c>
      <c r="L211" s="45" t="str">
        <f>""</f>
        <v/>
      </c>
      <c r="M211" s="45" t="str">
        <f>""</f>
        <v/>
      </c>
      <c r="N211" s="45" t="str">
        <f>""</f>
        <v/>
      </c>
      <c r="O211" s="45" t="str">
        <f>""</f>
        <v/>
      </c>
      <c r="P211" s="45" t="str">
        <f>""</f>
        <v/>
      </c>
      <c r="Q211" s="45" t="str">
        <f>""</f>
        <v/>
      </c>
      <c r="R211" s="146" t="s">
        <v>19</v>
      </c>
      <c r="S211" s="153" t="s">
        <v>1461</v>
      </c>
    </row>
    <row r="212" spans="1:20" ht="14.25">
      <c r="A212" s="47">
        <f t="shared" si="3"/>
        <v>1838</v>
      </c>
      <c r="B212" s="50">
        <v>838</v>
      </c>
      <c r="C212" s="50">
        <v>9163350</v>
      </c>
      <c r="D212" s="50">
        <v>3350</v>
      </c>
      <c r="E212" s="50">
        <v>115701</v>
      </c>
      <c r="F212" s="50" t="s">
        <v>1592</v>
      </c>
      <c r="G212" s="50" t="s">
        <v>87</v>
      </c>
      <c r="H212" s="49" t="s">
        <v>19</v>
      </c>
      <c r="I212" s="52" t="str">
        <f>""</f>
        <v/>
      </c>
      <c r="J212" s="52" t="str">
        <f>""</f>
        <v/>
      </c>
      <c r="K212" s="52" t="str">
        <f>""</f>
        <v/>
      </c>
      <c r="L212" s="52" t="str">
        <f>""</f>
        <v/>
      </c>
      <c r="M212" s="53" t="str">
        <f>""</f>
        <v/>
      </c>
      <c r="N212" s="53" t="str">
        <f>""</f>
        <v/>
      </c>
      <c r="O212" s="53" t="str">
        <f>""</f>
        <v/>
      </c>
      <c r="P212" s="53" t="str">
        <f>""</f>
        <v/>
      </c>
      <c r="Q212" s="45" t="str">
        <f>""</f>
        <v/>
      </c>
      <c r="R212" s="146" t="s">
        <v>19</v>
      </c>
      <c r="S212" s="153" t="s">
        <v>1461</v>
      </c>
      <c r="T212" s="26"/>
    </row>
    <row r="213" spans="1:20" ht="14.25">
      <c r="A213" s="47">
        <f t="shared" si="3"/>
        <v>1842</v>
      </c>
      <c r="B213" s="50">
        <v>842</v>
      </c>
      <c r="C213" s="50">
        <v>9163080</v>
      </c>
      <c r="D213" s="50">
        <v>3080</v>
      </c>
      <c r="E213" s="50">
        <v>115660</v>
      </c>
      <c r="F213" s="50" t="s">
        <v>1596</v>
      </c>
      <c r="G213" s="50" t="s">
        <v>87</v>
      </c>
      <c r="H213" s="49" t="s">
        <v>19</v>
      </c>
      <c r="I213" s="45" t="str">
        <f>""</f>
        <v/>
      </c>
      <c r="J213" s="45" t="str">
        <f>""</f>
        <v/>
      </c>
      <c r="K213" s="45" t="str">
        <f>""</f>
        <v/>
      </c>
      <c r="L213" s="45" t="str">
        <f>""</f>
        <v/>
      </c>
      <c r="M213" s="45" t="str">
        <f>""</f>
        <v/>
      </c>
      <c r="N213" s="45" t="str">
        <f>""</f>
        <v/>
      </c>
      <c r="O213" s="45" t="str">
        <f>""</f>
        <v/>
      </c>
      <c r="P213" s="45" t="str">
        <f>""</f>
        <v/>
      </c>
      <c r="Q213" s="45" t="str">
        <f>""</f>
        <v/>
      </c>
      <c r="R213" s="146" t="s">
        <v>19</v>
      </c>
      <c r="S213" s="153" t="s">
        <v>1461</v>
      </c>
    </row>
    <row r="214" spans="1:20" ht="14.25">
      <c r="A214" s="47">
        <f t="shared" si="3"/>
        <v>1845</v>
      </c>
      <c r="B214" s="50">
        <v>845</v>
      </c>
      <c r="C214" s="50">
        <v>9163081</v>
      </c>
      <c r="D214" s="50">
        <v>3081</v>
      </c>
      <c r="E214" s="50">
        <v>115661</v>
      </c>
      <c r="F214" s="50" t="s">
        <v>1597</v>
      </c>
      <c r="G214" s="50" t="s">
        <v>87</v>
      </c>
      <c r="H214" s="49" t="s">
        <v>19</v>
      </c>
      <c r="I214" s="45" t="str">
        <f>""</f>
        <v/>
      </c>
      <c r="J214" s="45" t="str">
        <f>""</f>
        <v/>
      </c>
      <c r="K214" s="45" t="str">
        <f>""</f>
        <v/>
      </c>
      <c r="L214" s="45" t="str">
        <f>""</f>
        <v/>
      </c>
      <c r="M214" s="45" t="str">
        <f>""</f>
        <v/>
      </c>
      <c r="N214" s="45" t="str">
        <f>""</f>
        <v/>
      </c>
      <c r="O214" s="45" t="str">
        <f>""</f>
        <v/>
      </c>
      <c r="P214" s="45" t="str">
        <f>""</f>
        <v/>
      </c>
      <c r="Q214" s="45" t="str">
        <f>""</f>
        <v/>
      </c>
      <c r="R214" s="146" t="s">
        <v>19</v>
      </c>
      <c r="S214" s="153" t="s">
        <v>1461</v>
      </c>
      <c r="T214" s="26"/>
    </row>
    <row r="215" spans="1:20" ht="25.5">
      <c r="A215" s="47">
        <f t="shared" si="3"/>
        <v>1851</v>
      </c>
      <c r="B215" s="47">
        <v>851</v>
      </c>
      <c r="C215" s="47">
        <v>9163352</v>
      </c>
      <c r="D215" s="47">
        <v>3352</v>
      </c>
      <c r="E215" s="47">
        <v>115703</v>
      </c>
      <c r="F215" s="47" t="s">
        <v>1598</v>
      </c>
      <c r="G215" s="47" t="s">
        <v>87</v>
      </c>
      <c r="H215" s="49" t="s">
        <v>19</v>
      </c>
      <c r="I215" s="52" t="str">
        <f>""</f>
        <v/>
      </c>
      <c r="J215" s="52" t="str">
        <f>""</f>
        <v/>
      </c>
      <c r="K215" s="52" t="str">
        <f>""</f>
        <v/>
      </c>
      <c r="L215" s="52" t="str">
        <f>""</f>
        <v/>
      </c>
      <c r="M215" s="53" t="str">
        <f>""</f>
        <v/>
      </c>
      <c r="N215" s="53" t="str">
        <f>""</f>
        <v/>
      </c>
      <c r="O215" s="53" t="str">
        <f>""</f>
        <v/>
      </c>
      <c r="P215" s="53" t="str">
        <f>""</f>
        <v/>
      </c>
      <c r="Q215" s="45" t="str">
        <f>""</f>
        <v/>
      </c>
      <c r="R215" s="146" t="s">
        <v>19</v>
      </c>
      <c r="S215" s="153" t="s">
        <v>1461</v>
      </c>
    </row>
    <row r="216" spans="1:20" ht="14.25">
      <c r="A216" s="47">
        <f t="shared" si="3"/>
        <v>1852</v>
      </c>
      <c r="B216" s="47">
        <v>852</v>
      </c>
      <c r="C216" s="47">
        <v>9162114</v>
      </c>
      <c r="D216" s="47">
        <v>2114</v>
      </c>
      <c r="E216" s="47">
        <v>115559</v>
      </c>
      <c r="F216" s="47" t="s">
        <v>1427</v>
      </c>
      <c r="G216" s="47" t="s">
        <v>87</v>
      </c>
      <c r="H216" s="49" t="s">
        <v>19</v>
      </c>
      <c r="I216" s="45" t="str">
        <f>""</f>
        <v/>
      </c>
      <c r="J216" s="45" t="str">
        <f>""</f>
        <v/>
      </c>
      <c r="K216" s="45" t="str">
        <f>""</f>
        <v/>
      </c>
      <c r="L216" s="45" t="str">
        <f>""</f>
        <v/>
      </c>
      <c r="M216" s="45" t="str">
        <f>""</f>
        <v/>
      </c>
      <c r="N216" s="45" t="str">
        <f>""</f>
        <v/>
      </c>
      <c r="O216" s="45" t="str">
        <f>""</f>
        <v/>
      </c>
      <c r="P216" s="45" t="str">
        <f>""</f>
        <v/>
      </c>
      <c r="Q216" s="45" t="str">
        <f>""</f>
        <v/>
      </c>
      <c r="R216" s="146" t="s">
        <v>19</v>
      </c>
      <c r="S216" s="153" t="s">
        <v>1461</v>
      </c>
    </row>
    <row r="217" spans="1:20" ht="14.25">
      <c r="A217" s="47">
        <f t="shared" si="3"/>
        <v>1853</v>
      </c>
      <c r="B217" s="47">
        <v>853</v>
      </c>
      <c r="C217" s="47">
        <v>9163353</v>
      </c>
      <c r="D217" s="47">
        <v>3353</v>
      </c>
      <c r="E217" s="47">
        <v>115704</v>
      </c>
      <c r="F217" s="47" t="s">
        <v>1599</v>
      </c>
      <c r="G217" s="47" t="s">
        <v>87</v>
      </c>
      <c r="H217" s="49" t="s">
        <v>19</v>
      </c>
      <c r="I217" s="45" t="str">
        <f>""</f>
        <v/>
      </c>
      <c r="J217" s="45" t="str">
        <f>""</f>
        <v/>
      </c>
      <c r="K217" s="45" t="str">
        <f>""</f>
        <v/>
      </c>
      <c r="L217" s="45" t="str">
        <f>""</f>
        <v/>
      </c>
      <c r="M217" s="45" t="str">
        <f>""</f>
        <v/>
      </c>
      <c r="N217" s="45" t="str">
        <f>""</f>
        <v/>
      </c>
      <c r="O217" s="45" t="str">
        <f>""</f>
        <v/>
      </c>
      <c r="P217" s="45" t="str">
        <f>""</f>
        <v/>
      </c>
      <c r="Q217" s="45" t="str">
        <f>""</f>
        <v/>
      </c>
      <c r="R217" s="146" t="s">
        <v>19</v>
      </c>
      <c r="S217" s="153" t="s">
        <v>1461</v>
      </c>
    </row>
    <row r="218" spans="1:20">
      <c r="A218" s="47">
        <f t="shared" si="3"/>
        <v>1855</v>
      </c>
      <c r="B218" s="47">
        <v>855</v>
      </c>
      <c r="C218" s="47">
        <v>9165204</v>
      </c>
      <c r="D218" s="47">
        <v>5204</v>
      </c>
      <c r="E218" s="47">
        <v>115734</v>
      </c>
      <c r="F218" s="47" t="s">
        <v>1600</v>
      </c>
      <c r="G218" s="47" t="s">
        <v>87</v>
      </c>
      <c r="H218" s="49" t="s">
        <v>19</v>
      </c>
      <c r="I218" s="77" t="str">
        <f>""</f>
        <v/>
      </c>
      <c r="J218" s="77" t="str">
        <f>""</f>
        <v/>
      </c>
      <c r="K218" s="77" t="str">
        <f>""</f>
        <v/>
      </c>
      <c r="L218" s="77" t="str">
        <f>""</f>
        <v/>
      </c>
      <c r="M218" s="77" t="str">
        <f>""</f>
        <v/>
      </c>
      <c r="N218" s="77" t="str">
        <f>""</f>
        <v/>
      </c>
      <c r="O218" s="77" t="str">
        <f>""</f>
        <v/>
      </c>
      <c r="P218" s="77" t="str">
        <f>""</f>
        <v/>
      </c>
      <c r="Q218" s="45" t="str">
        <f>""</f>
        <v/>
      </c>
      <c r="R218" s="146" t="s">
        <v>19</v>
      </c>
      <c r="S218" s="46" t="s">
        <v>1461</v>
      </c>
    </row>
    <row r="219" spans="1:20">
      <c r="A219" s="47">
        <f t="shared" si="3"/>
        <v>1856</v>
      </c>
      <c r="B219" s="50">
        <v>856</v>
      </c>
      <c r="C219" s="50">
        <v>9165209</v>
      </c>
      <c r="D219" s="50">
        <v>5209</v>
      </c>
      <c r="E219" s="50">
        <v>115739</v>
      </c>
      <c r="F219" s="50" t="s">
        <v>1249</v>
      </c>
      <c r="G219" s="50" t="s">
        <v>87</v>
      </c>
      <c r="H219" s="60" t="s">
        <v>19</v>
      </c>
      <c r="I219" s="45" t="str">
        <f>""</f>
        <v/>
      </c>
      <c r="J219" s="45" t="str">
        <f>""</f>
        <v/>
      </c>
      <c r="K219" s="45" t="str">
        <f>""</f>
        <v/>
      </c>
      <c r="L219" s="45" t="str">
        <f>""</f>
        <v/>
      </c>
      <c r="M219" s="45" t="str">
        <f>""</f>
        <v/>
      </c>
      <c r="N219" s="45" t="str">
        <f>""</f>
        <v/>
      </c>
      <c r="O219" s="45" t="str">
        <f>""</f>
        <v/>
      </c>
      <c r="P219" s="45" t="str">
        <f>""</f>
        <v/>
      </c>
      <c r="Q219" s="45" t="str">
        <f>""</f>
        <v/>
      </c>
      <c r="R219" s="146" t="s">
        <v>19</v>
      </c>
      <c r="S219" s="46" t="s">
        <v>1461</v>
      </c>
      <c r="T219" s="26"/>
    </row>
    <row r="220" spans="1:20">
      <c r="A220" s="47">
        <f t="shared" si="3"/>
        <v>1857</v>
      </c>
      <c r="B220" s="50">
        <v>857</v>
      </c>
      <c r="C220" s="50">
        <v>9162136</v>
      </c>
      <c r="D220" s="50">
        <v>2136</v>
      </c>
      <c r="E220" s="50">
        <v>115572</v>
      </c>
      <c r="F220" s="50" t="s">
        <v>559</v>
      </c>
      <c r="G220" s="50" t="s">
        <v>87</v>
      </c>
      <c r="H220" s="49" t="s">
        <v>19</v>
      </c>
      <c r="I220" s="52" t="str">
        <f>""</f>
        <v/>
      </c>
      <c r="J220" s="52" t="str">
        <f>""</f>
        <v/>
      </c>
      <c r="K220" s="52" t="str">
        <f>""</f>
        <v/>
      </c>
      <c r="L220" s="52" t="str">
        <f>""</f>
        <v/>
      </c>
      <c r="M220" s="53" t="str">
        <f>""</f>
        <v/>
      </c>
      <c r="N220" s="53" t="str">
        <f>""</f>
        <v/>
      </c>
      <c r="O220" s="53" t="str">
        <f>""</f>
        <v/>
      </c>
      <c r="P220" s="53" t="str">
        <f>""</f>
        <v/>
      </c>
      <c r="Q220" s="45" t="str">
        <f>""</f>
        <v/>
      </c>
      <c r="R220" s="146" t="s">
        <v>19</v>
      </c>
      <c r="S220" s="46" t="s">
        <v>1461</v>
      </c>
    </row>
    <row r="221" spans="1:20" ht="14.25">
      <c r="A221" s="47">
        <f t="shared" si="3"/>
        <v>1862</v>
      </c>
      <c r="B221" s="51">
        <v>862</v>
      </c>
      <c r="C221" s="51">
        <v>9162110</v>
      </c>
      <c r="D221" s="51">
        <v>2110</v>
      </c>
      <c r="E221" s="51">
        <v>115555</v>
      </c>
      <c r="F221" s="51" t="s">
        <v>1601</v>
      </c>
      <c r="G221" s="51" t="s">
        <v>87</v>
      </c>
      <c r="H221" s="49" t="s">
        <v>19</v>
      </c>
      <c r="I221" s="45" t="str">
        <f>""</f>
        <v/>
      </c>
      <c r="J221" s="45" t="str">
        <f>""</f>
        <v/>
      </c>
      <c r="K221" s="52" t="str">
        <f>""</f>
        <v/>
      </c>
      <c r="L221" s="52" t="str">
        <f>""</f>
        <v/>
      </c>
      <c r="M221" s="52" t="str">
        <f>""</f>
        <v/>
      </c>
      <c r="N221" s="52" t="str">
        <f>""</f>
        <v/>
      </c>
      <c r="O221" s="53" t="str">
        <f>""</f>
        <v/>
      </c>
      <c r="P221" s="53" t="str">
        <f>""</f>
        <v/>
      </c>
      <c r="Q221" s="45" t="str">
        <f>""</f>
        <v/>
      </c>
      <c r="R221" s="146" t="s">
        <v>19</v>
      </c>
      <c r="S221" s="153" t="s">
        <v>1461</v>
      </c>
      <c r="T221" s="26"/>
    </row>
    <row r="222" spans="1:20" ht="14.25">
      <c r="A222" s="47">
        <f t="shared" si="3"/>
        <v>2862</v>
      </c>
      <c r="B222" s="51">
        <v>862</v>
      </c>
      <c r="C222" s="51">
        <v>9162110</v>
      </c>
      <c r="D222" s="51">
        <v>2110</v>
      </c>
      <c r="E222" s="51">
        <v>115555</v>
      </c>
      <c r="F222" s="51" t="s">
        <v>1601</v>
      </c>
      <c r="G222" s="51" t="s">
        <v>87</v>
      </c>
      <c r="H222" s="49" t="s">
        <v>19</v>
      </c>
      <c r="I222" s="45" t="str">
        <f>""</f>
        <v/>
      </c>
      <c r="J222" s="45" t="str">
        <f>""</f>
        <v/>
      </c>
      <c r="K222" s="52" t="str">
        <f>""</f>
        <v/>
      </c>
      <c r="L222" s="52" t="str">
        <f>""</f>
        <v/>
      </c>
      <c r="M222" s="52" t="str">
        <f>""</f>
        <v/>
      </c>
      <c r="N222" s="52" t="str">
        <f>""</f>
        <v/>
      </c>
      <c r="O222" s="53" t="str">
        <f>""</f>
        <v/>
      </c>
      <c r="P222" s="53" t="str">
        <f>""</f>
        <v/>
      </c>
      <c r="Q222" s="45" t="str">
        <f>""</f>
        <v/>
      </c>
      <c r="R222" s="146" t="s">
        <v>19</v>
      </c>
      <c r="S222" s="153" t="s">
        <v>1461</v>
      </c>
    </row>
    <row r="223" spans="1:20">
      <c r="A223" s="47">
        <f t="shared" si="3"/>
        <v>1881</v>
      </c>
      <c r="B223" s="50">
        <v>881</v>
      </c>
      <c r="C223" s="50">
        <v>9162165</v>
      </c>
      <c r="D223" s="50">
        <v>2165</v>
      </c>
      <c r="E223" s="50">
        <v>115598</v>
      </c>
      <c r="F223" s="50" t="s">
        <v>199</v>
      </c>
      <c r="G223" s="50" t="s">
        <v>87</v>
      </c>
      <c r="H223" s="49" t="s">
        <v>19</v>
      </c>
      <c r="I223" s="52" t="str">
        <f>""</f>
        <v/>
      </c>
      <c r="J223" s="52" t="str">
        <f>""</f>
        <v/>
      </c>
      <c r="K223" s="52" t="str">
        <f>""</f>
        <v/>
      </c>
      <c r="L223" s="52" t="str">
        <f>""</f>
        <v/>
      </c>
      <c r="M223" s="53" t="str">
        <f>""</f>
        <v/>
      </c>
      <c r="N223" s="53" t="str">
        <f>""</f>
        <v/>
      </c>
      <c r="O223" s="53" t="str">
        <f>""</f>
        <v/>
      </c>
      <c r="P223" s="53" t="str">
        <f>""</f>
        <v/>
      </c>
      <c r="Q223" s="45" t="str">
        <f>""</f>
        <v/>
      </c>
      <c r="R223" s="146" t="s">
        <v>19</v>
      </c>
      <c r="S223" s="46" t="s">
        <v>1461</v>
      </c>
    </row>
    <row r="224" spans="1:20">
      <c r="A224" s="47">
        <f t="shared" si="3"/>
        <v>1884</v>
      </c>
      <c r="B224" s="50">
        <v>884</v>
      </c>
      <c r="C224" s="50">
        <v>9162147</v>
      </c>
      <c r="D224" s="50">
        <v>2147</v>
      </c>
      <c r="E224" s="50">
        <v>115582</v>
      </c>
      <c r="F224" s="50" t="s">
        <v>492</v>
      </c>
      <c r="G224" s="50" t="s">
        <v>87</v>
      </c>
      <c r="H224" s="49" t="s">
        <v>19</v>
      </c>
      <c r="I224" s="45" t="str">
        <f>""</f>
        <v/>
      </c>
      <c r="J224" s="45" t="str">
        <f>""</f>
        <v/>
      </c>
      <c r="K224" s="45" t="str">
        <f>""</f>
        <v/>
      </c>
      <c r="L224" s="45" t="str">
        <f>""</f>
        <v/>
      </c>
      <c r="M224" s="45" t="str">
        <f>""</f>
        <v/>
      </c>
      <c r="N224" s="45" t="str">
        <f>""</f>
        <v/>
      </c>
      <c r="O224" s="45" t="str">
        <f>""</f>
        <v/>
      </c>
      <c r="P224" s="45" t="str">
        <f>""</f>
        <v/>
      </c>
      <c r="Q224" s="45" t="str">
        <f>""</f>
        <v/>
      </c>
      <c r="R224" s="146" t="s">
        <v>19</v>
      </c>
      <c r="S224" s="46" t="s">
        <v>1461</v>
      </c>
    </row>
    <row r="225" spans="1:23" ht="42.75">
      <c r="A225" s="47">
        <f t="shared" si="3"/>
        <v>1886</v>
      </c>
      <c r="B225" s="51">
        <v>886</v>
      </c>
      <c r="C225" s="51">
        <v>9162177</v>
      </c>
      <c r="D225" s="51">
        <v>2177</v>
      </c>
      <c r="E225" s="51">
        <v>131249</v>
      </c>
      <c r="F225" s="51" t="s">
        <v>564</v>
      </c>
      <c r="G225" s="51" t="s">
        <v>87</v>
      </c>
      <c r="H225" s="49" t="s">
        <v>1472</v>
      </c>
      <c r="I225" s="76" t="str">
        <f>""</f>
        <v/>
      </c>
      <c r="J225" s="76" t="s">
        <v>2106</v>
      </c>
      <c r="K225" s="98">
        <v>200.25</v>
      </c>
      <c r="L225" s="76">
        <v>1</v>
      </c>
      <c r="M225" s="56">
        <v>42282</v>
      </c>
      <c r="N225" s="56" t="str">
        <f>""</f>
        <v/>
      </c>
      <c r="O225" s="56">
        <v>44473</v>
      </c>
      <c r="P225" s="62" t="s">
        <v>19</v>
      </c>
      <c r="Q225" s="76" t="str">
        <f>""</f>
        <v/>
      </c>
      <c r="R225" s="146" t="s">
        <v>19</v>
      </c>
      <c r="S225" s="153" t="s">
        <v>1662</v>
      </c>
      <c r="U225" s="25" t="s">
        <v>19</v>
      </c>
      <c r="V225" s="25" t="s">
        <v>17</v>
      </c>
      <c r="W225" s="25" t="s">
        <v>19</v>
      </c>
    </row>
    <row r="226" spans="1:23" ht="57">
      <c r="A226" s="47">
        <f t="shared" si="3"/>
        <v>2886</v>
      </c>
      <c r="B226" s="51">
        <v>886</v>
      </c>
      <c r="C226" s="51">
        <v>9162177</v>
      </c>
      <c r="D226" s="51">
        <v>2177</v>
      </c>
      <c r="E226" s="51">
        <v>131249</v>
      </c>
      <c r="F226" s="51" t="s">
        <v>564</v>
      </c>
      <c r="G226" s="51" t="s">
        <v>87</v>
      </c>
      <c r="H226" s="49" t="s">
        <v>1472</v>
      </c>
      <c r="I226" s="62" t="str">
        <f>""</f>
        <v/>
      </c>
      <c r="J226" s="62" t="s">
        <v>2107</v>
      </c>
      <c r="K226" s="98">
        <v>1035.96</v>
      </c>
      <c r="L226" s="76">
        <v>10</v>
      </c>
      <c r="M226" s="56">
        <v>41178</v>
      </c>
      <c r="N226" s="56" t="str">
        <f>""</f>
        <v/>
      </c>
      <c r="O226" s="56">
        <v>43825</v>
      </c>
      <c r="P226" s="62" t="s">
        <v>19</v>
      </c>
      <c r="Q226" s="76" t="str">
        <f>""</f>
        <v/>
      </c>
      <c r="R226" s="146" t="s">
        <v>19</v>
      </c>
      <c r="S226" s="153" t="s">
        <v>1714</v>
      </c>
      <c r="U226" s="25" t="s">
        <v>17</v>
      </c>
      <c r="V226" s="25" t="s">
        <v>17</v>
      </c>
      <c r="W226" s="25" t="s">
        <v>19</v>
      </c>
    </row>
    <row r="227" spans="1:23" ht="42.75">
      <c r="A227" s="47">
        <f t="shared" si="3"/>
        <v>3886</v>
      </c>
      <c r="B227" s="51">
        <v>886</v>
      </c>
      <c r="C227" s="51">
        <v>9162177</v>
      </c>
      <c r="D227" s="51">
        <v>2177</v>
      </c>
      <c r="E227" s="51">
        <v>131249</v>
      </c>
      <c r="F227" s="51" t="s">
        <v>564</v>
      </c>
      <c r="G227" s="51" t="s">
        <v>87</v>
      </c>
      <c r="H227" s="49" t="s">
        <v>1472</v>
      </c>
      <c r="I227" s="76" t="str">
        <f>""</f>
        <v/>
      </c>
      <c r="J227" s="76" t="s">
        <v>2108</v>
      </c>
      <c r="K227" s="98">
        <v>167.4</v>
      </c>
      <c r="L227" s="76">
        <v>1</v>
      </c>
      <c r="M227" s="56">
        <v>42005</v>
      </c>
      <c r="N227" s="56" t="str">
        <f>""</f>
        <v/>
      </c>
      <c r="O227" s="56" t="s">
        <v>2109</v>
      </c>
      <c r="P227" s="62" t="s">
        <v>19</v>
      </c>
      <c r="Q227" s="76" t="str">
        <f>""</f>
        <v/>
      </c>
      <c r="R227" s="146" t="s">
        <v>19</v>
      </c>
      <c r="S227" s="153" t="s">
        <v>1662</v>
      </c>
      <c r="U227" s="25" t="s">
        <v>19</v>
      </c>
      <c r="V227" s="25" t="s">
        <v>17</v>
      </c>
      <c r="W227" s="25" t="s">
        <v>19</v>
      </c>
    </row>
    <row r="228" spans="1:23">
      <c r="A228" s="47">
        <f t="shared" si="3"/>
        <v>1887</v>
      </c>
      <c r="B228" s="50">
        <v>887</v>
      </c>
      <c r="C228" s="50">
        <v>9162150</v>
      </c>
      <c r="D228" s="50">
        <v>2150</v>
      </c>
      <c r="E228" s="50">
        <v>115585</v>
      </c>
      <c r="F228" s="50" t="s">
        <v>586</v>
      </c>
      <c r="G228" s="50" t="s">
        <v>87</v>
      </c>
      <c r="H228" s="49" t="s">
        <v>19</v>
      </c>
      <c r="I228" s="45" t="str">
        <f>""</f>
        <v/>
      </c>
      <c r="J228" s="45" t="str">
        <f>""</f>
        <v/>
      </c>
      <c r="K228" s="45" t="str">
        <f>""</f>
        <v/>
      </c>
      <c r="L228" s="45" t="str">
        <f>""</f>
        <v/>
      </c>
      <c r="M228" s="45" t="str">
        <f>""</f>
        <v/>
      </c>
      <c r="N228" s="45" t="str">
        <f>""</f>
        <v/>
      </c>
      <c r="O228" s="45" t="str">
        <f>""</f>
        <v/>
      </c>
      <c r="P228" s="45" t="str">
        <f>""</f>
        <v/>
      </c>
      <c r="Q228" s="45" t="str">
        <f>""</f>
        <v/>
      </c>
      <c r="R228" s="146" t="s">
        <v>19</v>
      </c>
      <c r="S228" s="46" t="s">
        <v>1461</v>
      </c>
    </row>
    <row r="229" spans="1:23">
      <c r="A229" s="47">
        <f t="shared" si="3"/>
        <v>1888</v>
      </c>
      <c r="B229" s="47">
        <v>888</v>
      </c>
      <c r="C229" s="47">
        <v>9162178</v>
      </c>
      <c r="D229" s="47">
        <v>2178</v>
      </c>
      <c r="E229" s="47">
        <v>131250</v>
      </c>
      <c r="F229" s="47" t="s">
        <v>1602</v>
      </c>
      <c r="G229" s="47" t="s">
        <v>87</v>
      </c>
      <c r="H229" s="49" t="s">
        <v>19</v>
      </c>
      <c r="I229" s="45" t="str">
        <f>""</f>
        <v/>
      </c>
      <c r="J229" s="45" t="str">
        <f>""</f>
        <v/>
      </c>
      <c r="K229" s="45" t="str">
        <f>""</f>
        <v/>
      </c>
      <c r="L229" s="45" t="str">
        <f>""</f>
        <v/>
      </c>
      <c r="M229" s="45" t="str">
        <f>""</f>
        <v/>
      </c>
      <c r="N229" s="45" t="str">
        <f>""</f>
        <v/>
      </c>
      <c r="O229" s="45" t="str">
        <f>""</f>
        <v/>
      </c>
      <c r="P229" s="45" t="str">
        <f>""</f>
        <v/>
      </c>
      <c r="Q229" s="45" t="str">
        <f>""</f>
        <v/>
      </c>
      <c r="R229" s="146" t="s">
        <v>19</v>
      </c>
      <c r="S229" s="46" t="s">
        <v>1461</v>
      </c>
      <c r="T229" s="26"/>
    </row>
    <row r="230" spans="1:23">
      <c r="A230" s="47">
        <f t="shared" si="3"/>
        <v>1890</v>
      </c>
      <c r="B230" s="47">
        <v>890</v>
      </c>
      <c r="C230" s="47">
        <v>9163093</v>
      </c>
      <c r="D230" s="47">
        <v>3093</v>
      </c>
      <c r="E230" s="47">
        <v>115666</v>
      </c>
      <c r="F230" s="47" t="s">
        <v>1603</v>
      </c>
      <c r="G230" s="47" t="s">
        <v>87</v>
      </c>
      <c r="H230" s="49" t="s">
        <v>19</v>
      </c>
      <c r="I230" s="45" t="str">
        <f>""</f>
        <v/>
      </c>
      <c r="J230" s="45" t="str">
        <f>""</f>
        <v/>
      </c>
      <c r="K230" s="45" t="str">
        <f>""</f>
        <v/>
      </c>
      <c r="L230" s="45" t="str">
        <f>""</f>
        <v/>
      </c>
      <c r="M230" s="45" t="str">
        <f>""</f>
        <v/>
      </c>
      <c r="N230" s="45" t="str">
        <f>""</f>
        <v/>
      </c>
      <c r="O230" s="45" t="str">
        <f>""</f>
        <v/>
      </c>
      <c r="P230" s="45" t="str">
        <f>""</f>
        <v/>
      </c>
      <c r="Q230" s="45" t="str">
        <f>""</f>
        <v/>
      </c>
      <c r="R230" s="146" t="s">
        <v>19</v>
      </c>
      <c r="S230" s="46" t="s">
        <v>1461</v>
      </c>
    </row>
    <row r="231" spans="1:23">
      <c r="A231" s="47">
        <f t="shared" si="3"/>
        <v>1891</v>
      </c>
      <c r="B231" s="48">
        <v>891</v>
      </c>
      <c r="C231" s="48">
        <v>9162151</v>
      </c>
      <c r="D231" s="48">
        <v>2151</v>
      </c>
      <c r="E231" s="48">
        <v>115586</v>
      </c>
      <c r="F231" s="48" t="s">
        <v>615</v>
      </c>
      <c r="G231" s="48" t="s">
        <v>87</v>
      </c>
      <c r="H231" s="49" t="s">
        <v>19</v>
      </c>
      <c r="I231" s="45" t="str">
        <f>""</f>
        <v/>
      </c>
      <c r="J231" s="45" t="str">
        <f>""</f>
        <v/>
      </c>
      <c r="K231" s="45" t="str">
        <f>""</f>
        <v/>
      </c>
      <c r="L231" s="45" t="str">
        <f>""</f>
        <v/>
      </c>
      <c r="M231" s="45" t="str">
        <f>""</f>
        <v/>
      </c>
      <c r="N231" s="45" t="str">
        <f>""</f>
        <v/>
      </c>
      <c r="O231" s="45" t="str">
        <f>""</f>
        <v/>
      </c>
      <c r="P231" s="45" t="str">
        <f>""</f>
        <v/>
      </c>
      <c r="Q231" s="45" t="str">
        <f>""</f>
        <v/>
      </c>
      <c r="R231" s="146" t="s">
        <v>19</v>
      </c>
      <c r="S231" s="46" t="s">
        <v>1461</v>
      </c>
    </row>
    <row r="232" spans="1:23">
      <c r="A232" s="47">
        <f t="shared" si="3"/>
        <v>2891</v>
      </c>
      <c r="B232" s="48">
        <v>891</v>
      </c>
      <c r="C232" s="48">
        <v>9162151</v>
      </c>
      <c r="D232" s="48">
        <v>2151</v>
      </c>
      <c r="E232" s="48">
        <v>115586</v>
      </c>
      <c r="F232" s="48" t="s">
        <v>615</v>
      </c>
      <c r="G232" s="48" t="s">
        <v>87</v>
      </c>
      <c r="H232" s="49" t="s">
        <v>19</v>
      </c>
      <c r="I232" s="45" t="str">
        <f>""</f>
        <v/>
      </c>
      <c r="J232" s="45" t="str">
        <f>""</f>
        <v/>
      </c>
      <c r="K232" s="45" t="str">
        <f>""</f>
        <v/>
      </c>
      <c r="L232" s="45" t="str">
        <f>""</f>
        <v/>
      </c>
      <c r="M232" s="45" t="str">
        <f>""</f>
        <v/>
      </c>
      <c r="N232" s="45" t="str">
        <f>""</f>
        <v/>
      </c>
      <c r="O232" s="45" t="str">
        <f>""</f>
        <v/>
      </c>
      <c r="P232" s="45" t="str">
        <f>""</f>
        <v/>
      </c>
      <c r="Q232" s="45" t="str">
        <f>""</f>
        <v/>
      </c>
      <c r="R232" s="146" t="s">
        <v>19</v>
      </c>
      <c r="S232" s="46" t="s">
        <v>1461</v>
      </c>
    </row>
    <row r="233" spans="1:23">
      <c r="A233" s="47">
        <f t="shared" si="3"/>
        <v>1892</v>
      </c>
      <c r="B233" s="48">
        <v>892</v>
      </c>
      <c r="C233" s="48">
        <v>9162160</v>
      </c>
      <c r="D233" s="48">
        <v>2160</v>
      </c>
      <c r="E233" s="48">
        <v>115594</v>
      </c>
      <c r="F233" s="48" t="s">
        <v>767</v>
      </c>
      <c r="G233" s="48" t="s">
        <v>87</v>
      </c>
      <c r="H233" s="49" t="s">
        <v>19</v>
      </c>
      <c r="I233" s="45" t="str">
        <f>""</f>
        <v/>
      </c>
      <c r="J233" s="45" t="str">
        <f>""</f>
        <v/>
      </c>
      <c r="K233" s="45" t="str">
        <f>""</f>
        <v/>
      </c>
      <c r="L233" s="45" t="str">
        <f>""</f>
        <v/>
      </c>
      <c r="M233" s="45" t="str">
        <f>""</f>
        <v/>
      </c>
      <c r="N233" s="45" t="str">
        <f>""</f>
        <v/>
      </c>
      <c r="O233" s="45" t="str">
        <f>""</f>
        <v/>
      </c>
      <c r="P233" s="45" t="str">
        <f>""</f>
        <v/>
      </c>
      <c r="Q233" s="45" t="str">
        <f>""</f>
        <v/>
      </c>
      <c r="R233" s="146" t="s">
        <v>19</v>
      </c>
      <c r="S233" s="46" t="s">
        <v>1461</v>
      </c>
    </row>
    <row r="234" spans="1:23">
      <c r="A234" s="47">
        <f t="shared" si="3"/>
        <v>2892</v>
      </c>
      <c r="B234" s="51">
        <v>892</v>
      </c>
      <c r="C234" s="51">
        <v>9162160</v>
      </c>
      <c r="D234" s="51">
        <v>2160</v>
      </c>
      <c r="E234" s="51">
        <v>115594</v>
      </c>
      <c r="F234" s="51" t="s">
        <v>767</v>
      </c>
      <c r="G234" s="51" t="s">
        <v>87</v>
      </c>
      <c r="H234" s="60" t="s">
        <v>19</v>
      </c>
      <c r="I234" s="45" t="str">
        <f>""</f>
        <v/>
      </c>
      <c r="J234" s="45" t="str">
        <f>""</f>
        <v/>
      </c>
      <c r="K234" s="45" t="str">
        <f>""</f>
        <v/>
      </c>
      <c r="L234" s="45" t="str">
        <f>""</f>
        <v/>
      </c>
      <c r="M234" s="45" t="str">
        <f>""</f>
        <v/>
      </c>
      <c r="N234" s="45" t="str">
        <f>""</f>
        <v/>
      </c>
      <c r="O234" s="45" t="str">
        <f>""</f>
        <v/>
      </c>
      <c r="P234" s="45" t="str">
        <f>""</f>
        <v/>
      </c>
      <c r="Q234" s="45" t="str">
        <f>""</f>
        <v/>
      </c>
      <c r="R234" s="146" t="s">
        <v>19</v>
      </c>
      <c r="S234" s="46" t="s">
        <v>1461</v>
      </c>
    </row>
    <row r="235" spans="1:23">
      <c r="A235" s="47">
        <f t="shared" si="3"/>
        <v>1893</v>
      </c>
      <c r="B235" s="50">
        <v>893</v>
      </c>
      <c r="C235" s="50">
        <v>9163094</v>
      </c>
      <c r="D235" s="50">
        <v>3094</v>
      </c>
      <c r="E235" s="50">
        <v>115667</v>
      </c>
      <c r="F235" s="50" t="s">
        <v>1604</v>
      </c>
      <c r="G235" s="50" t="s">
        <v>87</v>
      </c>
      <c r="H235" s="49" t="s">
        <v>19</v>
      </c>
      <c r="I235" s="45" t="str">
        <f>""</f>
        <v/>
      </c>
      <c r="J235" s="45" t="str">
        <f>""</f>
        <v/>
      </c>
      <c r="K235" s="45" t="str">
        <f>""</f>
        <v/>
      </c>
      <c r="L235" s="45" t="str">
        <f>""</f>
        <v/>
      </c>
      <c r="M235" s="45" t="str">
        <f>""</f>
        <v/>
      </c>
      <c r="N235" s="45" t="str">
        <f>""</f>
        <v/>
      </c>
      <c r="O235" s="45" t="str">
        <f>""</f>
        <v/>
      </c>
      <c r="P235" s="45" t="str">
        <f>""</f>
        <v/>
      </c>
      <c r="Q235" s="45" t="str">
        <f>""</f>
        <v/>
      </c>
      <c r="R235" s="146" t="s">
        <v>19</v>
      </c>
      <c r="S235" s="46" t="s">
        <v>1461</v>
      </c>
    </row>
    <row r="236" spans="1:23" ht="14.25">
      <c r="A236" s="47">
        <f t="shared" si="3"/>
        <v>1898</v>
      </c>
      <c r="B236" s="50">
        <v>898</v>
      </c>
      <c r="C236" s="50">
        <v>9162155</v>
      </c>
      <c r="D236" s="50">
        <v>2155</v>
      </c>
      <c r="E236" s="50">
        <v>115590</v>
      </c>
      <c r="F236" s="50" t="s">
        <v>872</v>
      </c>
      <c r="G236" s="50" t="s">
        <v>87</v>
      </c>
      <c r="H236" s="49" t="s">
        <v>19</v>
      </c>
      <c r="I236" s="52" t="str">
        <f>""</f>
        <v/>
      </c>
      <c r="J236" s="52" t="str">
        <f>""</f>
        <v/>
      </c>
      <c r="K236" s="52" t="str">
        <f>""</f>
        <v/>
      </c>
      <c r="L236" s="52" t="str">
        <f>""</f>
        <v/>
      </c>
      <c r="M236" s="55" t="str">
        <f>""</f>
        <v/>
      </c>
      <c r="N236" s="55" t="str">
        <f>""</f>
        <v/>
      </c>
      <c r="O236" s="55" t="str">
        <f>""</f>
        <v/>
      </c>
      <c r="P236" s="53" t="str">
        <f>""</f>
        <v/>
      </c>
      <c r="Q236" s="45" t="str">
        <f>""</f>
        <v/>
      </c>
      <c r="R236" s="146" t="s">
        <v>19</v>
      </c>
      <c r="S236" s="153" t="s">
        <v>1461</v>
      </c>
    </row>
    <row r="237" spans="1:23">
      <c r="A237" s="47">
        <f t="shared" si="3"/>
        <v>1900</v>
      </c>
      <c r="B237" s="51">
        <v>900</v>
      </c>
      <c r="C237" s="51">
        <v>9165221</v>
      </c>
      <c r="D237" s="51">
        <v>5221</v>
      </c>
      <c r="E237" s="51">
        <v>135857</v>
      </c>
      <c r="F237" s="51" t="s">
        <v>1605</v>
      </c>
      <c r="G237" s="51" t="s">
        <v>87</v>
      </c>
      <c r="H237" s="49" t="s">
        <v>19</v>
      </c>
      <c r="I237" s="52" t="str">
        <f>""</f>
        <v/>
      </c>
      <c r="J237" s="52" t="str">
        <f>""</f>
        <v/>
      </c>
      <c r="K237" s="52" t="str">
        <f>""</f>
        <v/>
      </c>
      <c r="L237" s="52" t="str">
        <f>""</f>
        <v/>
      </c>
      <c r="M237" s="53" t="str">
        <f>""</f>
        <v/>
      </c>
      <c r="N237" s="53" t="str">
        <f>""</f>
        <v/>
      </c>
      <c r="O237" s="53" t="str">
        <f>""</f>
        <v/>
      </c>
      <c r="P237" s="53" t="str">
        <f>""</f>
        <v/>
      </c>
      <c r="Q237" s="45" t="str">
        <f>""</f>
        <v/>
      </c>
      <c r="R237" s="146" t="s">
        <v>19</v>
      </c>
      <c r="S237" s="46" t="s">
        <v>1461</v>
      </c>
    </row>
    <row r="238" spans="1:23">
      <c r="A238" s="47">
        <f t="shared" si="3"/>
        <v>2900</v>
      </c>
      <c r="B238" s="48">
        <v>900</v>
      </c>
      <c r="C238" s="48">
        <v>9165221</v>
      </c>
      <c r="D238" s="48">
        <v>5221</v>
      </c>
      <c r="E238" s="48">
        <v>135857</v>
      </c>
      <c r="F238" s="48" t="s">
        <v>1605</v>
      </c>
      <c r="G238" s="48" t="s">
        <v>87</v>
      </c>
      <c r="H238" s="49" t="s">
        <v>19</v>
      </c>
      <c r="I238" s="52" t="str">
        <f>""</f>
        <v/>
      </c>
      <c r="J238" s="52" t="str">
        <f>""</f>
        <v/>
      </c>
      <c r="K238" s="52" t="str">
        <f>""</f>
        <v/>
      </c>
      <c r="L238" s="52" t="str">
        <f>""</f>
        <v/>
      </c>
      <c r="M238" s="53" t="str">
        <f>""</f>
        <v/>
      </c>
      <c r="N238" s="53" t="str">
        <f>""</f>
        <v/>
      </c>
      <c r="O238" s="53" t="str">
        <f>""</f>
        <v/>
      </c>
      <c r="P238" s="53" t="str">
        <f>""</f>
        <v/>
      </c>
      <c r="Q238" s="45" t="str">
        <f>""</f>
        <v/>
      </c>
      <c r="R238" s="146" t="s">
        <v>19</v>
      </c>
      <c r="S238" s="46" t="s">
        <v>1461</v>
      </c>
    </row>
    <row r="239" spans="1:23" ht="25.5">
      <c r="A239" s="47">
        <f t="shared" si="3"/>
        <v>1904</v>
      </c>
      <c r="B239" s="47">
        <v>904</v>
      </c>
      <c r="C239" s="47">
        <v>9165201</v>
      </c>
      <c r="D239" s="47">
        <v>5201</v>
      </c>
      <c r="E239" s="47">
        <v>115731</v>
      </c>
      <c r="F239" s="47" t="s">
        <v>1606</v>
      </c>
      <c r="G239" s="47" t="s">
        <v>87</v>
      </c>
      <c r="H239" s="49" t="s">
        <v>19</v>
      </c>
      <c r="I239" s="52" t="str">
        <f>""</f>
        <v/>
      </c>
      <c r="J239" s="52" t="str">
        <f>""</f>
        <v/>
      </c>
      <c r="K239" s="52" t="str">
        <f>""</f>
        <v/>
      </c>
      <c r="L239" s="52" t="str">
        <f>""</f>
        <v/>
      </c>
      <c r="M239" s="53" t="str">
        <f>""</f>
        <v/>
      </c>
      <c r="N239" s="53" t="str">
        <f>""</f>
        <v/>
      </c>
      <c r="O239" s="53" t="str">
        <f>""</f>
        <v/>
      </c>
      <c r="P239" s="53" t="str">
        <f>""</f>
        <v/>
      </c>
      <c r="Q239" s="45" t="str">
        <f>""</f>
        <v/>
      </c>
      <c r="R239" s="146" t="s">
        <v>19</v>
      </c>
      <c r="S239" s="46" t="s">
        <v>1461</v>
      </c>
    </row>
    <row r="240" spans="1:23" ht="38.25">
      <c r="A240" s="47">
        <f t="shared" si="3"/>
        <v>1906</v>
      </c>
      <c r="B240" s="47">
        <v>906</v>
      </c>
      <c r="C240" s="47">
        <v>9163097</v>
      </c>
      <c r="D240" s="47">
        <v>3097</v>
      </c>
      <c r="E240" s="47">
        <v>115669</v>
      </c>
      <c r="F240" s="47" t="s">
        <v>1607</v>
      </c>
      <c r="G240" s="47" t="s">
        <v>87</v>
      </c>
      <c r="H240" s="54" t="s">
        <v>1472</v>
      </c>
      <c r="I240" s="92" t="str">
        <f>""</f>
        <v/>
      </c>
      <c r="J240" s="92" t="s">
        <v>2100</v>
      </c>
      <c r="K240" s="76">
        <v>290.16000000000003</v>
      </c>
      <c r="L240" s="76">
        <v>2</v>
      </c>
      <c r="M240" s="70" t="s">
        <v>1595</v>
      </c>
      <c r="N240" s="70" t="str">
        <f>""</f>
        <v/>
      </c>
      <c r="O240" s="70" t="s">
        <v>2110</v>
      </c>
      <c r="P240" s="61" t="s">
        <v>1487</v>
      </c>
      <c r="Q240" s="92" t="s">
        <v>1487</v>
      </c>
      <c r="R240" s="146" t="s">
        <v>19</v>
      </c>
      <c r="S240" s="46" t="s">
        <v>1662</v>
      </c>
      <c r="T240" s="26"/>
      <c r="U240" s="25" t="s">
        <v>19</v>
      </c>
      <c r="V240" s="25" t="s">
        <v>17</v>
      </c>
      <c r="W240" s="25" t="s">
        <v>19</v>
      </c>
    </row>
    <row r="241" spans="1:23">
      <c r="A241" s="47">
        <f t="shared" si="3"/>
        <v>1907</v>
      </c>
      <c r="B241" s="50">
        <v>907</v>
      </c>
      <c r="C241" s="50">
        <v>9163363</v>
      </c>
      <c r="D241" s="50">
        <v>3363</v>
      </c>
      <c r="E241" s="50">
        <v>115712</v>
      </c>
      <c r="F241" s="50" t="s">
        <v>1608</v>
      </c>
      <c r="G241" s="50" t="s">
        <v>87</v>
      </c>
      <c r="H241" s="49" t="s">
        <v>19</v>
      </c>
      <c r="I241" s="52" t="str">
        <f>""</f>
        <v/>
      </c>
      <c r="J241" s="52" t="str">
        <f>""</f>
        <v/>
      </c>
      <c r="K241" s="52" t="str">
        <f>""</f>
        <v/>
      </c>
      <c r="L241" s="52" t="str">
        <f>""</f>
        <v/>
      </c>
      <c r="M241" s="53" t="str">
        <f>""</f>
        <v/>
      </c>
      <c r="N241" s="53" t="str">
        <f>""</f>
        <v/>
      </c>
      <c r="O241" s="53" t="str">
        <f>""</f>
        <v/>
      </c>
      <c r="P241" s="53" t="str">
        <f>""</f>
        <v/>
      </c>
      <c r="Q241" s="45" t="str">
        <f>""</f>
        <v/>
      </c>
      <c r="R241" s="146" t="s">
        <v>19</v>
      </c>
      <c r="S241" s="46" t="s">
        <v>1461</v>
      </c>
    </row>
    <row r="242" spans="1:23">
      <c r="A242" s="47">
        <f t="shared" si="3"/>
        <v>1912</v>
      </c>
      <c r="B242" s="50">
        <v>912</v>
      </c>
      <c r="C242" s="50">
        <v>9163359</v>
      </c>
      <c r="D242" s="50">
        <v>3359</v>
      </c>
      <c r="E242" s="50">
        <v>115710</v>
      </c>
      <c r="F242" s="50" t="s">
        <v>1609</v>
      </c>
      <c r="G242" s="50" t="s">
        <v>87</v>
      </c>
      <c r="H242" s="49" t="s">
        <v>19</v>
      </c>
      <c r="I242" s="45" t="str">
        <f>""</f>
        <v/>
      </c>
      <c r="J242" s="45" t="str">
        <f>""</f>
        <v/>
      </c>
      <c r="K242" s="45" t="str">
        <f>""</f>
        <v/>
      </c>
      <c r="L242" s="45" t="str">
        <f>""</f>
        <v/>
      </c>
      <c r="M242" s="45" t="str">
        <f>""</f>
        <v/>
      </c>
      <c r="N242" s="45" t="str">
        <f>""</f>
        <v/>
      </c>
      <c r="O242" s="45" t="str">
        <f>""</f>
        <v/>
      </c>
      <c r="P242" s="45" t="str">
        <f>""</f>
        <v/>
      </c>
      <c r="Q242" s="45" t="str">
        <f>""</f>
        <v/>
      </c>
      <c r="R242" s="146" t="s">
        <v>19</v>
      </c>
      <c r="S242" s="46" t="s">
        <v>1461</v>
      </c>
    </row>
    <row r="243" spans="1:23" ht="12.75" customHeight="1">
      <c r="A243" s="47">
        <f t="shared" si="3"/>
        <v>1920</v>
      </c>
      <c r="B243" s="50">
        <v>920</v>
      </c>
      <c r="C243" s="50">
        <v>9163365</v>
      </c>
      <c r="D243" s="50">
        <v>3365</v>
      </c>
      <c r="E243" s="50">
        <v>115714</v>
      </c>
      <c r="F243" s="50" t="s">
        <v>1610</v>
      </c>
      <c r="G243" s="50" t="s">
        <v>87</v>
      </c>
      <c r="H243" s="49" t="s">
        <v>19</v>
      </c>
      <c r="I243" s="52" t="str">
        <f>""</f>
        <v/>
      </c>
      <c r="J243" s="52" t="str">
        <f>""</f>
        <v/>
      </c>
      <c r="K243" s="52" t="str">
        <f>""</f>
        <v/>
      </c>
      <c r="L243" s="52" t="str">
        <f>""</f>
        <v/>
      </c>
      <c r="M243" s="53" t="str">
        <f>""</f>
        <v/>
      </c>
      <c r="N243" s="53" t="str">
        <f>""</f>
        <v/>
      </c>
      <c r="O243" s="53" t="str">
        <f>""</f>
        <v/>
      </c>
      <c r="P243" s="53" t="str">
        <f>""</f>
        <v/>
      </c>
      <c r="Q243" s="45" t="str">
        <f>""</f>
        <v/>
      </c>
      <c r="R243" s="146" t="s">
        <v>19</v>
      </c>
      <c r="S243" s="46" t="s">
        <v>1461</v>
      </c>
    </row>
    <row r="244" spans="1:23">
      <c r="A244" s="47">
        <f t="shared" si="3"/>
        <v>1921</v>
      </c>
      <c r="B244" s="48">
        <v>921</v>
      </c>
      <c r="C244" s="48">
        <v>9162008</v>
      </c>
      <c r="D244" s="48">
        <v>2008</v>
      </c>
      <c r="E244" s="48">
        <v>115486</v>
      </c>
      <c r="F244" s="48" t="s">
        <v>291</v>
      </c>
      <c r="G244" s="48" t="s">
        <v>87</v>
      </c>
      <c r="H244" s="49" t="s">
        <v>19</v>
      </c>
      <c r="I244" s="45" t="str">
        <f>""</f>
        <v/>
      </c>
      <c r="J244" s="45" t="str">
        <f>""</f>
        <v/>
      </c>
      <c r="K244" s="45" t="str">
        <f>""</f>
        <v/>
      </c>
      <c r="L244" s="45" t="str">
        <f>""</f>
        <v/>
      </c>
      <c r="M244" s="45" t="str">
        <f>""</f>
        <v/>
      </c>
      <c r="N244" s="45" t="str">
        <f>""</f>
        <v/>
      </c>
      <c r="O244" s="45" t="str">
        <f>""</f>
        <v/>
      </c>
      <c r="P244" s="45" t="str">
        <f>""</f>
        <v/>
      </c>
      <c r="Q244" s="45" t="str">
        <f>""</f>
        <v/>
      </c>
      <c r="R244" s="146" t="s">
        <v>19</v>
      </c>
      <c r="S244" s="46" t="s">
        <v>1461</v>
      </c>
      <c r="T244" s="26"/>
    </row>
    <row r="245" spans="1:23">
      <c r="A245" s="47">
        <f t="shared" si="3"/>
        <v>1924</v>
      </c>
      <c r="B245" s="48">
        <v>924</v>
      </c>
      <c r="C245" s="48">
        <v>9162175</v>
      </c>
      <c r="D245" s="48">
        <v>2175</v>
      </c>
      <c r="E245" s="48">
        <v>115603</v>
      </c>
      <c r="F245" s="48" t="s">
        <v>1611</v>
      </c>
      <c r="G245" s="48" t="s">
        <v>87</v>
      </c>
      <c r="H245" s="49" t="s">
        <v>19</v>
      </c>
      <c r="I245" s="52" t="str">
        <f>""</f>
        <v/>
      </c>
      <c r="J245" s="52" t="str">
        <f>""</f>
        <v/>
      </c>
      <c r="K245" s="52" t="str">
        <f>""</f>
        <v/>
      </c>
      <c r="L245" s="52" t="str">
        <f>""</f>
        <v/>
      </c>
      <c r="M245" s="53" t="str">
        <f>""</f>
        <v/>
      </c>
      <c r="N245" s="53" t="str">
        <f>""</f>
        <v/>
      </c>
      <c r="O245" s="53" t="str">
        <f>""</f>
        <v/>
      </c>
      <c r="P245" s="53" t="str">
        <f>""</f>
        <v/>
      </c>
      <c r="Q245" s="45" t="str">
        <f>""</f>
        <v/>
      </c>
      <c r="R245" s="146" t="s">
        <v>19</v>
      </c>
      <c r="S245" s="46" t="s">
        <v>1461</v>
      </c>
    </row>
    <row r="246" spans="1:23">
      <c r="A246" s="47">
        <f t="shared" si="3"/>
        <v>2924</v>
      </c>
      <c r="B246" s="51">
        <v>924</v>
      </c>
      <c r="C246" s="51">
        <v>9162175</v>
      </c>
      <c r="D246" s="51">
        <v>2175</v>
      </c>
      <c r="E246" s="51">
        <v>115603</v>
      </c>
      <c r="F246" s="51" t="s">
        <v>1611</v>
      </c>
      <c r="G246" s="51" t="s">
        <v>87</v>
      </c>
      <c r="H246" s="49" t="s">
        <v>19</v>
      </c>
      <c r="I246" s="52" t="str">
        <f>""</f>
        <v/>
      </c>
      <c r="J246" s="52" t="str">
        <f>""</f>
        <v/>
      </c>
      <c r="K246" s="52" t="str">
        <f>""</f>
        <v/>
      </c>
      <c r="L246" s="52" t="str">
        <f>""</f>
        <v/>
      </c>
      <c r="M246" s="53" t="str">
        <f>""</f>
        <v/>
      </c>
      <c r="N246" s="53" t="str">
        <f>""</f>
        <v/>
      </c>
      <c r="O246" s="53" t="str">
        <f>""</f>
        <v/>
      </c>
      <c r="P246" s="53" t="str">
        <f>""</f>
        <v/>
      </c>
      <c r="Q246" s="45" t="str">
        <f>""</f>
        <v/>
      </c>
      <c r="R246" s="146" t="s">
        <v>19</v>
      </c>
      <c r="S246" s="46" t="s">
        <v>1461</v>
      </c>
    </row>
    <row r="247" spans="1:23">
      <c r="A247" s="47">
        <f t="shared" si="3"/>
        <v>1925</v>
      </c>
      <c r="B247" s="51">
        <v>925</v>
      </c>
      <c r="C247" s="51">
        <v>9162034</v>
      </c>
      <c r="D247" s="51">
        <v>2034</v>
      </c>
      <c r="E247" s="51">
        <v>115499</v>
      </c>
      <c r="F247" s="51" t="s">
        <v>475</v>
      </c>
      <c r="G247" s="51" t="s">
        <v>87</v>
      </c>
      <c r="H247" s="49" t="s">
        <v>19</v>
      </c>
      <c r="I247" s="45" t="str">
        <f>""</f>
        <v/>
      </c>
      <c r="J247" s="45" t="str">
        <f>""</f>
        <v/>
      </c>
      <c r="K247" s="45" t="str">
        <f>""</f>
        <v/>
      </c>
      <c r="L247" s="45" t="str">
        <f>""</f>
        <v/>
      </c>
      <c r="M247" s="45" t="str">
        <f>""</f>
        <v/>
      </c>
      <c r="N247" s="45" t="str">
        <f>""</f>
        <v/>
      </c>
      <c r="O247" s="45" t="str">
        <f>""</f>
        <v/>
      </c>
      <c r="P247" s="45" t="str">
        <f>""</f>
        <v/>
      </c>
      <c r="Q247" s="45" t="str">
        <f>""</f>
        <v/>
      </c>
      <c r="R247" s="146" t="s">
        <v>19</v>
      </c>
      <c r="S247" s="46" t="s">
        <v>1461</v>
      </c>
    </row>
    <row r="248" spans="1:23">
      <c r="A248" s="47">
        <f t="shared" si="3"/>
        <v>2925</v>
      </c>
      <c r="B248" s="50">
        <v>925</v>
      </c>
      <c r="C248" s="50">
        <v>9162034</v>
      </c>
      <c r="D248" s="50">
        <v>2034</v>
      </c>
      <c r="E248" s="50">
        <v>115499</v>
      </c>
      <c r="F248" s="50" t="s">
        <v>475</v>
      </c>
      <c r="G248" s="50" t="s">
        <v>87</v>
      </c>
      <c r="H248" s="49" t="s">
        <v>19</v>
      </c>
      <c r="I248" s="45" t="str">
        <f>""</f>
        <v/>
      </c>
      <c r="J248" s="45" t="str">
        <f>""</f>
        <v/>
      </c>
      <c r="K248" s="45" t="str">
        <f>""</f>
        <v/>
      </c>
      <c r="L248" s="45" t="str">
        <f>""</f>
        <v/>
      </c>
      <c r="M248" s="45" t="str">
        <f>""</f>
        <v/>
      </c>
      <c r="N248" s="45" t="str">
        <f>""</f>
        <v/>
      </c>
      <c r="O248" s="45" t="str">
        <f>""</f>
        <v/>
      </c>
      <c r="P248" s="45" t="str">
        <f>""</f>
        <v/>
      </c>
      <c r="Q248" s="45" t="str">
        <f>""</f>
        <v/>
      </c>
      <c r="R248" s="146" t="s">
        <v>19</v>
      </c>
      <c r="S248" s="46" t="s">
        <v>1461</v>
      </c>
    </row>
    <row r="249" spans="1:23">
      <c r="A249" s="47">
        <f t="shared" si="3"/>
        <v>1926</v>
      </c>
      <c r="B249" s="51">
        <v>926</v>
      </c>
      <c r="C249" s="51">
        <v>9162030</v>
      </c>
      <c r="D249" s="51">
        <v>2030</v>
      </c>
      <c r="E249" s="51">
        <v>115495</v>
      </c>
      <c r="F249" s="51" t="s">
        <v>479</v>
      </c>
      <c r="G249" s="51" t="s">
        <v>87</v>
      </c>
      <c r="H249" s="49" t="s">
        <v>19</v>
      </c>
      <c r="I249" s="45" t="str">
        <f>""</f>
        <v/>
      </c>
      <c r="J249" s="45" t="str">
        <f>""</f>
        <v/>
      </c>
      <c r="K249" s="45" t="str">
        <f>""</f>
        <v/>
      </c>
      <c r="L249" s="45" t="str">
        <f>""</f>
        <v/>
      </c>
      <c r="M249" s="45" t="str">
        <f>""</f>
        <v/>
      </c>
      <c r="N249" s="45" t="str">
        <f>""</f>
        <v/>
      </c>
      <c r="O249" s="45" t="str">
        <f>""</f>
        <v/>
      </c>
      <c r="P249" s="45" t="str">
        <f>""</f>
        <v/>
      </c>
      <c r="Q249" s="45" t="str">
        <f>""</f>
        <v/>
      </c>
      <c r="R249" s="146" t="s">
        <v>19</v>
      </c>
      <c r="S249" s="46" t="s">
        <v>1461</v>
      </c>
    </row>
    <row r="250" spans="1:23">
      <c r="A250" s="47">
        <f t="shared" si="3"/>
        <v>2926</v>
      </c>
      <c r="B250" s="50">
        <v>926</v>
      </c>
      <c r="C250" s="50">
        <v>9162030</v>
      </c>
      <c r="D250" s="50">
        <v>2030</v>
      </c>
      <c r="E250" s="50">
        <v>115495</v>
      </c>
      <c r="F250" s="50" t="s">
        <v>479</v>
      </c>
      <c r="G250" s="50" t="s">
        <v>87</v>
      </c>
      <c r="H250" s="49" t="s">
        <v>19</v>
      </c>
      <c r="I250" s="52" t="str">
        <f>""</f>
        <v/>
      </c>
      <c r="J250" s="52" t="str">
        <f>""</f>
        <v/>
      </c>
      <c r="K250" s="52" t="str">
        <f>""</f>
        <v/>
      </c>
      <c r="L250" s="52" t="str">
        <f>""</f>
        <v/>
      </c>
      <c r="M250" s="53" t="str">
        <f>""</f>
        <v/>
      </c>
      <c r="N250" s="53" t="str">
        <f>""</f>
        <v/>
      </c>
      <c r="O250" s="53" t="str">
        <f>""</f>
        <v/>
      </c>
      <c r="P250" s="53" t="str">
        <f>""</f>
        <v/>
      </c>
      <c r="Q250" s="45" t="str">
        <f>""</f>
        <v/>
      </c>
      <c r="R250" s="146" t="s">
        <v>19</v>
      </c>
      <c r="S250" s="46" t="s">
        <v>1461</v>
      </c>
    </row>
    <row r="251" spans="1:23">
      <c r="A251" s="47">
        <f t="shared" si="3"/>
        <v>1927</v>
      </c>
      <c r="B251" s="50">
        <v>927</v>
      </c>
      <c r="C251" s="50">
        <v>9162014</v>
      </c>
      <c r="D251" s="50">
        <v>2014</v>
      </c>
      <c r="E251" s="50">
        <v>115488</v>
      </c>
      <c r="F251" s="50" t="s">
        <v>1612</v>
      </c>
      <c r="G251" s="50"/>
      <c r="H251" s="49" t="s">
        <v>19</v>
      </c>
      <c r="I251" s="53" t="str">
        <f>""</f>
        <v/>
      </c>
      <c r="J251" s="53" t="str">
        <f>""</f>
        <v/>
      </c>
      <c r="K251" s="53" t="str">
        <f>""</f>
        <v/>
      </c>
      <c r="L251" s="53" t="str">
        <f>""</f>
        <v/>
      </c>
      <c r="M251" s="53" t="str">
        <f>""</f>
        <v/>
      </c>
      <c r="N251" s="53" t="str">
        <f>""</f>
        <v/>
      </c>
      <c r="O251" s="53" t="str">
        <f>""</f>
        <v/>
      </c>
      <c r="P251" s="53" t="str">
        <f>""</f>
        <v/>
      </c>
      <c r="Q251" s="53" t="str">
        <f>""</f>
        <v/>
      </c>
      <c r="R251" s="146" t="s">
        <v>19</v>
      </c>
      <c r="S251" s="46" t="s">
        <v>1461</v>
      </c>
    </row>
    <row r="252" spans="1:23">
      <c r="A252" s="47">
        <f t="shared" si="3"/>
        <v>1928</v>
      </c>
      <c r="B252" s="47">
        <v>928</v>
      </c>
      <c r="C252" s="47">
        <v>9162013</v>
      </c>
      <c r="D252" s="47">
        <v>2013</v>
      </c>
      <c r="E252" s="47">
        <v>115487</v>
      </c>
      <c r="F252" s="78" t="s">
        <v>1613</v>
      </c>
      <c r="G252" s="47" t="s">
        <v>87</v>
      </c>
      <c r="H252" s="49" t="s">
        <v>19</v>
      </c>
      <c r="I252" s="45" t="str">
        <f>""</f>
        <v/>
      </c>
      <c r="J252" s="45" t="str">
        <f>""</f>
        <v/>
      </c>
      <c r="K252" s="45" t="str">
        <f>""</f>
        <v/>
      </c>
      <c r="L252" s="45" t="str">
        <f>""</f>
        <v/>
      </c>
      <c r="M252" s="79" t="str">
        <f>""</f>
        <v/>
      </c>
      <c r="N252" s="79" t="str">
        <f>""</f>
        <v/>
      </c>
      <c r="O252" s="45" t="str">
        <f>""</f>
        <v/>
      </c>
      <c r="P252" s="45" t="str">
        <f>""</f>
        <v/>
      </c>
      <c r="Q252" s="45" t="str">
        <f>""</f>
        <v/>
      </c>
      <c r="R252" s="146" t="s">
        <v>19</v>
      </c>
      <c r="S252" s="46" t="s">
        <v>1461</v>
      </c>
    </row>
    <row r="253" spans="1:23" ht="51">
      <c r="A253" s="47">
        <f t="shared" si="3"/>
        <v>1929</v>
      </c>
      <c r="B253" s="48">
        <v>929</v>
      </c>
      <c r="C253" s="48">
        <v>9162200</v>
      </c>
      <c r="D253" s="48">
        <v>2200</v>
      </c>
      <c r="E253" s="48">
        <v>135727</v>
      </c>
      <c r="F253" s="48" t="s">
        <v>544</v>
      </c>
      <c r="G253" s="48" t="s">
        <v>87</v>
      </c>
      <c r="H253" s="49" t="s">
        <v>1472</v>
      </c>
      <c r="I253" s="92" t="str">
        <f>""</f>
        <v/>
      </c>
      <c r="J253" s="92" t="s">
        <v>2111</v>
      </c>
      <c r="K253" s="76">
        <f>794*2</f>
        <v>1588</v>
      </c>
      <c r="L253" s="88">
        <v>2</v>
      </c>
      <c r="M253" s="56">
        <v>43556</v>
      </c>
      <c r="N253" s="56" t="str">
        <f>""</f>
        <v/>
      </c>
      <c r="O253" s="56">
        <v>43921</v>
      </c>
      <c r="P253" s="61" t="s">
        <v>19</v>
      </c>
      <c r="Q253" s="76" t="str">
        <f>""</f>
        <v/>
      </c>
      <c r="R253" s="146" t="s">
        <v>19</v>
      </c>
      <c r="S253" s="46" t="s">
        <v>1714</v>
      </c>
      <c r="U253" s="25" t="s">
        <v>17</v>
      </c>
      <c r="V253" s="25" t="s">
        <v>17</v>
      </c>
      <c r="W253" s="25" t="s">
        <v>19</v>
      </c>
    </row>
    <row r="254" spans="1:23" ht="38.25">
      <c r="A254" s="47">
        <f t="shared" si="3"/>
        <v>2929</v>
      </c>
      <c r="B254" s="48">
        <v>929</v>
      </c>
      <c r="C254" s="48">
        <v>9162200</v>
      </c>
      <c r="D254" s="48">
        <v>2200</v>
      </c>
      <c r="E254" s="48">
        <v>135727</v>
      </c>
      <c r="F254" s="48" t="s">
        <v>544</v>
      </c>
      <c r="G254" s="48" t="s">
        <v>87</v>
      </c>
      <c r="H254" s="49" t="s">
        <v>1472</v>
      </c>
      <c r="I254" s="92" t="str">
        <f>""</f>
        <v/>
      </c>
      <c r="J254" s="92" t="s">
        <v>2112</v>
      </c>
      <c r="K254" s="76">
        <v>261</v>
      </c>
      <c r="L254" s="88">
        <v>1</v>
      </c>
      <c r="M254" s="56">
        <v>43556</v>
      </c>
      <c r="N254" s="56" t="str">
        <f>""</f>
        <v/>
      </c>
      <c r="O254" s="56">
        <v>43921</v>
      </c>
      <c r="P254" s="61" t="s">
        <v>1558</v>
      </c>
      <c r="Q254" s="76" t="str">
        <f>""</f>
        <v/>
      </c>
      <c r="R254" s="146" t="s">
        <v>19</v>
      </c>
      <c r="S254" s="46" t="s">
        <v>1662</v>
      </c>
      <c r="U254" s="25" t="s">
        <v>17</v>
      </c>
      <c r="V254" s="25" t="s">
        <v>17</v>
      </c>
      <c r="W254" s="25" t="s">
        <v>19</v>
      </c>
    </row>
    <row r="255" spans="1:23">
      <c r="A255" s="47">
        <f t="shared" si="3"/>
        <v>1933</v>
      </c>
      <c r="B255" s="47">
        <v>933</v>
      </c>
      <c r="C255" s="47">
        <v>9162025</v>
      </c>
      <c r="D255" s="47">
        <v>2025</v>
      </c>
      <c r="E255" s="47">
        <v>115491</v>
      </c>
      <c r="F255" s="47" t="s">
        <v>1614</v>
      </c>
      <c r="G255" s="47" t="s">
        <v>87</v>
      </c>
      <c r="H255" s="49" t="s">
        <v>19</v>
      </c>
      <c r="I255" s="45" t="str">
        <f>""</f>
        <v/>
      </c>
      <c r="J255" s="45" t="str">
        <f>""</f>
        <v/>
      </c>
      <c r="K255" s="45" t="str">
        <f>""</f>
        <v/>
      </c>
      <c r="L255" s="45" t="str">
        <f>""</f>
        <v/>
      </c>
      <c r="M255" s="45" t="str">
        <f>""</f>
        <v/>
      </c>
      <c r="N255" s="45" t="str">
        <f>""</f>
        <v/>
      </c>
      <c r="O255" s="45" t="str">
        <f>""</f>
        <v/>
      </c>
      <c r="P255" s="45" t="str">
        <f>""</f>
        <v/>
      </c>
      <c r="Q255" s="45" t="str">
        <f>""</f>
        <v/>
      </c>
      <c r="R255" s="146" t="s">
        <v>19</v>
      </c>
      <c r="S255" s="46" t="s">
        <v>1461</v>
      </c>
    </row>
    <row r="256" spans="1:23">
      <c r="A256" s="47">
        <f t="shared" si="3"/>
        <v>1934</v>
      </c>
      <c r="B256" s="47">
        <v>934</v>
      </c>
      <c r="C256" s="47">
        <v>9162026</v>
      </c>
      <c r="D256" s="47">
        <v>2026</v>
      </c>
      <c r="E256" s="47">
        <v>115492</v>
      </c>
      <c r="F256" s="47" t="s">
        <v>637</v>
      </c>
      <c r="G256" s="47" t="s">
        <v>87</v>
      </c>
      <c r="H256" s="49" t="s">
        <v>19</v>
      </c>
      <c r="I256" s="45" t="str">
        <f>""</f>
        <v/>
      </c>
      <c r="J256" s="45" t="str">
        <f>""</f>
        <v/>
      </c>
      <c r="K256" s="45" t="str">
        <f>""</f>
        <v/>
      </c>
      <c r="L256" s="45" t="str">
        <f>""</f>
        <v/>
      </c>
      <c r="M256" s="45" t="str">
        <f>""</f>
        <v/>
      </c>
      <c r="N256" s="45" t="str">
        <f>""</f>
        <v/>
      </c>
      <c r="O256" s="45" t="str">
        <f>""</f>
        <v/>
      </c>
      <c r="P256" s="45" t="str">
        <f>""</f>
        <v/>
      </c>
      <c r="Q256" s="45" t="str">
        <f>""</f>
        <v/>
      </c>
      <c r="R256" s="146" t="s">
        <v>19</v>
      </c>
      <c r="S256" s="46" t="s">
        <v>1461</v>
      </c>
    </row>
    <row r="257" spans="1:23">
      <c r="A257" s="47">
        <f t="shared" si="3"/>
        <v>1935</v>
      </c>
      <c r="B257" s="50">
        <v>935</v>
      </c>
      <c r="C257" s="50">
        <v>9162005</v>
      </c>
      <c r="D257" s="50">
        <v>2005</v>
      </c>
      <c r="E257" s="50">
        <v>115484</v>
      </c>
      <c r="F257" s="50" t="s">
        <v>1615</v>
      </c>
      <c r="G257" s="50" t="s">
        <v>87</v>
      </c>
      <c r="H257" s="49" t="s">
        <v>19</v>
      </c>
      <c r="I257" s="45" t="str">
        <f>""</f>
        <v/>
      </c>
      <c r="J257" s="45" t="str">
        <f>""</f>
        <v/>
      </c>
      <c r="K257" s="45" t="str">
        <f>""</f>
        <v/>
      </c>
      <c r="L257" s="45" t="str">
        <f>""</f>
        <v/>
      </c>
      <c r="M257" s="45" t="str">
        <f>""</f>
        <v/>
      </c>
      <c r="N257" s="45" t="str">
        <f>""</f>
        <v/>
      </c>
      <c r="O257" s="45" t="str">
        <f>""</f>
        <v/>
      </c>
      <c r="P257" s="45" t="str">
        <f>""</f>
        <v/>
      </c>
      <c r="Q257" s="45" t="str">
        <f>""</f>
        <v/>
      </c>
      <c r="R257" s="146" t="s">
        <v>19</v>
      </c>
      <c r="S257" s="46" t="s">
        <v>1461</v>
      </c>
    </row>
    <row r="258" spans="1:23">
      <c r="A258" s="47">
        <f t="shared" si="3"/>
        <v>1936</v>
      </c>
      <c r="B258" s="50">
        <v>936</v>
      </c>
      <c r="C258" s="50">
        <v>9163011</v>
      </c>
      <c r="D258" s="50">
        <v>3011</v>
      </c>
      <c r="E258" s="50">
        <v>115608</v>
      </c>
      <c r="F258" s="50" t="s">
        <v>1616</v>
      </c>
      <c r="G258" s="50" t="s">
        <v>87</v>
      </c>
      <c r="H258" s="49" t="s">
        <v>19</v>
      </c>
      <c r="I258" s="45" t="str">
        <f>""</f>
        <v/>
      </c>
      <c r="J258" s="45" t="str">
        <f>""</f>
        <v/>
      </c>
      <c r="K258" s="45" t="str">
        <f>""</f>
        <v/>
      </c>
      <c r="L258" s="45" t="str">
        <f>""</f>
        <v/>
      </c>
      <c r="M258" s="45" t="str">
        <f>""</f>
        <v/>
      </c>
      <c r="N258" s="45" t="str">
        <f>""</f>
        <v/>
      </c>
      <c r="O258" s="45" t="str">
        <f>""</f>
        <v/>
      </c>
      <c r="P258" s="45" t="str">
        <f>""</f>
        <v/>
      </c>
      <c r="Q258" s="45" t="str">
        <f>""</f>
        <v/>
      </c>
      <c r="R258" s="146" t="s">
        <v>19</v>
      </c>
      <c r="S258" s="46" t="s">
        <v>1461</v>
      </c>
    </row>
    <row r="259" spans="1:23">
      <c r="A259" s="47">
        <f t="shared" si="3"/>
        <v>1937</v>
      </c>
      <c r="B259" s="51">
        <v>937</v>
      </c>
      <c r="C259" s="51">
        <v>9162028</v>
      </c>
      <c r="D259" s="51">
        <v>2028</v>
      </c>
      <c r="E259" s="51">
        <v>115494</v>
      </c>
      <c r="F259" s="51" t="s">
        <v>685</v>
      </c>
      <c r="G259" s="51" t="s">
        <v>87</v>
      </c>
      <c r="H259" s="49" t="s">
        <v>19</v>
      </c>
      <c r="I259" s="45" t="str">
        <f>""</f>
        <v/>
      </c>
      <c r="J259" s="45" t="str">
        <f>""</f>
        <v/>
      </c>
      <c r="K259" s="45" t="str">
        <f>""</f>
        <v/>
      </c>
      <c r="L259" s="45" t="str">
        <f>""</f>
        <v/>
      </c>
      <c r="M259" s="45" t="str">
        <f>""</f>
        <v/>
      </c>
      <c r="N259" s="45" t="str">
        <f>""</f>
        <v/>
      </c>
      <c r="O259" s="45" t="str">
        <f>""</f>
        <v/>
      </c>
      <c r="P259" s="45" t="str">
        <f>""</f>
        <v/>
      </c>
      <c r="Q259" s="45" t="str">
        <f>""</f>
        <v/>
      </c>
      <c r="R259" s="146" t="s">
        <v>19</v>
      </c>
      <c r="S259" s="46" t="s">
        <v>1461</v>
      </c>
    </row>
    <row r="260" spans="1:23">
      <c r="A260" s="47">
        <f t="shared" si="3"/>
        <v>2937</v>
      </c>
      <c r="B260" s="51">
        <v>937</v>
      </c>
      <c r="C260" s="51">
        <v>9162028</v>
      </c>
      <c r="D260" s="51">
        <v>2028</v>
      </c>
      <c r="E260" s="51">
        <v>115494</v>
      </c>
      <c r="F260" s="51" t="s">
        <v>685</v>
      </c>
      <c r="G260" s="51" t="s">
        <v>87</v>
      </c>
      <c r="H260" s="49" t="s">
        <v>19</v>
      </c>
      <c r="I260" s="45" t="str">
        <f>""</f>
        <v/>
      </c>
      <c r="J260" s="45" t="str">
        <f>""</f>
        <v/>
      </c>
      <c r="K260" s="45" t="str">
        <f>""</f>
        <v/>
      </c>
      <c r="L260" s="45" t="str">
        <f>""</f>
        <v/>
      </c>
      <c r="M260" s="45" t="str">
        <f>""</f>
        <v/>
      </c>
      <c r="N260" s="45" t="str">
        <f>""</f>
        <v/>
      </c>
      <c r="O260" s="45" t="str">
        <f>""</f>
        <v/>
      </c>
      <c r="P260" s="45" t="str">
        <f>""</f>
        <v/>
      </c>
      <c r="Q260" s="45" t="str">
        <f>""</f>
        <v/>
      </c>
      <c r="R260" s="146" t="s">
        <v>19</v>
      </c>
      <c r="S260" s="46" t="s">
        <v>1461</v>
      </c>
    </row>
    <row r="261" spans="1:23">
      <c r="A261" s="47">
        <f t="shared" si="3"/>
        <v>3937</v>
      </c>
      <c r="B261" s="51">
        <v>937</v>
      </c>
      <c r="C261" s="51">
        <v>9162028</v>
      </c>
      <c r="D261" s="51">
        <v>2028</v>
      </c>
      <c r="E261" s="51">
        <v>115494</v>
      </c>
      <c r="F261" s="51" t="s">
        <v>685</v>
      </c>
      <c r="G261" s="51" t="s">
        <v>87</v>
      </c>
      <c r="H261" s="49" t="s">
        <v>19</v>
      </c>
      <c r="I261" s="45" t="str">
        <f>""</f>
        <v/>
      </c>
      <c r="J261" s="45" t="str">
        <f>""</f>
        <v/>
      </c>
      <c r="K261" s="45" t="str">
        <f>""</f>
        <v/>
      </c>
      <c r="L261" s="45" t="str">
        <f>""</f>
        <v/>
      </c>
      <c r="M261" s="45" t="str">
        <f>""</f>
        <v/>
      </c>
      <c r="N261" s="45" t="str">
        <f>""</f>
        <v/>
      </c>
      <c r="O261" s="45" t="str">
        <f>""</f>
        <v/>
      </c>
      <c r="P261" s="45" t="str">
        <f>""</f>
        <v/>
      </c>
      <c r="Q261" s="45" t="str">
        <f>""</f>
        <v/>
      </c>
      <c r="R261" s="146" t="s">
        <v>19</v>
      </c>
      <c r="S261" s="46" t="s">
        <v>1461</v>
      </c>
    </row>
    <row r="262" spans="1:23" ht="42.75">
      <c r="A262" s="47">
        <f t="shared" ref="A262:A284" si="4">IF(B262=B261,A261+1000,1000+B262)</f>
        <v>1938</v>
      </c>
      <c r="B262" s="50">
        <v>938</v>
      </c>
      <c r="C262" s="50">
        <v>9163010</v>
      </c>
      <c r="D262" s="50">
        <v>3010</v>
      </c>
      <c r="E262" s="50">
        <v>115607</v>
      </c>
      <c r="F262" s="50" t="s">
        <v>1617</v>
      </c>
      <c r="G262" s="50" t="s">
        <v>87</v>
      </c>
      <c r="H262" s="54" t="s">
        <v>1472</v>
      </c>
      <c r="I262" s="52" t="str">
        <f>""</f>
        <v/>
      </c>
      <c r="J262" s="52" t="s">
        <v>2113</v>
      </c>
      <c r="K262" s="52">
        <v>288</v>
      </c>
      <c r="L262" s="52">
        <v>1</v>
      </c>
      <c r="M262" s="55">
        <v>42319</v>
      </c>
      <c r="N262" s="55" t="str">
        <f>""</f>
        <v/>
      </c>
      <c r="O262" s="53" t="s">
        <v>2114</v>
      </c>
      <c r="P262" s="53" t="s">
        <v>19</v>
      </c>
      <c r="Q262" s="45" t="str">
        <f>""</f>
        <v/>
      </c>
      <c r="R262" s="146" t="s">
        <v>19</v>
      </c>
      <c r="S262" s="153" t="s">
        <v>1662</v>
      </c>
      <c r="U262" s="25" t="s">
        <v>19</v>
      </c>
      <c r="V262" s="25" t="s">
        <v>17</v>
      </c>
      <c r="W262" s="25" t="s">
        <v>19</v>
      </c>
    </row>
    <row r="263" spans="1:23">
      <c r="A263" s="47">
        <f t="shared" si="4"/>
        <v>1940</v>
      </c>
      <c r="B263" s="50">
        <v>940</v>
      </c>
      <c r="C263" s="50">
        <v>9162004</v>
      </c>
      <c r="D263" s="50">
        <v>2004</v>
      </c>
      <c r="E263" s="50">
        <v>115483</v>
      </c>
      <c r="F263" s="50" t="s">
        <v>785</v>
      </c>
      <c r="G263" s="50" t="s">
        <v>87</v>
      </c>
      <c r="H263" s="49" t="s">
        <v>19</v>
      </c>
      <c r="I263" s="45" t="str">
        <f>""</f>
        <v/>
      </c>
      <c r="J263" s="45" t="str">
        <f>""</f>
        <v/>
      </c>
      <c r="K263" s="45" t="str">
        <f>""</f>
        <v/>
      </c>
      <c r="L263" s="45" t="str">
        <f>""</f>
        <v/>
      </c>
      <c r="M263" s="45" t="str">
        <f>""</f>
        <v/>
      </c>
      <c r="N263" s="45" t="str">
        <f>""</f>
        <v/>
      </c>
      <c r="O263" s="45" t="str">
        <f>""</f>
        <v/>
      </c>
      <c r="P263" s="45" t="str">
        <f>""</f>
        <v/>
      </c>
      <c r="Q263" s="45" t="str">
        <f>""</f>
        <v/>
      </c>
      <c r="R263" s="146" t="s">
        <v>19</v>
      </c>
      <c r="S263" s="46" t="s">
        <v>1461</v>
      </c>
    </row>
    <row r="264" spans="1:23">
      <c r="A264" s="47">
        <f t="shared" si="4"/>
        <v>1941</v>
      </c>
      <c r="B264" s="50">
        <v>941</v>
      </c>
      <c r="C264" s="50">
        <v>9162033</v>
      </c>
      <c r="D264" s="50">
        <v>2033</v>
      </c>
      <c r="E264" s="50">
        <v>115498</v>
      </c>
      <c r="F264" s="50" t="s">
        <v>802</v>
      </c>
      <c r="G264" s="50" t="s">
        <v>87</v>
      </c>
      <c r="H264" s="49" t="s">
        <v>19</v>
      </c>
      <c r="I264" s="45" t="str">
        <f>""</f>
        <v/>
      </c>
      <c r="J264" s="45" t="str">
        <f>""</f>
        <v/>
      </c>
      <c r="K264" s="45" t="str">
        <f>""</f>
        <v/>
      </c>
      <c r="L264" s="45" t="str">
        <f>""</f>
        <v/>
      </c>
      <c r="M264" s="45" t="str">
        <f>""</f>
        <v/>
      </c>
      <c r="N264" s="45" t="str">
        <f>""</f>
        <v/>
      </c>
      <c r="O264" s="45" t="str">
        <f>""</f>
        <v/>
      </c>
      <c r="P264" s="45" t="str">
        <f>""</f>
        <v/>
      </c>
      <c r="Q264" s="45" t="str">
        <f>""</f>
        <v/>
      </c>
      <c r="R264" s="146" t="s">
        <v>19</v>
      </c>
      <c r="S264" s="46" t="s">
        <v>1461</v>
      </c>
      <c r="T264" s="26"/>
    </row>
    <row r="265" spans="1:23">
      <c r="A265" s="47">
        <f t="shared" si="4"/>
        <v>1942</v>
      </c>
      <c r="B265" s="48">
        <v>942</v>
      </c>
      <c r="C265" s="48">
        <v>9162031</v>
      </c>
      <c r="D265" s="48">
        <v>2031</v>
      </c>
      <c r="E265" s="48">
        <v>115496</v>
      </c>
      <c r="F265" s="48" t="s">
        <v>805</v>
      </c>
      <c r="G265" s="48" t="s">
        <v>87</v>
      </c>
      <c r="H265" s="49" t="s">
        <v>19</v>
      </c>
      <c r="I265" s="45" t="str">
        <f>""</f>
        <v/>
      </c>
      <c r="J265" s="45" t="str">
        <f>""</f>
        <v/>
      </c>
      <c r="K265" s="45" t="str">
        <f>""</f>
        <v/>
      </c>
      <c r="L265" s="45" t="str">
        <f>""</f>
        <v/>
      </c>
      <c r="M265" s="45" t="str">
        <f>""</f>
        <v/>
      </c>
      <c r="N265" s="45" t="str">
        <f>""</f>
        <v/>
      </c>
      <c r="O265" s="45" t="str">
        <f>""</f>
        <v/>
      </c>
      <c r="P265" s="45" t="str">
        <f>""</f>
        <v/>
      </c>
      <c r="Q265" s="45" t="str">
        <f>""</f>
        <v/>
      </c>
      <c r="R265" s="146" t="s">
        <v>19</v>
      </c>
      <c r="S265" s="46" t="s">
        <v>1461</v>
      </c>
    </row>
    <row r="266" spans="1:23">
      <c r="A266" s="47">
        <f t="shared" si="4"/>
        <v>2942</v>
      </c>
      <c r="B266" s="48">
        <v>942</v>
      </c>
      <c r="C266" s="48">
        <v>9162031</v>
      </c>
      <c r="D266" s="48">
        <v>2031</v>
      </c>
      <c r="E266" s="48">
        <v>115496</v>
      </c>
      <c r="F266" s="48" t="s">
        <v>805</v>
      </c>
      <c r="G266" s="48" t="s">
        <v>87</v>
      </c>
      <c r="H266" s="49" t="s">
        <v>19</v>
      </c>
      <c r="I266" s="45" t="str">
        <f>""</f>
        <v/>
      </c>
      <c r="J266" s="45" t="str">
        <f>""</f>
        <v/>
      </c>
      <c r="K266" s="45" t="str">
        <f>""</f>
        <v/>
      </c>
      <c r="L266" s="45" t="str">
        <f>""</f>
        <v/>
      </c>
      <c r="M266" s="45" t="str">
        <f>""</f>
        <v/>
      </c>
      <c r="N266" s="45" t="str">
        <f>""</f>
        <v/>
      </c>
      <c r="O266" s="45" t="str">
        <f>""</f>
        <v/>
      </c>
      <c r="P266" s="45" t="str">
        <f>""</f>
        <v/>
      </c>
      <c r="Q266" s="45" t="str">
        <f>""</f>
        <v/>
      </c>
      <c r="R266" s="146" t="s">
        <v>19</v>
      </c>
      <c r="S266" s="46" t="s">
        <v>1461</v>
      </c>
    </row>
    <row r="267" spans="1:23">
      <c r="A267" s="47">
        <f t="shared" si="4"/>
        <v>3942</v>
      </c>
      <c r="B267" s="51">
        <v>942</v>
      </c>
      <c r="C267" s="51">
        <v>9162031</v>
      </c>
      <c r="D267" s="51">
        <v>2031</v>
      </c>
      <c r="E267" s="51">
        <v>115496</v>
      </c>
      <c r="F267" s="51" t="s">
        <v>805</v>
      </c>
      <c r="G267" s="51" t="s">
        <v>87</v>
      </c>
      <c r="H267" s="49" t="s">
        <v>19</v>
      </c>
      <c r="I267" s="45" t="str">
        <f>""</f>
        <v/>
      </c>
      <c r="J267" s="45" t="str">
        <f>""</f>
        <v/>
      </c>
      <c r="K267" s="45" t="str">
        <f>""</f>
        <v/>
      </c>
      <c r="L267" s="45" t="str">
        <f>""</f>
        <v/>
      </c>
      <c r="M267" s="45" t="str">
        <f>""</f>
        <v/>
      </c>
      <c r="N267" s="45" t="str">
        <f>""</f>
        <v/>
      </c>
      <c r="O267" s="45" t="str">
        <f>""</f>
        <v/>
      </c>
      <c r="P267" s="45" t="str">
        <f>""</f>
        <v/>
      </c>
      <c r="Q267" s="45" t="str">
        <f>""</f>
        <v/>
      </c>
      <c r="R267" s="146" t="s">
        <v>19</v>
      </c>
      <c r="S267" s="46" t="s">
        <v>1461</v>
      </c>
    </row>
    <row r="268" spans="1:23">
      <c r="A268" s="47">
        <f t="shared" si="4"/>
        <v>1947</v>
      </c>
      <c r="B268" s="50">
        <v>947</v>
      </c>
      <c r="C268" s="50">
        <v>9163006</v>
      </c>
      <c r="D268" s="50">
        <v>3006</v>
      </c>
      <c r="E268" s="50">
        <v>115606</v>
      </c>
      <c r="F268" s="50" t="s">
        <v>1618</v>
      </c>
      <c r="G268" s="50" t="s">
        <v>87</v>
      </c>
      <c r="H268" s="49" t="s">
        <v>19</v>
      </c>
      <c r="I268" s="45" t="str">
        <f>""</f>
        <v/>
      </c>
      <c r="J268" s="45" t="str">
        <f>""</f>
        <v/>
      </c>
      <c r="K268" s="45" t="str">
        <f>""</f>
        <v/>
      </c>
      <c r="L268" s="45" t="str">
        <f>""</f>
        <v/>
      </c>
      <c r="M268" s="45" t="str">
        <f>""</f>
        <v/>
      </c>
      <c r="N268" s="45" t="str">
        <f>""</f>
        <v/>
      </c>
      <c r="O268" s="45" t="str">
        <f>""</f>
        <v/>
      </c>
      <c r="P268" s="45" t="str">
        <f>""</f>
        <v/>
      </c>
      <c r="Q268" s="45" t="str">
        <f>""</f>
        <v/>
      </c>
      <c r="R268" s="146" t="s">
        <v>19</v>
      </c>
      <c r="S268" s="46" t="s">
        <v>1461</v>
      </c>
      <c r="T268" s="26"/>
    </row>
    <row r="269" spans="1:23">
      <c r="A269" s="47">
        <f t="shared" si="4"/>
        <v>1948</v>
      </c>
      <c r="B269" s="50">
        <v>948</v>
      </c>
      <c r="C269" s="50">
        <v>9163004</v>
      </c>
      <c r="D269" s="50">
        <v>3004</v>
      </c>
      <c r="E269" s="50">
        <v>115605</v>
      </c>
      <c r="F269" s="50" t="s">
        <v>1619</v>
      </c>
      <c r="G269" s="50" t="s">
        <v>87</v>
      </c>
      <c r="H269" s="49" t="s">
        <v>19</v>
      </c>
      <c r="I269" s="52" t="str">
        <f>""</f>
        <v/>
      </c>
      <c r="J269" s="52" t="str">
        <f>""</f>
        <v/>
      </c>
      <c r="K269" s="52" t="str">
        <f>""</f>
        <v/>
      </c>
      <c r="L269" s="52" t="str">
        <f>""</f>
        <v/>
      </c>
      <c r="M269" s="53" t="str">
        <f>""</f>
        <v/>
      </c>
      <c r="N269" s="53" t="str">
        <f>""</f>
        <v/>
      </c>
      <c r="O269" s="53" t="str">
        <f>""</f>
        <v/>
      </c>
      <c r="P269" s="53" t="str">
        <f>""</f>
        <v/>
      </c>
      <c r="Q269" s="45" t="str">
        <f>""</f>
        <v/>
      </c>
      <c r="R269" s="146" t="s">
        <v>19</v>
      </c>
      <c r="S269" s="46" t="s">
        <v>1461</v>
      </c>
    </row>
    <row r="270" spans="1:23" ht="14.25">
      <c r="A270" s="47">
        <f t="shared" si="4"/>
        <v>1952</v>
      </c>
      <c r="B270" s="47">
        <v>952</v>
      </c>
      <c r="C270" s="47">
        <v>9162002</v>
      </c>
      <c r="D270" s="47">
        <v>2002</v>
      </c>
      <c r="E270" s="47">
        <v>115482</v>
      </c>
      <c r="F270" s="47" t="s">
        <v>1332</v>
      </c>
      <c r="G270" s="47" t="s">
        <v>87</v>
      </c>
      <c r="H270" s="49" t="s">
        <v>19</v>
      </c>
      <c r="I270" s="52" t="str">
        <f>""</f>
        <v/>
      </c>
      <c r="J270" s="52" t="str">
        <f>""</f>
        <v/>
      </c>
      <c r="K270" s="52" t="str">
        <f>""</f>
        <v/>
      </c>
      <c r="L270" s="52" t="str">
        <f>""</f>
        <v/>
      </c>
      <c r="M270" s="53" t="str">
        <f>""</f>
        <v/>
      </c>
      <c r="N270" s="53" t="str">
        <f>""</f>
        <v/>
      </c>
      <c r="O270" s="53" t="str">
        <f>""</f>
        <v/>
      </c>
      <c r="P270" s="53" t="str">
        <f>""</f>
        <v/>
      </c>
      <c r="Q270" s="45" t="str">
        <f>""</f>
        <v/>
      </c>
      <c r="R270" s="146" t="s">
        <v>19</v>
      </c>
      <c r="S270" s="153" t="s">
        <v>1461</v>
      </c>
      <c r="T270" s="26"/>
    </row>
    <row r="271" spans="1:23" ht="14.25">
      <c r="A271" s="47">
        <f t="shared" si="4"/>
        <v>1954</v>
      </c>
      <c r="B271" s="47">
        <v>954</v>
      </c>
      <c r="C271" s="47">
        <v>9162173</v>
      </c>
      <c r="D271" s="47">
        <v>2173</v>
      </c>
      <c r="E271" s="47">
        <v>115602</v>
      </c>
      <c r="F271" s="47" t="s">
        <v>1620</v>
      </c>
      <c r="G271" s="47" t="s">
        <v>87</v>
      </c>
      <c r="H271" s="49" t="s">
        <v>19</v>
      </c>
      <c r="I271" s="45" t="str">
        <f>""</f>
        <v/>
      </c>
      <c r="J271" s="45" t="str">
        <f>""</f>
        <v/>
      </c>
      <c r="K271" s="45" t="str">
        <f>""</f>
        <v/>
      </c>
      <c r="L271" s="45" t="str">
        <f>""</f>
        <v/>
      </c>
      <c r="M271" s="45" t="str">
        <f>""</f>
        <v/>
      </c>
      <c r="N271" s="45" t="str">
        <f>""</f>
        <v/>
      </c>
      <c r="O271" s="45" t="str">
        <f>""</f>
        <v/>
      </c>
      <c r="P271" s="45" t="str">
        <f>""</f>
        <v/>
      </c>
      <c r="Q271" s="45" t="str">
        <f>""</f>
        <v/>
      </c>
      <c r="R271" s="146" t="s">
        <v>19</v>
      </c>
      <c r="S271" s="153" t="s">
        <v>1461</v>
      </c>
    </row>
    <row r="272" spans="1:23">
      <c r="A272" s="47">
        <f t="shared" si="4"/>
        <v>1955</v>
      </c>
      <c r="B272" s="47">
        <v>955</v>
      </c>
      <c r="C272" s="47">
        <v>9163370</v>
      </c>
      <c r="D272" s="47">
        <v>3370</v>
      </c>
      <c r="E272" s="47">
        <v>134928</v>
      </c>
      <c r="F272" s="47" t="s">
        <v>1179</v>
      </c>
      <c r="G272" s="47" t="s">
        <v>87</v>
      </c>
      <c r="H272" s="49" t="s">
        <v>19</v>
      </c>
      <c r="I272" s="45" t="str">
        <f>""</f>
        <v/>
      </c>
      <c r="J272" s="45" t="str">
        <f>""</f>
        <v/>
      </c>
      <c r="K272" s="45" t="str">
        <f>""</f>
        <v/>
      </c>
      <c r="L272" s="45" t="str">
        <f>""</f>
        <v/>
      </c>
      <c r="M272" s="45" t="str">
        <f>""</f>
        <v/>
      </c>
      <c r="N272" s="45" t="str">
        <f>""</f>
        <v/>
      </c>
      <c r="O272" s="45" t="str">
        <f>""</f>
        <v/>
      </c>
      <c r="P272" s="45" t="str">
        <f>""</f>
        <v/>
      </c>
      <c r="Q272" s="45" t="str">
        <f>""</f>
        <v/>
      </c>
      <c r="R272" s="146" t="s">
        <v>19</v>
      </c>
      <c r="S272" s="46" t="s">
        <v>1461</v>
      </c>
    </row>
    <row r="273" spans="1:20" ht="14.25">
      <c r="A273" s="47">
        <f t="shared" si="4"/>
        <v>1956</v>
      </c>
      <c r="B273" s="47">
        <v>956</v>
      </c>
      <c r="C273" s="47">
        <v>9162000</v>
      </c>
      <c r="D273" s="47">
        <v>2000</v>
      </c>
      <c r="E273" s="47">
        <v>115481</v>
      </c>
      <c r="F273" s="47" t="s">
        <v>1386</v>
      </c>
      <c r="G273" s="47" t="s">
        <v>87</v>
      </c>
      <c r="H273" s="49" t="s">
        <v>19</v>
      </c>
      <c r="I273" s="45" t="str">
        <f>""</f>
        <v/>
      </c>
      <c r="J273" s="45" t="str">
        <f>""</f>
        <v/>
      </c>
      <c r="K273" s="45" t="str">
        <f>""</f>
        <v/>
      </c>
      <c r="L273" s="45" t="str">
        <f>""</f>
        <v/>
      </c>
      <c r="M273" s="45" t="str">
        <f>""</f>
        <v/>
      </c>
      <c r="N273" s="45" t="str">
        <f>""</f>
        <v/>
      </c>
      <c r="O273" s="45" t="str">
        <f>""</f>
        <v/>
      </c>
      <c r="P273" s="45" t="str">
        <f>""</f>
        <v/>
      </c>
      <c r="Q273" s="45" t="str">
        <f>""</f>
        <v/>
      </c>
      <c r="R273" s="146" t="s">
        <v>19</v>
      </c>
      <c r="S273" s="153" t="s">
        <v>1461</v>
      </c>
    </row>
    <row r="274" spans="1:20">
      <c r="A274" s="47">
        <f t="shared" si="4"/>
        <v>1957</v>
      </c>
      <c r="B274" s="50">
        <v>957</v>
      </c>
      <c r="C274" s="50">
        <v>9165219</v>
      </c>
      <c r="D274" s="50">
        <v>5219</v>
      </c>
      <c r="E274" s="50">
        <v>115749</v>
      </c>
      <c r="F274" s="50" t="s">
        <v>667</v>
      </c>
      <c r="G274" s="50" t="s">
        <v>87</v>
      </c>
      <c r="H274" s="49" t="s">
        <v>19</v>
      </c>
      <c r="I274" s="52" t="str">
        <f>""</f>
        <v/>
      </c>
      <c r="J274" s="52" t="str">
        <f>""</f>
        <v/>
      </c>
      <c r="K274" s="52" t="str">
        <f>""</f>
        <v/>
      </c>
      <c r="L274" s="52" t="str">
        <f>""</f>
        <v/>
      </c>
      <c r="M274" s="53" t="str">
        <f>""</f>
        <v/>
      </c>
      <c r="N274" s="53" t="str">
        <f>""</f>
        <v/>
      </c>
      <c r="O274" s="53" t="str">
        <f>""</f>
        <v/>
      </c>
      <c r="P274" s="53" t="str">
        <f>""</f>
        <v/>
      </c>
      <c r="Q274" s="45" t="str">
        <f>""</f>
        <v/>
      </c>
      <c r="R274" s="146" t="s">
        <v>19</v>
      </c>
      <c r="S274" s="46" t="s">
        <v>1461</v>
      </c>
      <c r="T274" s="26"/>
    </row>
    <row r="275" spans="1:20">
      <c r="A275" s="47">
        <f t="shared" si="4"/>
        <v>1958</v>
      </c>
      <c r="B275" s="50">
        <v>958</v>
      </c>
      <c r="C275" s="50">
        <v>9162185</v>
      </c>
      <c r="D275" s="50">
        <v>2185</v>
      </c>
      <c r="E275" s="50">
        <v>136074</v>
      </c>
      <c r="F275" s="50" t="s">
        <v>1621</v>
      </c>
      <c r="G275" s="50" t="s">
        <v>87</v>
      </c>
      <c r="H275" s="49" t="s">
        <v>19</v>
      </c>
      <c r="I275" s="45" t="str">
        <f>""</f>
        <v/>
      </c>
      <c r="J275" s="45" t="str">
        <f>""</f>
        <v/>
      </c>
      <c r="K275" s="45" t="str">
        <f>""</f>
        <v/>
      </c>
      <c r="L275" s="45" t="str">
        <f>""</f>
        <v/>
      </c>
      <c r="M275" s="45" t="str">
        <f>""</f>
        <v/>
      </c>
      <c r="N275" s="45" t="str">
        <f>""</f>
        <v/>
      </c>
      <c r="O275" s="45" t="str">
        <f>""</f>
        <v/>
      </c>
      <c r="P275" s="45" t="str">
        <f>""</f>
        <v/>
      </c>
      <c r="Q275" s="45" t="str">
        <f>""</f>
        <v/>
      </c>
      <c r="R275" s="146" t="s">
        <v>19</v>
      </c>
      <c r="S275" s="46" t="s">
        <v>1461</v>
      </c>
    </row>
    <row r="276" spans="1:20" ht="25.5">
      <c r="A276" s="47">
        <f t="shared" si="4"/>
        <v>109960</v>
      </c>
      <c r="B276" s="51">
        <v>108960</v>
      </c>
      <c r="C276" s="51">
        <v>9161106</v>
      </c>
      <c r="D276" s="51">
        <v>1106</v>
      </c>
      <c r="E276" s="51">
        <v>135330</v>
      </c>
      <c r="F276" s="51" t="s">
        <v>1622</v>
      </c>
      <c r="G276" s="51" t="s">
        <v>1623</v>
      </c>
      <c r="H276" s="49" t="s">
        <v>19</v>
      </c>
      <c r="I276" s="45" t="str">
        <f>""</f>
        <v/>
      </c>
      <c r="J276" s="45" t="str">
        <f>""</f>
        <v/>
      </c>
      <c r="K276" s="45" t="str">
        <f>""</f>
        <v/>
      </c>
      <c r="L276" s="45" t="str">
        <f>""</f>
        <v/>
      </c>
      <c r="M276" s="45" t="str">
        <f>""</f>
        <v/>
      </c>
      <c r="N276" s="45" t="str">
        <f>""</f>
        <v/>
      </c>
      <c r="O276" s="45" t="str">
        <f>""</f>
        <v/>
      </c>
      <c r="P276" s="45" t="str">
        <f>""</f>
        <v/>
      </c>
      <c r="Q276" s="45" t="str">
        <f>""</f>
        <v/>
      </c>
      <c r="R276" s="146" t="s">
        <v>19</v>
      </c>
      <c r="S276" s="46" t="s">
        <v>1461</v>
      </c>
    </row>
    <row r="277" spans="1:20" ht="25.5">
      <c r="A277" s="47">
        <f t="shared" si="4"/>
        <v>110960</v>
      </c>
      <c r="B277" s="51">
        <v>108960</v>
      </c>
      <c r="C277" s="51">
        <v>9161106</v>
      </c>
      <c r="D277" s="51">
        <v>1106</v>
      </c>
      <c r="E277" s="51">
        <v>135330</v>
      </c>
      <c r="F277" s="51" t="s">
        <v>1622</v>
      </c>
      <c r="G277" s="51" t="s">
        <v>1623</v>
      </c>
      <c r="H277" s="49" t="s">
        <v>19</v>
      </c>
      <c r="I277" s="45" t="str">
        <f>""</f>
        <v/>
      </c>
      <c r="J277" s="45" t="str">
        <f>""</f>
        <v/>
      </c>
      <c r="K277" s="45" t="str">
        <f>""</f>
        <v/>
      </c>
      <c r="L277" s="45" t="str">
        <f>""</f>
        <v/>
      </c>
      <c r="M277" s="45" t="str">
        <f>""</f>
        <v/>
      </c>
      <c r="N277" s="45" t="str">
        <f>""</f>
        <v/>
      </c>
      <c r="O277" s="45" t="str">
        <f>""</f>
        <v/>
      </c>
      <c r="P277" s="45" t="str">
        <f>""</f>
        <v/>
      </c>
      <c r="Q277" s="45" t="str">
        <f>""</f>
        <v/>
      </c>
      <c r="R277" s="146" t="s">
        <v>19</v>
      </c>
      <c r="S277" s="46" t="s">
        <v>1461</v>
      </c>
    </row>
    <row r="278" spans="1:20" ht="25.5">
      <c r="A278" s="47">
        <f t="shared" si="4"/>
        <v>111960</v>
      </c>
      <c r="B278" s="51">
        <v>108960</v>
      </c>
      <c r="C278" s="51">
        <v>9161106</v>
      </c>
      <c r="D278" s="51">
        <v>1106</v>
      </c>
      <c r="E278" s="51">
        <v>135330</v>
      </c>
      <c r="F278" s="51" t="s">
        <v>1622</v>
      </c>
      <c r="G278" s="51" t="s">
        <v>1623</v>
      </c>
      <c r="H278" s="49" t="s">
        <v>19</v>
      </c>
      <c r="I278" s="45" t="str">
        <f>""</f>
        <v/>
      </c>
      <c r="J278" s="45" t="str">
        <f>""</f>
        <v/>
      </c>
      <c r="K278" s="45" t="str">
        <f>""</f>
        <v/>
      </c>
      <c r="L278" s="45" t="str">
        <f>""</f>
        <v/>
      </c>
      <c r="M278" s="45" t="str">
        <f>""</f>
        <v/>
      </c>
      <c r="N278" s="45" t="str">
        <f>""</f>
        <v/>
      </c>
      <c r="O278" s="45" t="str">
        <f>""</f>
        <v/>
      </c>
      <c r="P278" s="45" t="str">
        <f>""</f>
        <v/>
      </c>
      <c r="Q278" s="45" t="str">
        <f>""</f>
        <v/>
      </c>
      <c r="R278" s="146" t="s">
        <v>19</v>
      </c>
      <c r="S278" s="46" t="s">
        <v>1461</v>
      </c>
    </row>
    <row r="279" spans="1:20" ht="25.5">
      <c r="A279" s="47">
        <f t="shared" si="4"/>
        <v>112960</v>
      </c>
      <c r="B279" s="51">
        <v>108960</v>
      </c>
      <c r="C279" s="51">
        <v>9161106</v>
      </c>
      <c r="D279" s="51">
        <v>1106</v>
      </c>
      <c r="E279" s="51">
        <v>135330</v>
      </c>
      <c r="F279" s="51" t="s">
        <v>1622</v>
      </c>
      <c r="G279" s="51" t="s">
        <v>1623</v>
      </c>
      <c r="H279" s="49" t="s">
        <v>19</v>
      </c>
      <c r="I279" s="45" t="str">
        <f>""</f>
        <v/>
      </c>
      <c r="J279" s="45" t="str">
        <f>""</f>
        <v/>
      </c>
      <c r="K279" s="45" t="str">
        <f>""</f>
        <v/>
      </c>
      <c r="L279" s="45" t="str">
        <f>""</f>
        <v/>
      </c>
      <c r="M279" s="45" t="str">
        <f>""</f>
        <v/>
      </c>
      <c r="N279" s="45" t="str">
        <f>""</f>
        <v/>
      </c>
      <c r="O279" s="45" t="str">
        <f>""</f>
        <v/>
      </c>
      <c r="P279" s="45" t="str">
        <f>""</f>
        <v/>
      </c>
      <c r="Q279" s="45" t="str">
        <f>""</f>
        <v/>
      </c>
      <c r="R279" s="146" t="s">
        <v>19</v>
      </c>
      <c r="S279" s="46" t="s">
        <v>1461</v>
      </c>
    </row>
    <row r="280" spans="1:20" ht="25.5">
      <c r="A280" s="47">
        <f t="shared" si="4"/>
        <v>113960</v>
      </c>
      <c r="B280" s="51">
        <v>108960</v>
      </c>
      <c r="C280" s="51">
        <v>9161106</v>
      </c>
      <c r="D280" s="51">
        <v>1106</v>
      </c>
      <c r="E280" s="51">
        <v>135330</v>
      </c>
      <c r="F280" s="51" t="s">
        <v>1622</v>
      </c>
      <c r="G280" s="51" t="s">
        <v>1623</v>
      </c>
      <c r="H280" s="49" t="s">
        <v>19</v>
      </c>
      <c r="I280" s="45" t="str">
        <f>""</f>
        <v/>
      </c>
      <c r="J280" s="45" t="str">
        <f>""</f>
        <v/>
      </c>
      <c r="K280" s="45" t="str">
        <f>""</f>
        <v/>
      </c>
      <c r="L280" s="45" t="str">
        <f>""</f>
        <v/>
      </c>
      <c r="M280" s="45" t="str">
        <f>""</f>
        <v/>
      </c>
      <c r="N280" s="45" t="str">
        <f>""</f>
        <v/>
      </c>
      <c r="O280" s="45" t="str">
        <f>""</f>
        <v/>
      </c>
      <c r="P280" s="45" t="str">
        <f>""</f>
        <v/>
      </c>
      <c r="Q280" s="45" t="str">
        <f>""</f>
        <v/>
      </c>
      <c r="R280" s="146" t="s">
        <v>19</v>
      </c>
      <c r="S280" s="46" t="s">
        <v>1461</v>
      </c>
    </row>
    <row r="281" spans="1:20" ht="25.5">
      <c r="A281" s="47">
        <f t="shared" si="4"/>
        <v>109961</v>
      </c>
      <c r="B281" s="51">
        <v>108961</v>
      </c>
      <c r="C281" s="51">
        <v>9161105</v>
      </c>
      <c r="D281" s="51">
        <v>1105</v>
      </c>
      <c r="E281" s="51">
        <v>135329</v>
      </c>
      <c r="F281" s="51" t="s">
        <v>1624</v>
      </c>
      <c r="G281" s="51" t="s">
        <v>1623</v>
      </c>
      <c r="H281" s="49" t="s">
        <v>19</v>
      </c>
      <c r="I281" s="45" t="str">
        <f>""</f>
        <v/>
      </c>
      <c r="J281" s="45" t="str">
        <f>""</f>
        <v/>
      </c>
      <c r="K281" s="45" t="str">
        <f>""</f>
        <v/>
      </c>
      <c r="L281" s="45" t="str">
        <f>""</f>
        <v/>
      </c>
      <c r="M281" s="45" t="str">
        <f>""</f>
        <v/>
      </c>
      <c r="N281" s="45" t="str">
        <f>""</f>
        <v/>
      </c>
      <c r="O281" s="45" t="str">
        <f>""</f>
        <v/>
      </c>
      <c r="P281" s="45" t="str">
        <f>""</f>
        <v/>
      </c>
      <c r="Q281" s="45" t="str">
        <f>""</f>
        <v/>
      </c>
      <c r="R281" s="146" t="s">
        <v>19</v>
      </c>
      <c r="S281" s="46" t="s">
        <v>1461</v>
      </c>
    </row>
    <row r="282" spans="1:20" ht="25.5">
      <c r="A282" s="47">
        <f t="shared" si="4"/>
        <v>110961</v>
      </c>
      <c r="B282" s="51">
        <v>108961</v>
      </c>
      <c r="C282" s="51">
        <v>9161105</v>
      </c>
      <c r="D282" s="51">
        <v>1105</v>
      </c>
      <c r="E282" s="51">
        <v>135329</v>
      </c>
      <c r="F282" s="51" t="s">
        <v>1624</v>
      </c>
      <c r="G282" s="51" t="s">
        <v>1623</v>
      </c>
      <c r="H282" s="60" t="s">
        <v>19</v>
      </c>
      <c r="I282" s="45" t="str">
        <f>""</f>
        <v/>
      </c>
      <c r="J282" s="45" t="str">
        <f>""</f>
        <v/>
      </c>
      <c r="K282" s="45" t="str">
        <f>""</f>
        <v/>
      </c>
      <c r="L282" s="45" t="str">
        <f>""</f>
        <v/>
      </c>
      <c r="M282" s="45" t="str">
        <f>""</f>
        <v/>
      </c>
      <c r="N282" s="45" t="str">
        <f>""</f>
        <v/>
      </c>
      <c r="O282" s="45" t="str">
        <f>""</f>
        <v/>
      </c>
      <c r="P282" s="45" t="str">
        <f>""</f>
        <v/>
      </c>
      <c r="Q282" s="45" t="str">
        <f>""</f>
        <v/>
      </c>
      <c r="R282" s="146" t="s">
        <v>19</v>
      </c>
      <c r="S282" s="46" t="s">
        <v>1461</v>
      </c>
    </row>
    <row r="283" spans="1:20" ht="25.5">
      <c r="A283" s="47">
        <f t="shared" si="4"/>
        <v>109962</v>
      </c>
      <c r="B283" s="48">
        <v>108962</v>
      </c>
      <c r="C283" s="48">
        <v>9161107</v>
      </c>
      <c r="D283" s="48">
        <v>1107</v>
      </c>
      <c r="E283" s="48">
        <v>135331</v>
      </c>
      <c r="F283" s="48" t="s">
        <v>1625</v>
      </c>
      <c r="G283" s="48" t="s">
        <v>1623</v>
      </c>
      <c r="H283" s="49" t="s">
        <v>19</v>
      </c>
      <c r="I283" s="45" t="str">
        <f>""</f>
        <v/>
      </c>
      <c r="J283" s="45" t="str">
        <f>""</f>
        <v/>
      </c>
      <c r="K283" s="45" t="str">
        <f>""</f>
        <v/>
      </c>
      <c r="L283" s="45" t="str">
        <f>""</f>
        <v/>
      </c>
      <c r="M283" s="45" t="str">
        <f>""</f>
        <v/>
      </c>
      <c r="N283" s="45" t="str">
        <f>""</f>
        <v/>
      </c>
      <c r="O283" s="45" t="str">
        <f>""</f>
        <v/>
      </c>
      <c r="P283" s="45" t="str">
        <f>""</f>
        <v/>
      </c>
      <c r="Q283" s="45" t="str">
        <f>""</f>
        <v/>
      </c>
      <c r="R283" s="146" t="s">
        <v>19</v>
      </c>
      <c r="S283" s="46" t="s">
        <v>1461</v>
      </c>
    </row>
    <row r="284" spans="1:20" ht="25.5">
      <c r="A284" s="47">
        <f t="shared" si="4"/>
        <v>110962</v>
      </c>
      <c r="B284" s="48">
        <v>108962</v>
      </c>
      <c r="C284" s="48">
        <v>9161107</v>
      </c>
      <c r="D284" s="48">
        <v>1107</v>
      </c>
      <c r="E284" s="48">
        <v>135331</v>
      </c>
      <c r="F284" s="48" t="s">
        <v>1625</v>
      </c>
      <c r="G284" s="48" t="s">
        <v>1623</v>
      </c>
      <c r="H284" s="49" t="s">
        <v>19</v>
      </c>
      <c r="I284" s="45" t="str">
        <f>""</f>
        <v/>
      </c>
      <c r="J284" s="45" t="str">
        <f>""</f>
        <v/>
      </c>
      <c r="K284" s="45" t="str">
        <f>""</f>
        <v/>
      </c>
      <c r="L284" s="45" t="str">
        <f>""</f>
        <v/>
      </c>
      <c r="M284" s="45" t="str">
        <f>""</f>
        <v/>
      </c>
      <c r="N284" s="45" t="str">
        <f>""</f>
        <v/>
      </c>
      <c r="O284" s="45" t="str">
        <f>""</f>
        <v/>
      </c>
      <c r="P284" s="45" t="str">
        <f>""</f>
        <v/>
      </c>
      <c r="Q284" s="45" t="str">
        <f>""</f>
        <v/>
      </c>
      <c r="R284" s="146" t="s">
        <v>19</v>
      </c>
      <c r="S284" s="46" t="s">
        <v>1461</v>
      </c>
    </row>
    <row r="286" spans="1:20" ht="13.5" thickBot="1">
      <c r="I286" s="80"/>
      <c r="J286" s="80"/>
      <c r="K286" s="80">
        <f>SUM(K5:K285)</f>
        <v>26845.63</v>
      </c>
      <c r="L286" s="80">
        <f>SUM(L5:L285)</f>
        <v>254</v>
      </c>
      <c r="M286" s="80"/>
      <c r="N286" s="80"/>
      <c r="O286" s="80"/>
      <c r="P286" s="80"/>
      <c r="Q286" s="80">
        <f>SUM(Q5:Q285)</f>
        <v>0</v>
      </c>
      <c r="R286" s="80"/>
      <c r="S286" s="80"/>
    </row>
    <row r="287" spans="1:20" ht="13.5" thickTop="1">
      <c r="F287" s="156"/>
      <c r="G287" s="157"/>
      <c r="H287" s="82"/>
    </row>
    <row r="288" spans="1:20">
      <c r="F288" s="158"/>
      <c r="G288" s="159"/>
      <c r="H288" s="83"/>
    </row>
    <row r="289" spans="6:8">
      <c r="F289" s="160"/>
      <c r="G289" s="161"/>
      <c r="H289" s="83"/>
    </row>
    <row r="290" spans="6:8">
      <c r="F290" s="160"/>
      <c r="G290" s="161"/>
      <c r="H290" s="83"/>
    </row>
    <row r="291" spans="6:8">
      <c r="F291" s="162"/>
      <c r="G291" s="163"/>
      <c r="H291" s="83"/>
    </row>
    <row r="292" spans="6:8">
      <c r="F292" s="164"/>
      <c r="G292" s="157"/>
      <c r="H292" s="82"/>
    </row>
    <row r="294" spans="6:8">
      <c r="G294" s="83"/>
      <c r="H294" s="83"/>
    </row>
    <row r="301" spans="6:8" ht="15">
      <c r="F301" s="84"/>
      <c r="G301" s="85"/>
      <c r="H301" s="85"/>
    </row>
    <row r="302" spans="6:8" ht="15">
      <c r="F302" s="84"/>
      <c r="G302" s="85"/>
      <c r="H302" s="85"/>
    </row>
    <row r="303" spans="6:8" ht="15">
      <c r="G303" s="85"/>
      <c r="H303" s="85"/>
    </row>
  </sheetData>
  <autoFilter ref="B4:W284" xr:uid="{00000000-0009-0000-0000-00000B000000}">
    <sortState xmlns:xlrd2="http://schemas.microsoft.com/office/spreadsheetml/2017/richdata2" ref="B5:W284">
      <sortCondition ref="B4:B284"/>
    </sortState>
  </autoFilter>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8"/>
  <sheetViews>
    <sheetView showGridLines="0" zoomScale="80" zoomScaleNormal="80" workbookViewId="0">
      <pane ySplit="13" topLeftCell="A14" activePane="bottomLeft" state="frozen"/>
      <selection activeCell="A13" sqref="A13:L13"/>
      <selection pane="bottomLeft" activeCell="A14" sqref="A14"/>
    </sheetView>
  </sheetViews>
  <sheetFormatPr defaultRowHeight="14.25"/>
  <cols>
    <col min="1" max="1" width="23.375" customWidth="1"/>
    <col min="2" max="2" width="1.875" customWidth="1"/>
    <col min="3" max="3" width="18.25" customWidth="1"/>
    <col min="4" max="4" width="26.625" customWidth="1"/>
    <col min="5" max="5" width="43.375" customWidth="1"/>
    <col min="6" max="6" width="12.75" customWidth="1"/>
    <col min="7" max="7" width="14.125" customWidth="1"/>
    <col min="8" max="9" width="15.75" customWidth="1"/>
    <col min="10" max="10" width="14.875" customWidth="1"/>
    <col min="11" max="11" width="31.375" customWidth="1"/>
    <col min="12" max="12" width="27" customWidth="1"/>
    <col min="14" max="16" width="0" hidden="1" customWidth="1"/>
    <col min="17" max="17" width="11.5" hidden="1" customWidth="1"/>
  </cols>
  <sheetData>
    <row r="1" spans="1:17" ht="19.5" customHeight="1">
      <c r="A1" s="279" t="s">
        <v>0</v>
      </c>
      <c r="B1" s="280"/>
      <c r="C1" s="280"/>
      <c r="D1" s="280"/>
      <c r="E1" s="280"/>
      <c r="F1" s="280"/>
      <c r="G1" s="280"/>
      <c r="H1" s="280"/>
      <c r="I1" s="280"/>
      <c r="J1" s="280"/>
      <c r="K1" s="280"/>
      <c r="L1" s="281"/>
    </row>
    <row r="2" spans="1:17" ht="8.25" customHeight="1" thickBot="1">
      <c r="A2" s="4"/>
      <c r="B2" s="5"/>
      <c r="C2" s="5"/>
      <c r="D2" s="5"/>
      <c r="E2" s="5"/>
      <c r="F2" s="5"/>
      <c r="G2" s="5"/>
      <c r="H2" s="5"/>
      <c r="I2" s="5"/>
      <c r="J2" s="5"/>
      <c r="K2" s="5"/>
      <c r="L2" s="5"/>
    </row>
    <row r="3" spans="1:17" ht="20.25" customHeight="1">
      <c r="A3" s="292" t="str">
        <f>IF(Information!A6="","",Information!A6)</f>
        <v/>
      </c>
      <c r="B3" s="294" t="str">
        <f>IF(Information!A6="","Please type in your school number on the information tab",Information!A6&amp;" - "&amp;Information!C6)</f>
        <v>Please type in your school number on the information tab</v>
      </c>
      <c r="C3" s="295"/>
      <c r="D3" s="295"/>
      <c r="E3" s="295"/>
      <c r="F3" s="295"/>
      <c r="G3" s="295"/>
      <c r="H3" s="295"/>
      <c r="I3" s="295"/>
      <c r="J3" s="295"/>
      <c r="K3" s="295"/>
      <c r="L3" s="296"/>
      <c r="Q3" s="2" t="s">
        <v>16</v>
      </c>
    </row>
    <row r="4" spans="1:17" ht="8.25" customHeight="1" thickBot="1">
      <c r="A4" s="293"/>
      <c r="B4" s="297"/>
      <c r="C4" s="298"/>
      <c r="D4" s="298"/>
      <c r="E4" s="298"/>
      <c r="F4" s="298"/>
      <c r="G4" s="298"/>
      <c r="H4" s="298"/>
      <c r="I4" s="298"/>
      <c r="J4" s="298"/>
      <c r="K4" s="298"/>
      <c r="L4" s="299"/>
    </row>
    <row r="5" spans="1:17" ht="6" customHeight="1">
      <c r="A5" s="5"/>
      <c r="B5" s="5"/>
      <c r="C5" s="5"/>
      <c r="D5" s="5"/>
      <c r="E5" s="5"/>
      <c r="F5" s="5"/>
      <c r="G5" s="5"/>
      <c r="H5" s="5"/>
      <c r="I5" s="5"/>
      <c r="J5" s="5"/>
      <c r="K5" s="5"/>
      <c r="L5" s="5"/>
    </row>
    <row r="6" spans="1:17" ht="15">
      <c r="A6" s="282" t="s">
        <v>1</v>
      </c>
      <c r="B6" s="282"/>
      <c r="C6" s="282"/>
      <c r="D6" s="282"/>
      <c r="E6" s="282"/>
      <c r="F6" s="282"/>
      <c r="G6" s="282"/>
      <c r="H6" s="282"/>
      <c r="I6" s="282"/>
      <c r="J6" s="282"/>
      <c r="K6" s="282"/>
      <c r="L6" s="282"/>
      <c r="Q6" t="s">
        <v>17</v>
      </c>
    </row>
    <row r="7" spans="1:17" ht="15.75" customHeight="1">
      <c r="A7" s="283" t="s">
        <v>18</v>
      </c>
      <c r="B7" s="283"/>
      <c r="C7" s="283"/>
      <c r="D7" s="283"/>
      <c r="E7" s="283"/>
      <c r="F7" s="283"/>
      <c r="G7" s="283"/>
      <c r="H7" s="283"/>
      <c r="I7" s="283"/>
      <c r="J7" s="283"/>
      <c r="K7" s="283"/>
      <c r="L7" s="283"/>
      <c r="Q7" t="s">
        <v>19</v>
      </c>
    </row>
    <row r="8" spans="1:17" ht="4.5" customHeight="1">
      <c r="A8" s="2"/>
      <c r="B8" s="166"/>
      <c r="C8" s="2"/>
      <c r="D8" s="2"/>
      <c r="E8" s="2"/>
      <c r="F8" s="2"/>
      <c r="G8" s="2"/>
      <c r="H8" s="2"/>
      <c r="I8" s="2"/>
    </row>
    <row r="9" spans="1:17" ht="19.5" customHeight="1">
      <c r="A9" s="284" t="s">
        <v>20</v>
      </c>
      <c r="B9" s="284"/>
      <c r="C9" s="284"/>
      <c r="D9" s="284"/>
      <c r="E9" s="284"/>
      <c r="F9" s="284"/>
      <c r="G9" s="284"/>
      <c r="H9" s="284"/>
      <c r="I9" s="284"/>
      <c r="J9" s="284"/>
      <c r="K9" s="284"/>
      <c r="L9" s="284"/>
    </row>
    <row r="10" spans="1:17" ht="46.5" customHeight="1">
      <c r="A10" s="271" t="s">
        <v>21</v>
      </c>
      <c r="B10" s="271"/>
      <c r="C10" s="271"/>
      <c r="D10" s="271"/>
      <c r="E10" s="271"/>
      <c r="F10" s="271"/>
      <c r="G10" s="271"/>
      <c r="H10" s="271"/>
      <c r="I10" s="271"/>
      <c r="J10" s="271"/>
      <c r="K10" s="271"/>
      <c r="L10" s="271"/>
    </row>
    <row r="11" spans="1:17" ht="18.75" customHeight="1">
      <c r="A11" s="271" t="s">
        <v>22</v>
      </c>
      <c r="B11" s="271"/>
      <c r="C11" s="271"/>
      <c r="D11" s="271"/>
      <c r="E11" s="271"/>
      <c r="F11" s="271"/>
      <c r="G11" s="271"/>
      <c r="H11" s="271"/>
      <c r="I11" s="271"/>
      <c r="J11" s="271"/>
      <c r="K11" s="271"/>
      <c r="L11" s="271"/>
      <c r="Q11" s="1">
        <v>39904</v>
      </c>
    </row>
    <row r="12" spans="1:17" ht="23.25" customHeight="1">
      <c r="A12" s="285"/>
      <c r="B12" s="285"/>
      <c r="C12" s="285"/>
      <c r="D12" s="285"/>
      <c r="E12" s="185"/>
      <c r="H12" s="2"/>
      <c r="I12" s="2"/>
    </row>
    <row r="13" spans="1:17" ht="105">
      <c r="A13" s="286" t="s">
        <v>23</v>
      </c>
      <c r="B13" s="287"/>
      <c r="C13" s="288"/>
      <c r="D13" s="167" t="s">
        <v>24</v>
      </c>
      <c r="E13" s="167" t="s">
        <v>25</v>
      </c>
      <c r="F13" s="167" t="s">
        <v>26</v>
      </c>
      <c r="G13" s="167" t="s">
        <v>27</v>
      </c>
      <c r="H13" s="167" t="s">
        <v>28</v>
      </c>
      <c r="I13" s="167" t="s">
        <v>29</v>
      </c>
      <c r="J13" s="167" t="s">
        <v>30</v>
      </c>
      <c r="K13" s="168" t="s">
        <v>31</v>
      </c>
      <c r="L13" s="168" t="s">
        <v>32</v>
      </c>
    </row>
    <row r="14" spans="1:17" ht="6.75" customHeight="1"/>
    <row r="15" spans="1:17" ht="21.75" customHeight="1">
      <c r="D15" s="169">
        <v>9</v>
      </c>
      <c r="E15" s="169">
        <v>10</v>
      </c>
      <c r="F15" s="169">
        <v>11</v>
      </c>
      <c r="G15" s="169">
        <v>12</v>
      </c>
      <c r="H15" s="169">
        <v>13</v>
      </c>
      <c r="I15" s="169">
        <v>14</v>
      </c>
      <c r="J15" s="169">
        <v>15</v>
      </c>
      <c r="K15" s="169">
        <v>16</v>
      </c>
      <c r="L15" s="169">
        <v>17</v>
      </c>
    </row>
    <row r="16" spans="1:17" ht="71.25">
      <c r="A16" s="289" t="s">
        <v>33</v>
      </c>
      <c r="B16" s="170" t="e">
        <f>COUNTIFS(#REF!,$A$3,#REF!,"Yes")</f>
        <v>#REF!</v>
      </c>
      <c r="C16" s="16"/>
      <c r="D16" s="16"/>
      <c r="E16" s="17" t="s">
        <v>34</v>
      </c>
      <c r="F16" s="18"/>
      <c r="G16" s="19"/>
      <c r="H16" s="20"/>
      <c r="I16" s="21"/>
      <c r="J16" s="20" t="str">
        <f>IF(H16="","",EDATE(H16,I16)-1)</f>
        <v/>
      </c>
      <c r="K16" s="22"/>
      <c r="L16" s="17" t="s">
        <v>35</v>
      </c>
    </row>
    <row r="17" spans="1:12">
      <c r="A17" s="290"/>
      <c r="B17" s="170" t="str">
        <f>IF($A$3="","",IF(B16=0,"",1))</f>
        <v/>
      </c>
      <c r="C17" s="276" t="str">
        <f>IF($A$3="","",IF(B16=1,"Yes","No"))</f>
        <v/>
      </c>
      <c r="D17" s="171" t="str">
        <f>IF(OR($B17="",$A$3=0),"",IF(ISNA(VLOOKUP($B17*1000+$A$3,#REF!,9,FALSE)),"",VLOOKUP($B17*1000+$A$3,#REF!,9,FALSE)))</f>
        <v/>
      </c>
      <c r="E17" s="171" t="str">
        <f>IF(OR($B17="",$A$3=0),"",IF(ISNA(VLOOKUP($B17*1000+$A$3,#REF!,10,FALSE)),"",VLOOKUP($B17*1000+$A$3,#REF!,10,FALSE)))</f>
        <v/>
      </c>
      <c r="F17" s="172" t="str">
        <f>IF(OR($B17="",$A$3=0),"",IF(ISNA(VLOOKUP($B17*1000+$A$3,#REF!,11,FALSE)),"",VLOOKUP($B17*1000+$A$3,#REF!,11,FALSE)))</f>
        <v/>
      </c>
      <c r="G17" s="173" t="str">
        <f>IF(OR($B17="",$A$3=0),"",IF(ISNA(VLOOKUP($B17*1000+$A$3,#REF!,12,FALSE)),"",VLOOKUP($B17*1000+$A$3,#REF!,12,FALSE)))</f>
        <v/>
      </c>
      <c r="H17" s="174" t="str">
        <f>IF(OR($B17="",$A$3=0),"",IF(ISNA(VLOOKUP($B17*1000+$A$3,#REF!,13,FALSE)),"",VLOOKUP($B17*1000+$A$3,#REF!,13,FALSE)))</f>
        <v/>
      </c>
      <c r="I17" s="175" t="str">
        <f>IF(OR($B17="",$A$3=0),"",IF(ISNA(VLOOKUP($B17*1000+$A$3,#REF!,14,FALSE)),"",VLOOKUP($B17*1000+$A$3,#REF!,14,FALSE)))</f>
        <v/>
      </c>
      <c r="J17" s="174" t="str">
        <f>IF(OR($B17="",$A$3=0),"",IF(ISNA(VLOOKUP($B17*1000+$A$3,#REF!,14,FALSE)),"",VLOOKUP($B17*1000+$A$3,#REF!,14,FALSE)))</f>
        <v/>
      </c>
      <c r="K17" s="175" t="str">
        <f>IF(OR($B17="",$A$3=0),"",IF(ISNA(VLOOKUP($B17*1000+$A$3,#REF!,16,FALSE)),"",VLOOKUP($B17*1000+$A$3,#REF!,16,FALSE)))</f>
        <v/>
      </c>
      <c r="L17" s="175" t="str">
        <f>IF(OR($B17="",$A$3=0),"",IF(ISNA(VLOOKUP($B17*1000+$A$3,#REF!,17,FALSE)),"",VLOOKUP($B17*1000+$A$3,#REF!,17,FALSE)))</f>
        <v/>
      </c>
    </row>
    <row r="18" spans="1:12">
      <c r="A18" s="290"/>
      <c r="B18" s="170" t="str">
        <f>IF(B17="","",IF(B17=$B$16,"",B17+1))</f>
        <v/>
      </c>
      <c r="C18" s="277"/>
      <c r="D18" s="171" t="str">
        <f>IF(OR($B18="",$A$3=0),"",IF(ISNA(VLOOKUP($B18*1000+$A$3,#REF!,9,FALSE)),"",VLOOKUP($B18*1000+$A$3,#REF!,9,FALSE)))</f>
        <v/>
      </c>
      <c r="E18" s="171" t="str">
        <f>IF(OR($B18="",$A$3=0),"",IF(ISNA(VLOOKUP($B18*1000+$A$3,#REF!,10,FALSE)),"",VLOOKUP($B18*1000+$A$3,#REF!,10,FALSE)))</f>
        <v/>
      </c>
      <c r="F18" s="172" t="str">
        <f>IF(OR($B18="",$A$3=0),"",IF(ISNA(VLOOKUP($B18*1000+$A$3,#REF!,11,FALSE)),"",VLOOKUP($B18*1000+$A$3,#REF!,11,FALSE)))</f>
        <v/>
      </c>
      <c r="G18" s="173" t="str">
        <f>IF(OR($B18="",$A$3=0),"",IF(ISNA(VLOOKUP($B18*1000+$A$3,#REF!,12,FALSE)),"",VLOOKUP($B18*1000+$A$3,#REF!,12,FALSE)))</f>
        <v/>
      </c>
      <c r="H18" s="174" t="str">
        <f>IF(OR($B18="",$A$3=0),"",IF(ISNA(VLOOKUP($B18*1000+$A$3,#REF!,13,FALSE)),"",VLOOKUP($B18*1000+$A$3,#REF!,13,FALSE)))</f>
        <v/>
      </c>
      <c r="I18" s="175" t="str">
        <f>IF(OR($B18="",$A$3=0),"",IF(ISNA(VLOOKUP($B18*1000+$A$3,#REF!,14,FALSE)),"",VLOOKUP($B18*1000+$A$3,#REF!,14,FALSE)))</f>
        <v/>
      </c>
      <c r="J18" s="174" t="str">
        <f>IF(OR($B18="",$A$3=0),"",IF(ISNA(VLOOKUP($B18*1000+$A$3,#REF!,14,FALSE)),"",VLOOKUP($B18*1000+$A$3,#REF!,14,FALSE)))</f>
        <v/>
      </c>
      <c r="K18" s="175" t="str">
        <f>IF(OR($B18="",$A$3=0),"",IF(ISNA(VLOOKUP($B18*1000+$A$3,#REF!,16,FALSE)),"",VLOOKUP($B18*1000+$A$3,#REF!,16,FALSE)))</f>
        <v/>
      </c>
      <c r="L18" s="175" t="str">
        <f>IF(OR($B18="",$A$3=0),"",IF(ISNA(VLOOKUP($B18*1000+$A$3,#REF!,17,FALSE)),"",VLOOKUP($B18*1000+$A$3,#REF!,17,FALSE)))</f>
        <v/>
      </c>
    </row>
    <row r="19" spans="1:12">
      <c r="A19" s="290"/>
      <c r="B19" s="170" t="str">
        <f t="shared" ref="B19:B22" si="0">IF(B18="","",IF(B18=$B$16,"",B18+1))</f>
        <v/>
      </c>
      <c r="C19" s="277"/>
      <c r="D19" s="171" t="str">
        <f>IF(OR($B19="",$A$3=0),"",IF(ISNA(VLOOKUP($B19*1000+$A$3,#REF!,9,FALSE)),"",VLOOKUP($B19*1000+$A$3,#REF!,9,FALSE)))</f>
        <v/>
      </c>
      <c r="E19" s="171" t="str">
        <f>IF(OR($B19="",$A$3=0),"",IF(ISNA(VLOOKUP($B19*1000+$A$3,#REF!,10,FALSE)),"",VLOOKUP($B19*1000+$A$3,#REF!,10,FALSE)))</f>
        <v/>
      </c>
      <c r="F19" s="172" t="str">
        <f>IF(OR($B19="",$A$3=0),"",IF(ISNA(VLOOKUP($B19*1000+$A$3,#REF!,11,FALSE)),"",VLOOKUP($B19*1000+$A$3,#REF!,11,FALSE)))</f>
        <v/>
      </c>
      <c r="G19" s="173" t="str">
        <f>IF(OR($B19="",$A$3=0),"",IF(ISNA(VLOOKUP($B19*1000+$A$3,#REF!,12,FALSE)),"",VLOOKUP($B19*1000+$A$3,#REF!,12,FALSE)))</f>
        <v/>
      </c>
      <c r="H19" s="174" t="str">
        <f>IF(OR($B19="",$A$3=0),"",IF(ISNA(VLOOKUP($B19*1000+$A$3,#REF!,13,FALSE)),"",VLOOKUP($B19*1000+$A$3,#REF!,13,FALSE)))</f>
        <v/>
      </c>
      <c r="I19" s="175" t="str">
        <f>IF(OR($B19="",$A$3=0),"",IF(ISNA(VLOOKUP($B19*1000+$A$3,#REF!,14,FALSE)),"",VLOOKUP($B19*1000+$A$3,#REF!,14,FALSE)))</f>
        <v/>
      </c>
      <c r="J19" s="174" t="str">
        <f>IF(OR($B19="",$A$3=0),"",IF(ISNA(VLOOKUP($B19*1000+$A$3,#REF!,14,FALSE)),"",VLOOKUP($B19*1000+$A$3,#REF!,14,FALSE)))</f>
        <v/>
      </c>
      <c r="K19" s="175" t="str">
        <f>IF(OR($B19="",$A$3=0),"",IF(ISNA(VLOOKUP($B19*1000+$A$3,#REF!,16,FALSE)),"",VLOOKUP($B19*1000+$A$3,#REF!,16,FALSE)))</f>
        <v/>
      </c>
      <c r="L19" s="175" t="str">
        <f>IF(OR($B19="",$A$3=0),"",IF(ISNA(VLOOKUP($B19*1000+$A$3,#REF!,17,FALSE)),"",VLOOKUP($B19*1000+$A$3,#REF!,17,FALSE)))</f>
        <v/>
      </c>
    </row>
    <row r="20" spans="1:12">
      <c r="A20" s="290"/>
      <c r="B20" s="170" t="str">
        <f t="shared" si="0"/>
        <v/>
      </c>
      <c r="C20" s="277"/>
      <c r="D20" s="171" t="str">
        <f>IF(OR($B20="",$A$3=0),"",IF(ISNA(VLOOKUP($B20*1000+$A$3,#REF!,9,FALSE)),"",VLOOKUP($B20*1000+$A$3,#REF!,9,FALSE)))</f>
        <v/>
      </c>
      <c r="E20" s="171" t="str">
        <f>IF(OR($B20="",$A$3=0),"",IF(ISNA(VLOOKUP($B20*1000+$A$3,#REF!,10,FALSE)),"",VLOOKUP($B20*1000+$A$3,#REF!,10,FALSE)))</f>
        <v/>
      </c>
      <c r="F20" s="172" t="str">
        <f>IF(OR($B20="",$A$3=0),"",IF(ISNA(VLOOKUP($B20*1000+$A$3,#REF!,11,FALSE)),"",VLOOKUP($B20*1000+$A$3,#REF!,11,FALSE)))</f>
        <v/>
      </c>
      <c r="G20" s="173" t="str">
        <f>IF(OR($B20="",$A$3=0),"",IF(ISNA(VLOOKUP($B20*1000+$A$3,#REF!,12,FALSE)),"",VLOOKUP($B20*1000+$A$3,#REF!,12,FALSE)))</f>
        <v/>
      </c>
      <c r="H20" s="174" t="str">
        <f>IF(OR($B20="",$A$3=0),"",IF(ISNA(VLOOKUP($B20*1000+$A$3,#REF!,13,FALSE)),"",VLOOKUP($B20*1000+$A$3,#REF!,13,FALSE)))</f>
        <v/>
      </c>
      <c r="I20" s="175" t="str">
        <f>IF(OR($B20="",$A$3=0),"",IF(ISNA(VLOOKUP($B20*1000+$A$3,#REF!,14,FALSE)),"",VLOOKUP($B20*1000+$A$3,#REF!,14,FALSE)))</f>
        <v/>
      </c>
      <c r="J20" s="174" t="str">
        <f>IF(OR($B20="",$A$3=0),"",IF(ISNA(VLOOKUP($B20*1000+$A$3,#REF!,14,FALSE)),"",VLOOKUP($B20*1000+$A$3,#REF!,14,FALSE)))</f>
        <v/>
      </c>
      <c r="K20" s="175" t="str">
        <f>IF(OR($B20="",$A$3=0),"",IF(ISNA(VLOOKUP($B20*1000+$A$3,#REF!,16,FALSE)),"",VLOOKUP($B20*1000+$A$3,#REF!,16,FALSE)))</f>
        <v/>
      </c>
      <c r="L20" s="175" t="str">
        <f>IF(OR($B20="",$A$3=0),"",IF(ISNA(VLOOKUP($B20*1000+$A$3,#REF!,17,FALSE)),"",VLOOKUP($B20*1000+$A$3,#REF!,17,FALSE)))</f>
        <v/>
      </c>
    </row>
    <row r="21" spans="1:12">
      <c r="A21" s="290"/>
      <c r="B21" s="170" t="str">
        <f t="shared" si="0"/>
        <v/>
      </c>
      <c r="C21" s="277"/>
      <c r="D21" s="171" t="str">
        <f>IF(OR($B21="",$A$3=0),"",IF(ISNA(VLOOKUP($B21*1000+$A$3,#REF!,9,FALSE)),"",VLOOKUP($B21*1000+$A$3,#REF!,9,FALSE)))</f>
        <v/>
      </c>
      <c r="E21" s="171" t="str">
        <f>IF(OR($B21="",$A$3=0),"",IF(ISNA(VLOOKUP($B21*1000+$A$3,#REF!,10,FALSE)),"",VLOOKUP($B21*1000+$A$3,#REF!,10,FALSE)))</f>
        <v/>
      </c>
      <c r="F21" s="172" t="str">
        <f>IF(OR($B21="",$A$3=0),"",IF(ISNA(VLOOKUP($B21*1000+$A$3,#REF!,11,FALSE)),"",VLOOKUP($B21*1000+$A$3,#REF!,11,FALSE)))</f>
        <v/>
      </c>
      <c r="G21" s="173" t="str">
        <f>IF(OR($B21="",$A$3=0),"",IF(ISNA(VLOOKUP($B21*1000+$A$3,#REF!,12,FALSE)),"",VLOOKUP($B21*1000+$A$3,#REF!,12,FALSE)))</f>
        <v/>
      </c>
      <c r="H21" s="174" t="str">
        <f>IF(OR($B21="",$A$3=0),"",IF(ISNA(VLOOKUP($B21*1000+$A$3,#REF!,13,FALSE)),"",VLOOKUP($B21*1000+$A$3,#REF!,13,FALSE)))</f>
        <v/>
      </c>
      <c r="I21" s="175" t="str">
        <f>IF(OR($B21="",$A$3=0),"",IF(ISNA(VLOOKUP($B21*1000+$A$3,#REF!,14,FALSE)),"",VLOOKUP($B21*1000+$A$3,#REF!,14,FALSE)))</f>
        <v/>
      </c>
      <c r="J21" s="174" t="str">
        <f>IF(OR($B21="",$A$3=0),"",IF(ISNA(VLOOKUP($B21*1000+$A$3,#REF!,14,FALSE)),"",VLOOKUP($B21*1000+$A$3,#REF!,14,FALSE)))</f>
        <v/>
      </c>
      <c r="K21" s="175" t="str">
        <f>IF(OR($B21="",$A$3=0),"",IF(ISNA(VLOOKUP($B21*1000+$A$3,#REF!,16,FALSE)),"",VLOOKUP($B21*1000+$A$3,#REF!,16,FALSE)))</f>
        <v/>
      </c>
      <c r="L21" s="175" t="str">
        <f>IF(OR($B21="",$A$3=0),"",IF(ISNA(VLOOKUP($B21*1000+$A$3,#REF!,17,FALSE)),"",VLOOKUP($B21*1000+$A$3,#REF!,17,FALSE)))</f>
        <v/>
      </c>
    </row>
    <row r="22" spans="1:12">
      <c r="A22" s="291"/>
      <c r="B22" s="170" t="str">
        <f t="shared" si="0"/>
        <v/>
      </c>
      <c r="C22" s="278"/>
      <c r="D22" s="171" t="str">
        <f>IF(OR($B22="",$A$3=0),"",IF(ISNA(VLOOKUP($B22*1000+$A$3,#REF!,9,FALSE)),"",VLOOKUP($B22*1000+$A$3,#REF!,9,FALSE)))</f>
        <v/>
      </c>
      <c r="E22" s="171" t="str">
        <f>IF(OR($B22="",$A$3=0),"",IF(ISNA(VLOOKUP($B22*1000+$A$3,#REF!,10,FALSE)),"",VLOOKUP($B22*1000+$A$3,#REF!,10,FALSE)))</f>
        <v/>
      </c>
      <c r="F22" s="172" t="str">
        <f>IF(OR($B22="",$A$3=0),"",IF(ISNA(VLOOKUP($B22*1000+$A$3,#REF!,11,FALSE)),"",VLOOKUP($B22*1000+$A$3,#REF!,11,FALSE)))</f>
        <v/>
      </c>
      <c r="G22" s="173" t="str">
        <f>IF(OR($B22="",$A$3=0),"",IF(ISNA(VLOOKUP($B22*1000+$A$3,#REF!,12,FALSE)),"",VLOOKUP($B22*1000+$A$3,#REF!,12,FALSE)))</f>
        <v/>
      </c>
      <c r="H22" s="174" t="str">
        <f>IF(OR($B22="",$A$3=0),"",IF(ISNA(VLOOKUP($B22*1000+$A$3,#REF!,13,FALSE)),"",VLOOKUP($B22*1000+$A$3,#REF!,13,FALSE)))</f>
        <v/>
      </c>
      <c r="I22" s="175" t="str">
        <f>IF(OR($B22="",$A$3=0),"",IF(ISNA(VLOOKUP($B22*1000+$A$3,#REF!,14,FALSE)),"",VLOOKUP($B22*1000+$A$3,#REF!,14,FALSE)))</f>
        <v/>
      </c>
      <c r="J22" s="174" t="str">
        <f>IF(OR($B22="",$A$3=0),"",IF(ISNA(VLOOKUP($B22*1000+$A$3,#REF!,14,FALSE)),"",VLOOKUP($B22*1000+$A$3,#REF!,14,FALSE)))</f>
        <v/>
      </c>
      <c r="K22" s="175" t="str">
        <f>IF(OR($B22="",$A$3=0),"",IF(ISNA(VLOOKUP($B22*1000+$A$3,#REF!,16,FALSE)),"",VLOOKUP($B22*1000+$A$3,#REF!,16,FALSE)))</f>
        <v/>
      </c>
      <c r="L22" s="175" t="str">
        <f>IF(OR($B22="",$A$3=0),"",IF(ISNA(VLOOKUP($B22*1000+$A$3,#REF!,17,FALSE)),"",VLOOKUP($B22*1000+$A$3,#REF!,17,FALSE)))</f>
        <v/>
      </c>
    </row>
    <row r="23" spans="1:12">
      <c r="B23" s="169"/>
      <c r="H23" s="176"/>
      <c r="J23" s="176"/>
    </row>
    <row r="24" spans="1:12" ht="42.75">
      <c r="A24" s="273" t="s">
        <v>36</v>
      </c>
      <c r="B24" s="170">
        <f>COUNTIFS('Schools Leases Property'!B:B,$A$3,'Schools Leases Property'!H:H,"Yes")</f>
        <v>0</v>
      </c>
      <c r="C24" s="16"/>
      <c r="D24" s="16"/>
      <c r="E24" s="17" t="s">
        <v>37</v>
      </c>
      <c r="F24" s="23"/>
      <c r="G24" s="23"/>
      <c r="H24" s="20"/>
      <c r="I24" s="21"/>
      <c r="J24" s="20" t="str">
        <f t="shared" ref="J24:J62" si="1">IF(H24="","",EDATE(H24,I24)-1)</f>
        <v/>
      </c>
      <c r="K24" s="22"/>
      <c r="L24" s="17" t="s">
        <v>38</v>
      </c>
    </row>
    <row r="25" spans="1:12" ht="14.25" customHeight="1">
      <c r="A25" s="274"/>
      <c r="B25" s="170" t="str">
        <f>IF($A$3="","",IF(B24=0,"",1))</f>
        <v/>
      </c>
      <c r="C25" s="276" t="str">
        <f>IF($A$3="","",IF(B24=1,"Yes","No"))</f>
        <v/>
      </c>
      <c r="D25" s="171" t="str">
        <f>IF(OR($B25="",$A$3=0),"",IF(ISNA(VLOOKUP($B25*1000+$A$3,'Schools Leases Property'!$A$5:$S$284,D$15,FALSE)),"",VLOOKUP($B25*1000+$A$3,'Schools Leases Property'!$A$5:$S$284,D$15,FALSE)))</f>
        <v/>
      </c>
      <c r="E25" s="171" t="str">
        <f>IF(OR($B25="",$A$3=0),"",IF(ISNA(VLOOKUP($B25*1000+$A$3,'Schools Leases Property'!$A$5:$S$284,E$15,FALSE)),"",VLOOKUP($B25*1000+$A$3,'Schools Leases Property'!$A$5:$S$284,E$15,FALSE)))</f>
        <v/>
      </c>
      <c r="F25" s="171" t="str">
        <f>IF(OR($B25="",$A$3=0),"",IF(ISNA(VLOOKUP($B25*1000+$A$3,'Schools Leases Property'!$A$5:$S$284,F$15,FALSE)),"",VLOOKUP($B25*1000+$A$3,'Schools Leases Property'!$A$5:$S$284,F$15,FALSE)))</f>
        <v/>
      </c>
      <c r="G25" s="171" t="str">
        <f>IF(OR($B25="",$A$3=0),"",IF(ISNA(VLOOKUP($B25*1000+$A$3,'Schools Leases Property'!$A$5:$S$284,G$15,FALSE)),"",VLOOKUP($B25*1000+$A$3,'Schools Leases Property'!$A$5:$S$284,G$15,FALSE)))</f>
        <v/>
      </c>
      <c r="H25" s="177" t="str">
        <f>IF(OR($B25="",$A$3=0),"",IF(ISNA(VLOOKUP($B25*1000+$A$3,'Schools Leases Property'!$A$5:$S$284,H$15,FALSE)),"",VLOOKUP($B25*1000+$A$3,'Schools Leases Property'!$A$5:$S$284,H$15,FALSE)))</f>
        <v/>
      </c>
      <c r="I25" s="171" t="str">
        <f>IF(OR($B25="",$A$3=0),"",IF(ISNA(VLOOKUP($B25*1000+$A$3,'Schools Leases Property'!$A$5:$S$284,I$15,FALSE)),"",VLOOKUP($B25*1000+$A$3,'Schools Leases Property'!$A$5:$S$284,I$15,FALSE)))</f>
        <v/>
      </c>
      <c r="J25" s="165" t="str">
        <f>IF(OR($B25="",$A$3=0),"",IF(ISNA(VLOOKUP($B25*1000+$A$3,'Schools Leases Property'!$A$5:$S$284,J$15,FALSE)),"",VLOOKUP($B25*1000+$A$3,'Schools Leases Property'!$A$5:$S$284,J$15,FALSE)))</f>
        <v/>
      </c>
      <c r="K25" s="171" t="str">
        <f>IF(OR($B25="",$A$3=0),"",IF(ISNA(VLOOKUP($B25*1000+$A$3,'Schools Leases Property'!$A$5:$S$284,K$15,FALSE)),"",VLOOKUP($B25*1000+$A$3,'Schools Leases Property'!$A$5:$S$284,K$15,FALSE)))</f>
        <v/>
      </c>
      <c r="L25" s="171" t="str">
        <f>IF(OR($B25="",$A$3=0),"",IF(ISNA(VLOOKUP($B25*1000+$A$3,'Schools Leases Property'!$A$5:$S$284,L$15,FALSE)),"",VLOOKUP($B25*1000+$A$3,'Schools Leases Property'!$A$5:$S$284,L$15,FALSE)))</f>
        <v/>
      </c>
    </row>
    <row r="26" spans="1:12" ht="14.25" customHeight="1">
      <c r="A26" s="274"/>
      <c r="B26" s="170" t="str">
        <f>IF(B25="","",IF(B25=$B$24,"",B25+1))</f>
        <v/>
      </c>
      <c r="C26" s="277"/>
      <c r="D26" s="171" t="str">
        <f>IF(OR($B26="",$A$3=0),"",IF(ISNA(VLOOKUP($B26*1000+$A$3,'Schools Leases Property'!$A$5:$S$284,D$15,FALSE)),"",VLOOKUP($B26*1000+$A$3,'Schools Leases Property'!$A$5:$S$284,D$15,FALSE)))</f>
        <v/>
      </c>
      <c r="E26" s="171" t="str">
        <f>IF(OR($B26="",$A$3=0),"",IF(ISNA(VLOOKUP($B26*1000+$A$3,'Schools Leases Property'!$A$5:$S$284,E$15,FALSE)),"",VLOOKUP($B26*1000+$A$3,'Schools Leases Property'!$A$5:$S$284,E$15,FALSE)))</f>
        <v/>
      </c>
      <c r="F26" s="171" t="str">
        <f>IF(OR($B26="",$A$3=0),"",IF(ISNA(VLOOKUP($B26*1000+$A$3,'Schools Leases Property'!$A$5:$S$284,F$15,FALSE)),"",VLOOKUP($B26*1000+$A$3,'Schools Leases Property'!$A$5:$S$284,F$15,FALSE)))</f>
        <v/>
      </c>
      <c r="G26" s="171" t="str">
        <f>IF(OR($B26="",$A$3=0),"",IF(ISNA(VLOOKUP($B26*1000+$A$3,'Schools Leases Property'!$A$5:$S$284,G$15,FALSE)),"",VLOOKUP($B26*1000+$A$3,'Schools Leases Property'!$A$5:$S$284,G$15,FALSE)))</f>
        <v/>
      </c>
      <c r="H26" s="177" t="str">
        <f>IF(OR($B26="",$A$3=0),"",IF(ISNA(VLOOKUP($B26*1000+$A$3,'Schools Leases Property'!$A$5:$S$284,H$15,FALSE)),"",VLOOKUP($B26*1000+$A$3,'Schools Leases Property'!$A$5:$S$284,H$15,FALSE)))</f>
        <v/>
      </c>
      <c r="I26" s="171" t="str">
        <f>IF(OR($B26="",$A$3=0),"",IF(ISNA(VLOOKUP($B26*1000+$A$3,'Schools Leases Property'!$A$5:$S$284,I$15,FALSE)),"",VLOOKUP($B26*1000+$A$3,'Schools Leases Property'!$A$5:$S$284,I$15,FALSE)))</f>
        <v/>
      </c>
      <c r="J26" s="165" t="str">
        <f>IF(OR($B26="",$A$3=0),"",IF(ISNA(VLOOKUP($B26*1000+$A$3,'Schools Leases Property'!$A$5:$S$284,J$15,FALSE)),"",VLOOKUP($B26*1000+$A$3,'Schools Leases Property'!$A$5:$S$284,J$15,FALSE)))</f>
        <v/>
      </c>
      <c r="K26" s="171" t="str">
        <f>IF(OR($B26="",$A$3=0),"",IF(ISNA(VLOOKUP($B26*1000+$A$3,'Schools Leases Property'!$A$5:$S$284,K$15,FALSE)),"",VLOOKUP($B26*1000+$A$3,'Schools Leases Property'!$A$5:$S$284,K$15,FALSE)))</f>
        <v/>
      </c>
      <c r="L26" s="171" t="str">
        <f>IF(OR($B26="",$A$3=0),"",IF(ISNA(VLOOKUP($B26*1000+$A$3,'Schools Leases Property'!$A$5:$S$284,L$15,FALSE)),"",VLOOKUP($B26*1000+$A$3,'Schools Leases Property'!$A$5:$S$284,L$15,FALSE)))</f>
        <v/>
      </c>
    </row>
    <row r="27" spans="1:12" ht="14.25" customHeight="1">
      <c r="A27" s="274"/>
      <c r="B27" s="170" t="str">
        <f t="shared" ref="B27:B30" si="2">IF(B26="","",IF(B26=$B$24,"",B26+1))</f>
        <v/>
      </c>
      <c r="C27" s="277"/>
      <c r="D27" s="171" t="str">
        <f>IF(OR($B27="",$A$3=0),"",IF(ISNA(VLOOKUP($B27*1000+$A$3,'Schools Leases Property'!$A$5:$S$284,D$15,FALSE)),"",VLOOKUP($B27*1000+$A$3,'Schools Leases Property'!$A$5:$S$284,D$15,FALSE)))</f>
        <v/>
      </c>
      <c r="E27" s="171" t="str">
        <f>IF(OR($B27="",$A$3=0),"",IF(ISNA(VLOOKUP($B27*1000+$A$3,'Schools Leases Property'!$A$5:$S$284,E$15,FALSE)),"",VLOOKUP($B27*1000+$A$3,'Schools Leases Property'!$A$5:$S$284,E$15,FALSE)))</f>
        <v/>
      </c>
      <c r="F27" s="171" t="str">
        <f>IF(OR($B27="",$A$3=0),"",IF(ISNA(VLOOKUP($B27*1000+$A$3,'Schools Leases Property'!$A$5:$S$284,F$15,FALSE)),"",VLOOKUP($B27*1000+$A$3,'Schools Leases Property'!$A$5:$S$284,F$15,FALSE)))</f>
        <v/>
      </c>
      <c r="G27" s="171" t="str">
        <f>IF(OR($B27="",$A$3=0),"",IF(ISNA(VLOOKUP($B27*1000+$A$3,'Schools Leases Property'!$A$5:$S$284,G$15,FALSE)),"",VLOOKUP($B27*1000+$A$3,'Schools Leases Property'!$A$5:$S$284,G$15,FALSE)))</f>
        <v/>
      </c>
      <c r="H27" s="177" t="str">
        <f>IF(OR($B27="",$A$3=0),"",IF(ISNA(VLOOKUP($B27*1000+$A$3,'Schools Leases Property'!$A$5:$S$284,H$15,FALSE)),"",VLOOKUP($B27*1000+$A$3,'Schools Leases Property'!$A$5:$S$284,H$15,FALSE)))</f>
        <v/>
      </c>
      <c r="I27" s="171" t="str">
        <f>IF(OR($B27="",$A$3=0),"",IF(ISNA(VLOOKUP($B27*1000+$A$3,'Schools Leases Property'!$A$5:$S$284,I$15,FALSE)),"",VLOOKUP($B27*1000+$A$3,'Schools Leases Property'!$A$5:$S$284,I$15,FALSE)))</f>
        <v/>
      </c>
      <c r="J27" s="165" t="str">
        <f>IF(OR($B27="",$A$3=0),"",IF(ISNA(VLOOKUP($B27*1000+$A$3,'Schools Leases Property'!$A$5:$S$284,J$15,FALSE)),"",VLOOKUP($B27*1000+$A$3,'Schools Leases Property'!$A$5:$S$284,J$15,FALSE)))</f>
        <v/>
      </c>
      <c r="K27" s="171" t="str">
        <f>IF(OR($B27="",$A$3=0),"",IF(ISNA(VLOOKUP($B27*1000+$A$3,'Schools Leases Property'!$A$5:$S$284,K$15,FALSE)),"",VLOOKUP($B27*1000+$A$3,'Schools Leases Property'!$A$5:$S$284,K$15,FALSE)))</f>
        <v/>
      </c>
      <c r="L27" s="171" t="str">
        <f>IF(OR($B27="",$A$3=0),"",IF(ISNA(VLOOKUP($B27*1000+$A$3,'Schools Leases Property'!$A$5:$S$284,L$15,FALSE)),"",VLOOKUP($B27*1000+$A$3,'Schools Leases Property'!$A$5:$S$284,L$15,FALSE)))</f>
        <v/>
      </c>
    </row>
    <row r="28" spans="1:12" ht="14.25" customHeight="1">
      <c r="A28" s="274"/>
      <c r="B28" s="170" t="str">
        <f t="shared" si="2"/>
        <v/>
      </c>
      <c r="C28" s="277"/>
      <c r="D28" s="171" t="str">
        <f>IF(OR($B28="",$A$3=0),"",IF(ISNA(VLOOKUP($B28*1000+$A$3,'Schools Leases Property'!$A$5:$S$284,D$15,FALSE)),"",VLOOKUP($B28*1000+$A$3,'Schools Leases Property'!$A$5:$S$284,D$15,FALSE)))</f>
        <v/>
      </c>
      <c r="E28" s="171" t="str">
        <f>IF(OR($B28="",$A$3=0),"",IF(ISNA(VLOOKUP($B28*1000+$A$3,'Schools Leases Property'!$A$5:$S$284,E$15,FALSE)),"",VLOOKUP($B28*1000+$A$3,'Schools Leases Property'!$A$5:$S$284,E$15,FALSE)))</f>
        <v/>
      </c>
      <c r="F28" s="171" t="str">
        <f>IF(OR($B28="",$A$3=0),"",IF(ISNA(VLOOKUP($B28*1000+$A$3,'Schools Leases Property'!$A$5:$S$284,F$15,FALSE)),"",VLOOKUP($B28*1000+$A$3,'Schools Leases Property'!$A$5:$S$284,F$15,FALSE)))</f>
        <v/>
      </c>
      <c r="G28" s="171" t="str">
        <f>IF(OR($B28="",$A$3=0),"",IF(ISNA(VLOOKUP($B28*1000+$A$3,'Schools Leases Property'!$A$5:$S$284,G$15,FALSE)),"",VLOOKUP($B28*1000+$A$3,'Schools Leases Property'!$A$5:$S$284,G$15,FALSE)))</f>
        <v/>
      </c>
      <c r="H28" s="177" t="str">
        <f>IF(OR($B28="",$A$3=0),"",IF(ISNA(VLOOKUP($B28*1000+$A$3,'Schools Leases Property'!$A$5:$S$284,H$15,FALSE)),"",VLOOKUP($B28*1000+$A$3,'Schools Leases Property'!$A$5:$S$284,H$15,FALSE)))</f>
        <v/>
      </c>
      <c r="I28" s="171" t="str">
        <f>IF(OR($B28="",$A$3=0),"",IF(ISNA(VLOOKUP($B28*1000+$A$3,'Schools Leases Property'!$A$5:$S$284,I$15,FALSE)),"",VLOOKUP($B28*1000+$A$3,'Schools Leases Property'!$A$5:$S$284,I$15,FALSE)))</f>
        <v/>
      </c>
      <c r="J28" s="165" t="str">
        <f>IF(OR($B28="",$A$3=0),"",IF(ISNA(VLOOKUP($B28*1000+$A$3,'Schools Leases Property'!$A$5:$S$284,J$15,FALSE)),"",VLOOKUP($B28*1000+$A$3,'Schools Leases Property'!$A$5:$S$284,J$15,FALSE)))</f>
        <v/>
      </c>
      <c r="K28" s="171" t="str">
        <f>IF(OR($B28="",$A$3=0),"",IF(ISNA(VLOOKUP($B28*1000+$A$3,'Schools Leases Property'!$A$5:$S$284,K$15,FALSE)),"",VLOOKUP($B28*1000+$A$3,'Schools Leases Property'!$A$5:$S$284,K$15,FALSE)))</f>
        <v/>
      </c>
      <c r="L28" s="171" t="str">
        <f>IF(OR($B28="",$A$3=0),"",IF(ISNA(VLOOKUP($B28*1000+$A$3,'Schools Leases Property'!$A$5:$S$284,L$15,FALSE)),"",VLOOKUP($B28*1000+$A$3,'Schools Leases Property'!$A$5:$S$284,L$15,FALSE)))</f>
        <v/>
      </c>
    </row>
    <row r="29" spans="1:12" ht="14.25" customHeight="1">
      <c r="A29" s="274"/>
      <c r="B29" s="170" t="str">
        <f t="shared" si="2"/>
        <v/>
      </c>
      <c r="C29" s="277"/>
      <c r="D29" s="171" t="str">
        <f>IF(OR($B29="",$A$3=0),"",IF(ISNA(VLOOKUP($B29*1000+$A$3,'Schools Leases Property'!$A$5:$S$284,D$15,FALSE)),"",VLOOKUP($B29*1000+$A$3,'Schools Leases Property'!$A$5:$S$284,D$15,FALSE)))</f>
        <v/>
      </c>
      <c r="E29" s="171" t="str">
        <f>IF(OR($B29="",$A$3=0),"",IF(ISNA(VLOOKUP($B29*1000+$A$3,'Schools Leases Property'!$A$5:$S$284,E$15,FALSE)),"",VLOOKUP($B29*1000+$A$3,'Schools Leases Property'!$A$5:$S$284,E$15,FALSE)))</f>
        <v/>
      </c>
      <c r="F29" s="171" t="str">
        <f>IF(OR($B29="",$A$3=0),"",IF(ISNA(VLOOKUP($B29*1000+$A$3,'Schools Leases Property'!$A$5:$S$284,F$15,FALSE)),"",VLOOKUP($B29*1000+$A$3,'Schools Leases Property'!$A$5:$S$284,F$15,FALSE)))</f>
        <v/>
      </c>
      <c r="G29" s="171" t="str">
        <f>IF(OR($B29="",$A$3=0),"",IF(ISNA(VLOOKUP($B29*1000+$A$3,'Schools Leases Property'!$A$5:$S$284,G$15,FALSE)),"",VLOOKUP($B29*1000+$A$3,'Schools Leases Property'!$A$5:$S$284,G$15,FALSE)))</f>
        <v/>
      </c>
      <c r="H29" s="177" t="str">
        <f>IF(OR($B29="",$A$3=0),"",IF(ISNA(VLOOKUP($B29*1000+$A$3,'Schools Leases Property'!$A$5:$S$284,H$15,FALSE)),"",VLOOKUP($B29*1000+$A$3,'Schools Leases Property'!$A$5:$S$284,H$15,FALSE)))</f>
        <v/>
      </c>
      <c r="I29" s="171" t="str">
        <f>IF(OR($B29="",$A$3=0),"",IF(ISNA(VLOOKUP($B29*1000+$A$3,'Schools Leases Property'!$A$5:$S$284,I$15,FALSE)),"",VLOOKUP($B29*1000+$A$3,'Schools Leases Property'!$A$5:$S$284,I$15,FALSE)))</f>
        <v/>
      </c>
      <c r="J29" s="165" t="str">
        <f>IF(OR($B29="",$A$3=0),"",IF(ISNA(VLOOKUP($B29*1000+$A$3,'Schools Leases Property'!$A$5:$S$284,J$15,FALSE)),"",VLOOKUP($B29*1000+$A$3,'Schools Leases Property'!$A$5:$S$284,J$15,FALSE)))</f>
        <v/>
      </c>
      <c r="K29" s="171" t="str">
        <f>IF(OR($B29="",$A$3=0),"",IF(ISNA(VLOOKUP($B29*1000+$A$3,'Schools Leases Property'!$A$5:$S$284,K$15,FALSE)),"",VLOOKUP($B29*1000+$A$3,'Schools Leases Property'!$A$5:$S$284,K$15,FALSE)))</f>
        <v/>
      </c>
      <c r="L29" s="171" t="str">
        <f>IF(OR($B29="",$A$3=0),"",IF(ISNA(VLOOKUP($B29*1000+$A$3,'Schools Leases Property'!$A$5:$S$284,L$15,FALSE)),"",VLOOKUP($B29*1000+$A$3,'Schools Leases Property'!$A$5:$S$284,L$15,FALSE)))</f>
        <v/>
      </c>
    </row>
    <row r="30" spans="1:12" ht="14.25" customHeight="1">
      <c r="A30" s="275"/>
      <c r="B30" s="170" t="str">
        <f t="shared" si="2"/>
        <v/>
      </c>
      <c r="C30" s="278"/>
      <c r="D30" s="171" t="str">
        <f>IF(OR($B30="",$A$3=0),"",IF(ISNA(VLOOKUP($B30*1000+$A$3,'Schools Leases Property'!$A$5:$S$284,D$15,FALSE)),"",VLOOKUP($B30*1000+$A$3,'Schools Leases Property'!$A$5:$S$284,D$15,FALSE)))</f>
        <v/>
      </c>
      <c r="E30" s="171" t="str">
        <f>IF(OR($B30="",$A$3=0),"",IF(ISNA(VLOOKUP($B30*1000+$A$3,'Schools Leases Property'!$A$5:$S$284,E$15,FALSE)),"",VLOOKUP($B30*1000+$A$3,'Schools Leases Property'!$A$5:$S$284,E$15,FALSE)))</f>
        <v/>
      </c>
      <c r="F30" s="171" t="str">
        <f>IF(OR($B30="",$A$3=0),"",IF(ISNA(VLOOKUP($B30*1000+$A$3,'Schools Leases Property'!$A$5:$S$284,F$15,FALSE)),"",VLOOKUP($B30*1000+$A$3,'Schools Leases Property'!$A$5:$S$284,F$15,FALSE)))</f>
        <v/>
      </c>
      <c r="G30" s="171" t="str">
        <f>IF(OR($B30="",$A$3=0),"",IF(ISNA(VLOOKUP($B30*1000+$A$3,'Schools Leases Property'!$A$5:$S$284,G$15,FALSE)),"",VLOOKUP($B30*1000+$A$3,'Schools Leases Property'!$A$5:$S$284,G$15,FALSE)))</f>
        <v/>
      </c>
      <c r="H30" s="177" t="str">
        <f>IF(OR($B30="",$A$3=0),"",IF(ISNA(VLOOKUP($B30*1000+$A$3,'Schools Leases Property'!$A$5:$S$284,H$15,FALSE)),"",VLOOKUP($B30*1000+$A$3,'Schools Leases Property'!$A$5:$S$284,H$15,FALSE)))</f>
        <v/>
      </c>
      <c r="I30" s="171" t="str">
        <f>IF(OR($B30="",$A$3=0),"",IF(ISNA(VLOOKUP($B30*1000+$A$3,'Schools Leases Property'!$A$5:$S$284,I$15,FALSE)),"",VLOOKUP($B30*1000+$A$3,'Schools Leases Property'!$A$5:$S$284,I$15,FALSE)))</f>
        <v/>
      </c>
      <c r="J30" s="165" t="str">
        <f>IF(OR($B30="",$A$3=0),"",IF(ISNA(VLOOKUP($B30*1000+$A$3,'Schools Leases Property'!$A$5:$S$284,J$15,FALSE)),"",VLOOKUP($B30*1000+$A$3,'Schools Leases Property'!$A$5:$S$284,J$15,FALSE)))</f>
        <v/>
      </c>
      <c r="K30" s="171" t="str">
        <f>IF(OR($B30="",$A$3=0),"",IF(ISNA(VLOOKUP($B30*1000+$A$3,'Schools Leases Property'!$A$5:$S$284,K$15,FALSE)),"",VLOOKUP($B30*1000+$A$3,'Schools Leases Property'!$A$5:$S$284,K$15,FALSE)))</f>
        <v/>
      </c>
      <c r="L30" s="171" t="str">
        <f>IF(OR($B30="",$A$3=0),"",IF(ISNA(VLOOKUP($B30*1000+$A$3,'Schools Leases Property'!$A$5:$S$284,L$15,FALSE)),"",VLOOKUP($B30*1000+$A$3,'Schools Leases Property'!$A$5:$S$284,L$15,FALSE)))</f>
        <v/>
      </c>
    </row>
    <row r="31" spans="1:12">
      <c r="B31" s="169"/>
      <c r="H31" s="176"/>
      <c r="J31" s="176"/>
    </row>
    <row r="32" spans="1:12" ht="85.5">
      <c r="A32" s="289" t="s">
        <v>39</v>
      </c>
      <c r="B32" s="170">
        <f>COUNTIFS('Schools Leases IT Equipment'!B:B,$A$3,'Schools Leases IT Equipment'!H:H,"Yes")</f>
        <v>0</v>
      </c>
      <c r="C32" s="16"/>
      <c r="D32" s="16"/>
      <c r="E32" s="17" t="s">
        <v>40</v>
      </c>
      <c r="F32" s="23"/>
      <c r="G32" s="23"/>
      <c r="H32" s="20"/>
      <c r="I32" s="21"/>
      <c r="J32" s="20" t="str">
        <f t="shared" si="1"/>
        <v/>
      </c>
      <c r="K32" s="22"/>
      <c r="L32" s="17" t="s">
        <v>41</v>
      </c>
    </row>
    <row r="33" spans="1:12" ht="14.25" customHeight="1">
      <c r="A33" s="290"/>
      <c r="B33" s="170" t="str">
        <f>IF($A$3="","",IF(B32=0,"",1))</f>
        <v/>
      </c>
      <c r="C33" s="276" t="str">
        <f>IF($A$3="","",IF(B32=1,"Yes","No"))</f>
        <v/>
      </c>
      <c r="D33" s="171" t="str">
        <f>IF(OR($B33="",$A$3=0),"",IF(ISNA(VLOOKUP($B33*1000+$A$3,'Schools Leases IT Equipment'!$A$5:$S$284,D$15,FALSE)),"",VLOOKUP($B33*1000+$A$3,'Schools Leases IT Equipment'!$A$5:$S$284,D$15,FALSE)))</f>
        <v/>
      </c>
      <c r="E33" s="171" t="str">
        <f>IF(OR($B33="",$A$3=0),"",IF(ISNA(VLOOKUP($B33*1000+$A$3,'Schools Leases IT Equipment'!$A$5:$S$284,E$15,FALSE)),"",VLOOKUP($B33*1000+$A$3,'Schools Leases IT Equipment'!$A$5:$S$284,E$15,FALSE)))</f>
        <v/>
      </c>
      <c r="F33" s="171" t="str">
        <f>IF(OR($B33="",$A$3=0),"",IF(ISNA(VLOOKUP($B33*1000+$A$3,'Schools Leases IT Equipment'!$A$5:$S$284,F$15,FALSE)),"",VLOOKUP($B33*1000+$A$3,'Schools Leases IT Equipment'!$A$5:$S$284,F$15,FALSE)))</f>
        <v/>
      </c>
      <c r="G33" s="171" t="str">
        <f>IF(OR($B33="",$A$3=0),"",IF(ISNA(VLOOKUP($B33*1000+$A$3,'Schools Leases IT Equipment'!$A$5:$S$284,G$15,FALSE)),"",VLOOKUP($B33*1000+$A$3,'Schools Leases IT Equipment'!$A$5:$S$284,G$15,FALSE)))</f>
        <v/>
      </c>
      <c r="H33" s="174" t="str">
        <f>IF(OR($B33="",$A$3=0),"",IF(ISNA(VLOOKUP($B33*1000+$A$3,'Schools Leases IT Equipment'!$A$5:$S$284,H$15,FALSE)),"",VLOOKUP($B33*1000+$A$3,'Schools Leases IT Equipment'!$A$5:$S$284,H$15,FALSE)))</f>
        <v/>
      </c>
      <c r="I33" s="171" t="str">
        <f>IF(OR($B33="",$A$3=0),"",IF(ISNA(VLOOKUP($B33*1000+$A$3,'Schools Leases IT Equipment'!$A$5:$S$284,I$15,FALSE)),"",VLOOKUP($B33*1000+$A$3,'Schools Leases IT Equipment'!$A$5:$S$284,I$15,FALSE)))</f>
        <v/>
      </c>
      <c r="J33" s="177" t="str">
        <f>IF(OR($B33="",$A$3=0),"",IF(ISNA(VLOOKUP($B33*1000+$A$3,'Schools Leases IT Equipment'!$A$5:$S$284,J$15,FALSE)),"",VLOOKUP($B33*1000+$A$3,'Schools Leases IT Equipment'!$A$5:$S$284,J$15,FALSE)))</f>
        <v/>
      </c>
      <c r="K33" s="171" t="str">
        <f>IF(OR($B33="",$A$3=0),"",IF(ISNA(VLOOKUP($B33*1000+$A$3,'Schools Leases IT Equipment'!$A$5:$S$284,K$15,FALSE)),"",VLOOKUP($B33*1000+$A$3,'Schools Leases IT Equipment'!$A$5:$S$284,K$15,FALSE)))</f>
        <v/>
      </c>
      <c r="L33" s="178"/>
    </row>
    <row r="34" spans="1:12" ht="14.25" customHeight="1">
      <c r="A34" s="290"/>
      <c r="B34" s="170" t="str">
        <f>IF(B33="","",IF(B33=$B$32,"",B33+1))</f>
        <v/>
      </c>
      <c r="C34" s="277"/>
      <c r="D34" s="171" t="str">
        <f>IF(OR($B34="",$A$3=0),"",IF(ISNA(VLOOKUP($B34*1000+$A$3,'Schools Leases IT Equipment'!$A$5:$S$284,D$15,FALSE)),"",VLOOKUP($B34*1000+$A$3,'Schools Leases IT Equipment'!$A$5:$S$284,D$15,FALSE)))</f>
        <v/>
      </c>
      <c r="E34" s="171" t="str">
        <f>IF(OR($B34="",$A$3=0),"",IF(ISNA(VLOOKUP($B34*1000+$A$3,'Schools Leases IT Equipment'!$A$5:$S$284,E$15,FALSE)),"",VLOOKUP($B34*1000+$A$3,'Schools Leases IT Equipment'!$A$5:$S$284,E$15,FALSE)))</f>
        <v/>
      </c>
      <c r="F34" s="171" t="str">
        <f>IF(OR($B34="",$A$3=0),"",IF(ISNA(VLOOKUP($B34*1000+$A$3,'Schools Leases IT Equipment'!$A$5:$S$284,F$15,FALSE)),"",VLOOKUP($B34*1000+$A$3,'Schools Leases IT Equipment'!$A$5:$S$284,F$15,FALSE)))</f>
        <v/>
      </c>
      <c r="G34" s="171" t="str">
        <f>IF(OR($B34="",$A$3=0),"",IF(ISNA(VLOOKUP($B34*1000+$A$3,'Schools Leases IT Equipment'!$A$5:$S$284,G$15,FALSE)),"",VLOOKUP($B34*1000+$A$3,'Schools Leases IT Equipment'!$A$5:$S$284,G$15,FALSE)))</f>
        <v/>
      </c>
      <c r="H34" s="174" t="str">
        <f>IF(OR($B34="",$A$3=0),"",IF(ISNA(VLOOKUP($B34*1000+$A$3,'Schools Leases IT Equipment'!$A$5:$S$284,H$15,FALSE)),"",VLOOKUP($B34*1000+$A$3,'Schools Leases IT Equipment'!$A$5:$S$284,H$15,FALSE)))</f>
        <v/>
      </c>
      <c r="I34" s="171" t="str">
        <f>IF(OR($B34="",$A$3=0),"",IF(ISNA(VLOOKUP($B34*1000+$A$3,'Schools Leases IT Equipment'!$A$5:$S$284,I$15,FALSE)),"",VLOOKUP($B34*1000+$A$3,'Schools Leases IT Equipment'!$A$5:$S$284,I$15,FALSE)))</f>
        <v/>
      </c>
      <c r="J34" s="177" t="str">
        <f>IF(OR($B34="",$A$3=0),"",IF(ISNA(VLOOKUP($B34*1000+$A$3,'Schools Leases IT Equipment'!$A$5:$S$284,J$15,FALSE)),"",VLOOKUP($B34*1000+$A$3,'Schools Leases IT Equipment'!$A$5:$S$284,J$15,FALSE)))</f>
        <v/>
      </c>
      <c r="K34" s="171" t="str">
        <f>IF(OR($B34="",$A$3=0),"",IF(ISNA(VLOOKUP($B34*1000+$A$3,'Schools Leases IT Equipment'!$A$5:$S$284,K$15,FALSE)),"",VLOOKUP($B34*1000+$A$3,'Schools Leases IT Equipment'!$A$5:$S$284,K$15,FALSE)))</f>
        <v/>
      </c>
      <c r="L34" s="178"/>
    </row>
    <row r="35" spans="1:12" ht="14.25" customHeight="1">
      <c r="A35" s="290"/>
      <c r="B35" s="170" t="str">
        <f t="shared" ref="B35:B38" si="3">IF(B34="","",IF(B34=$B$32,"",B34+1))</f>
        <v/>
      </c>
      <c r="C35" s="277"/>
      <c r="D35" s="171" t="str">
        <f>IF(OR($B35="",$A$3=0),"",IF(ISNA(VLOOKUP($B35*1000+$A$3,'Schools Leases IT Equipment'!$A$5:$S$284,D$15,FALSE)),"",VLOOKUP($B35*1000+$A$3,'Schools Leases IT Equipment'!$A$5:$S$284,D$15,FALSE)))</f>
        <v/>
      </c>
      <c r="E35" s="171" t="str">
        <f>IF(OR($B35="",$A$3=0),"",IF(ISNA(VLOOKUP($B35*1000+$A$3,'Schools Leases IT Equipment'!$A$5:$S$284,E$15,FALSE)),"",VLOOKUP($B35*1000+$A$3,'Schools Leases IT Equipment'!$A$5:$S$284,E$15,FALSE)))</f>
        <v/>
      </c>
      <c r="F35" s="171" t="str">
        <f>IF(OR($B35="",$A$3=0),"",IF(ISNA(VLOOKUP($B35*1000+$A$3,'Schools Leases IT Equipment'!$A$5:$S$284,F$15,FALSE)),"",VLOOKUP($B35*1000+$A$3,'Schools Leases IT Equipment'!$A$5:$S$284,F$15,FALSE)))</f>
        <v/>
      </c>
      <c r="G35" s="171" t="str">
        <f>IF(OR($B35="",$A$3=0),"",IF(ISNA(VLOOKUP($B35*1000+$A$3,'Schools Leases IT Equipment'!$A$5:$S$284,G$15,FALSE)),"",VLOOKUP($B35*1000+$A$3,'Schools Leases IT Equipment'!$A$5:$S$284,G$15,FALSE)))</f>
        <v/>
      </c>
      <c r="H35" s="174" t="str">
        <f>IF(OR($B35="",$A$3=0),"",IF(ISNA(VLOOKUP($B35*1000+$A$3,'Schools Leases IT Equipment'!$A$5:$S$284,H$15,FALSE)),"",VLOOKUP($B35*1000+$A$3,'Schools Leases IT Equipment'!$A$5:$S$284,H$15,FALSE)))</f>
        <v/>
      </c>
      <c r="I35" s="171" t="str">
        <f>IF(OR($B35="",$A$3=0),"",IF(ISNA(VLOOKUP($B35*1000+$A$3,'Schools Leases IT Equipment'!$A$5:$S$284,I$15,FALSE)),"",VLOOKUP($B35*1000+$A$3,'Schools Leases IT Equipment'!$A$5:$S$284,I$15,FALSE)))</f>
        <v/>
      </c>
      <c r="J35" s="177" t="str">
        <f>IF(OR($B35="",$A$3=0),"",IF(ISNA(VLOOKUP($B35*1000+$A$3,'Schools Leases IT Equipment'!$A$5:$S$284,J$15,FALSE)),"",VLOOKUP($B35*1000+$A$3,'Schools Leases IT Equipment'!$A$5:$S$284,J$15,FALSE)))</f>
        <v/>
      </c>
      <c r="K35" s="171" t="str">
        <f>IF(OR($B35="",$A$3=0),"",IF(ISNA(VLOOKUP($B35*1000+$A$3,'Schools Leases IT Equipment'!$A$5:$S$284,K$15,FALSE)),"",VLOOKUP($B35*1000+$A$3,'Schools Leases IT Equipment'!$A$5:$S$284,K$15,FALSE)))</f>
        <v/>
      </c>
      <c r="L35" s="178"/>
    </row>
    <row r="36" spans="1:12" ht="14.25" customHeight="1">
      <c r="A36" s="290"/>
      <c r="B36" s="170" t="str">
        <f t="shared" si="3"/>
        <v/>
      </c>
      <c r="C36" s="277"/>
      <c r="D36" s="171" t="str">
        <f>IF(OR($B36="",$A$3=0),"",IF(ISNA(VLOOKUP($B36*1000+$A$3,'Schools Leases IT Equipment'!$A$5:$S$284,D$15,FALSE)),"",VLOOKUP($B36*1000+$A$3,'Schools Leases IT Equipment'!$A$5:$S$284,D$15,FALSE)))</f>
        <v/>
      </c>
      <c r="E36" s="171" t="str">
        <f>IF(OR($B36="",$A$3=0),"",IF(ISNA(VLOOKUP($B36*1000+$A$3,'Schools Leases IT Equipment'!$A$5:$S$284,E$15,FALSE)),"",VLOOKUP($B36*1000+$A$3,'Schools Leases IT Equipment'!$A$5:$S$284,E$15,FALSE)))</f>
        <v/>
      </c>
      <c r="F36" s="171" t="str">
        <f>IF(OR($B36="",$A$3=0),"",IF(ISNA(VLOOKUP($B36*1000+$A$3,'Schools Leases IT Equipment'!$A$5:$S$284,F$15,FALSE)),"",VLOOKUP($B36*1000+$A$3,'Schools Leases IT Equipment'!$A$5:$S$284,F$15,FALSE)))</f>
        <v/>
      </c>
      <c r="G36" s="171" t="str">
        <f>IF(OR($B36="",$A$3=0),"",IF(ISNA(VLOOKUP($B36*1000+$A$3,'Schools Leases IT Equipment'!$A$5:$S$284,G$15,FALSE)),"",VLOOKUP($B36*1000+$A$3,'Schools Leases IT Equipment'!$A$5:$S$284,G$15,FALSE)))</f>
        <v/>
      </c>
      <c r="H36" s="174" t="str">
        <f>IF(OR($B36="",$A$3=0),"",IF(ISNA(VLOOKUP($B36*1000+$A$3,'Schools Leases IT Equipment'!$A$5:$S$284,H$15,FALSE)),"",VLOOKUP($B36*1000+$A$3,'Schools Leases IT Equipment'!$A$5:$S$284,H$15,FALSE)))</f>
        <v/>
      </c>
      <c r="I36" s="171" t="str">
        <f>IF(OR($B36="",$A$3=0),"",IF(ISNA(VLOOKUP($B36*1000+$A$3,'Schools Leases IT Equipment'!$A$5:$S$284,I$15,FALSE)),"",VLOOKUP($B36*1000+$A$3,'Schools Leases IT Equipment'!$A$5:$S$284,I$15,FALSE)))</f>
        <v/>
      </c>
      <c r="J36" s="177" t="str">
        <f>IF(OR($B36="",$A$3=0),"",IF(ISNA(VLOOKUP($B36*1000+$A$3,'Schools Leases IT Equipment'!$A$5:$S$284,J$15,FALSE)),"",VLOOKUP($B36*1000+$A$3,'Schools Leases IT Equipment'!$A$5:$S$284,J$15,FALSE)))</f>
        <v/>
      </c>
      <c r="K36" s="171" t="str">
        <f>IF(OR($B36="",$A$3=0),"",IF(ISNA(VLOOKUP($B36*1000+$A$3,'Schools Leases IT Equipment'!$A$5:$S$284,K$15,FALSE)),"",VLOOKUP($B36*1000+$A$3,'Schools Leases IT Equipment'!$A$5:$S$284,K$15,FALSE)))</f>
        <v/>
      </c>
      <c r="L36" s="178"/>
    </row>
    <row r="37" spans="1:12" ht="14.25" customHeight="1">
      <c r="A37" s="290"/>
      <c r="B37" s="170" t="str">
        <f t="shared" si="3"/>
        <v/>
      </c>
      <c r="C37" s="277"/>
      <c r="D37" s="171" t="str">
        <f>IF(OR($B37="",$A$3=0),"",IF(ISNA(VLOOKUP($B37*1000+$A$3,'Schools Leases IT Equipment'!$A$5:$S$284,D$15,FALSE)),"",VLOOKUP($B37*1000+$A$3,'Schools Leases IT Equipment'!$A$5:$S$284,D$15,FALSE)))</f>
        <v/>
      </c>
      <c r="E37" s="171" t="str">
        <f>IF(OR($B37="",$A$3=0),"",IF(ISNA(VLOOKUP($B37*1000+$A$3,'Schools Leases IT Equipment'!$A$5:$S$284,E$15,FALSE)),"",VLOOKUP($B37*1000+$A$3,'Schools Leases IT Equipment'!$A$5:$S$284,E$15,FALSE)))</f>
        <v/>
      </c>
      <c r="F37" s="171" t="str">
        <f>IF(OR($B37="",$A$3=0),"",IF(ISNA(VLOOKUP($B37*1000+$A$3,'Schools Leases IT Equipment'!$A$5:$S$284,F$15,FALSE)),"",VLOOKUP($B37*1000+$A$3,'Schools Leases IT Equipment'!$A$5:$S$284,F$15,FALSE)))</f>
        <v/>
      </c>
      <c r="G37" s="171" t="str">
        <f>IF(OR($B37="",$A$3=0),"",IF(ISNA(VLOOKUP($B37*1000+$A$3,'Schools Leases IT Equipment'!$A$5:$S$284,G$15,FALSE)),"",VLOOKUP($B37*1000+$A$3,'Schools Leases IT Equipment'!$A$5:$S$284,G$15,FALSE)))</f>
        <v/>
      </c>
      <c r="H37" s="174" t="str">
        <f>IF(OR($B37="",$A$3=0),"",IF(ISNA(VLOOKUP($B37*1000+$A$3,'Schools Leases IT Equipment'!$A$5:$S$284,H$15,FALSE)),"",VLOOKUP($B37*1000+$A$3,'Schools Leases IT Equipment'!$A$5:$S$284,H$15,FALSE)))</f>
        <v/>
      </c>
      <c r="I37" s="171" t="str">
        <f>IF(OR($B37="",$A$3=0),"",IF(ISNA(VLOOKUP($B37*1000+$A$3,'Schools Leases IT Equipment'!$A$5:$S$284,I$15,FALSE)),"",VLOOKUP($B37*1000+$A$3,'Schools Leases IT Equipment'!$A$5:$S$284,I$15,FALSE)))</f>
        <v/>
      </c>
      <c r="J37" s="177" t="str">
        <f>IF(OR($B37="",$A$3=0),"",IF(ISNA(VLOOKUP($B37*1000+$A$3,'Schools Leases IT Equipment'!$A$5:$S$284,J$15,FALSE)),"",VLOOKUP($B37*1000+$A$3,'Schools Leases IT Equipment'!$A$5:$S$284,J$15,FALSE)))</f>
        <v/>
      </c>
      <c r="K37" s="171" t="str">
        <f>IF(OR($B37="",$A$3=0),"",IF(ISNA(VLOOKUP($B37*1000+$A$3,'Schools Leases IT Equipment'!$A$5:$S$284,K$15,FALSE)),"",VLOOKUP($B37*1000+$A$3,'Schools Leases IT Equipment'!$A$5:$S$284,K$15,FALSE)))</f>
        <v/>
      </c>
      <c r="L37" s="178"/>
    </row>
    <row r="38" spans="1:12" ht="14.25" customHeight="1">
      <c r="A38" s="291"/>
      <c r="B38" s="170" t="str">
        <f t="shared" si="3"/>
        <v/>
      </c>
      <c r="C38" s="278"/>
      <c r="D38" s="171" t="str">
        <f>IF(OR($B38="",$A$3=0),"",IF(ISNA(VLOOKUP($B38*1000+$A$3,'Schools Leases IT Equipment'!$A$5:$S$284,D$15,FALSE)),"",VLOOKUP($B38*1000+$A$3,'Schools Leases IT Equipment'!$A$5:$S$284,D$15,FALSE)))</f>
        <v/>
      </c>
      <c r="E38" s="171" t="str">
        <f>IF(OR($B38="",$A$3=0),"",IF(ISNA(VLOOKUP($B38*1000+$A$3,'Schools Leases IT Equipment'!$A$5:$S$284,E$15,FALSE)),"",VLOOKUP($B38*1000+$A$3,'Schools Leases IT Equipment'!$A$5:$S$284,E$15,FALSE)))</f>
        <v/>
      </c>
      <c r="F38" s="171" t="str">
        <f>IF(OR($B38="",$A$3=0),"",IF(ISNA(VLOOKUP($B38*1000+$A$3,'Schools Leases IT Equipment'!$A$5:$S$284,F$15,FALSE)),"",VLOOKUP($B38*1000+$A$3,'Schools Leases IT Equipment'!$A$5:$S$284,F$15,FALSE)))</f>
        <v/>
      </c>
      <c r="G38" s="171" t="str">
        <f>IF(OR($B38="",$A$3=0),"",IF(ISNA(VLOOKUP($B38*1000+$A$3,'Schools Leases IT Equipment'!$A$5:$S$284,G$15,FALSE)),"",VLOOKUP($B38*1000+$A$3,'Schools Leases IT Equipment'!$A$5:$S$284,G$15,FALSE)))</f>
        <v/>
      </c>
      <c r="H38" s="174" t="str">
        <f>IF(OR($B38="",$A$3=0),"",IF(ISNA(VLOOKUP($B38*1000+$A$3,'Schools Leases IT Equipment'!$A$5:$S$284,H$15,FALSE)),"",VLOOKUP($B38*1000+$A$3,'Schools Leases IT Equipment'!$A$5:$S$284,H$15,FALSE)))</f>
        <v/>
      </c>
      <c r="I38" s="171" t="str">
        <f>IF(OR($B38="",$A$3=0),"",IF(ISNA(VLOOKUP($B38*1000+$A$3,'Schools Leases IT Equipment'!$A$5:$S$284,I$15,FALSE)),"",VLOOKUP($B38*1000+$A$3,'Schools Leases IT Equipment'!$A$5:$S$284,I$15,FALSE)))</f>
        <v/>
      </c>
      <c r="J38" s="177" t="str">
        <f>IF(OR($B38="",$A$3=0),"",IF(ISNA(VLOOKUP($B38*1000+$A$3,'Schools Leases IT Equipment'!$A$5:$S$284,J$15,FALSE)),"",VLOOKUP($B38*1000+$A$3,'Schools Leases IT Equipment'!$A$5:$S$284,J$15,FALSE)))</f>
        <v/>
      </c>
      <c r="K38" s="171" t="str">
        <f>IF(OR($B38="",$A$3=0),"",IF(ISNA(VLOOKUP($B38*1000+$A$3,'Schools Leases IT Equipment'!$A$5:$S$284,K$15,FALSE)),"",VLOOKUP($B38*1000+$A$3,'Schools Leases IT Equipment'!$A$5:$S$284,K$15,FALSE)))</f>
        <v/>
      </c>
      <c r="L38" s="178"/>
    </row>
    <row r="39" spans="1:12">
      <c r="A39" s="179"/>
      <c r="B39" s="170"/>
      <c r="C39" s="179"/>
      <c r="H39" s="176"/>
      <c r="J39" s="176"/>
    </row>
    <row r="40" spans="1:12" ht="85.5">
      <c r="A40" s="289" t="s">
        <v>42</v>
      </c>
      <c r="B40" s="170">
        <f>COUNTIFS('Schools Leases Photocopiers'!B:B,$A$3,'Schools Leases Photocopiers'!H:H,"Yes")</f>
        <v>0</v>
      </c>
      <c r="C40" s="16"/>
      <c r="D40" s="16"/>
      <c r="E40" s="17" t="s">
        <v>43</v>
      </c>
      <c r="F40" s="24"/>
      <c r="G40" s="23"/>
      <c r="H40" s="20"/>
      <c r="I40" s="21"/>
      <c r="J40" s="20" t="str">
        <f t="shared" si="1"/>
        <v/>
      </c>
      <c r="K40" s="22"/>
      <c r="L40" s="17" t="s">
        <v>41</v>
      </c>
    </row>
    <row r="41" spans="1:12" ht="14.25" customHeight="1">
      <c r="A41" s="290"/>
      <c r="B41" s="170" t="str">
        <f>IF($A$3="","",IF(B40=0,"",1))</f>
        <v/>
      </c>
      <c r="C41" s="276" t="str">
        <f>IF($A$3="","",IF(B40=1,"Yes","No"))</f>
        <v/>
      </c>
      <c r="D41" s="171" t="str">
        <f>IF(OR($B41="",$A$3=0),"",IF(ISNA(VLOOKUP($B41*1000+$A$3,'Schools Leases Photocopiers'!$A$5:$S$284,D$15,FALSE)),"",VLOOKUP($B41*1000+$A$3,'Schools Leases Photocopiers'!$A$5:$S$284,D$15,FALSE)))</f>
        <v/>
      </c>
      <c r="E41" s="171" t="str">
        <f>IF(OR($B41="",$A$3=0),"",IF(ISNA(VLOOKUP($B41*1000+$A$3,'Schools Leases Photocopiers'!$A$5:$S$284,E$15,FALSE)),"",VLOOKUP($B41*1000+$A$3,'Schools Leases Photocopiers'!$A$5:$S$284,E$15,FALSE)))</f>
        <v/>
      </c>
      <c r="F41" s="171" t="str">
        <f>IF(OR($B41="",$A$3=0),"",IF(ISNA(VLOOKUP($B41*1000+$A$3,'Schools Leases Photocopiers'!$A$5:$S$284,F$15,FALSE)),"",VLOOKUP($B41*1000+$A$3,'Schools Leases Photocopiers'!$A$5:$S$284,F$15,FALSE)))</f>
        <v/>
      </c>
      <c r="G41" s="171" t="str">
        <f>IF(OR($B41="",$A$3=0),"",IF(ISNA(VLOOKUP($B41*1000+$A$3,'Schools Leases Photocopiers'!$A$5:$S$284,G$15,FALSE)),"",VLOOKUP($B41*1000+$A$3,'Schools Leases Photocopiers'!$A$5:$S$284,G$15,FALSE)))</f>
        <v/>
      </c>
      <c r="H41" s="177" t="str">
        <f>IF(OR($B41="",$A$3=0),"",IF(ISNA(VLOOKUP($B41*1000+$A$3,'Schools Leases Photocopiers'!$A$5:$S$284,H$15,FALSE)),"",VLOOKUP($B41*1000+$A$3,'Schools Leases Photocopiers'!$A$5:$S$284,H$15,FALSE)))</f>
        <v/>
      </c>
      <c r="I41" s="171" t="str">
        <f>IF(OR($B41="",$A$3=0),"",IF(ISNA(VLOOKUP($B41*1000+$A$3,'Schools Leases Photocopiers'!$A$5:$S$284,I$15,FALSE)),"",VLOOKUP($B41*1000+$A$3,'Schools Leases Photocopiers'!$A$5:$S$284,I$15,FALSE)))</f>
        <v/>
      </c>
      <c r="J41" s="177" t="str">
        <f>IF(OR($B41="",$A$3=0),"",IF(ISNA(VLOOKUP($B41*1000+$A$3,'Schools Leases IT Equipment'!$A$5:$S$284,J$15,FALSE)),"",VLOOKUP($B41*1000+$A$3,'Schools Leases IT Equipment'!$A$5:$S$284,J$15,FALSE)))</f>
        <v/>
      </c>
      <c r="K41" s="171" t="str">
        <f>IF(OR($B41="",$A$3=0),"",IF(ISNA(VLOOKUP($B41*1000+$A$3,'Schools Leases Photocopiers'!$A$5:$S$284,K$15,FALSE)),"",VLOOKUP($B41*1000+$A$3,'Schools Leases Photocopiers'!$A$5:$S$284,K$15,FALSE)))</f>
        <v/>
      </c>
      <c r="L41" s="171" t="str">
        <f>IF(OR($B41="",$A$3=0),"",IF(ISNA(VLOOKUP($B41*1000+$A$3,'Schools Leases Photocopiers'!$A$5:$S$284,L$15,FALSE)),"",VLOOKUP($B41*1000+$A$3,'Schools Leases Photocopiers'!$A$5:$S$284,L$15,FALSE)))</f>
        <v/>
      </c>
    </row>
    <row r="42" spans="1:12" ht="14.25" customHeight="1">
      <c r="A42" s="290"/>
      <c r="B42" s="170" t="str">
        <f>IF(B41="","",IF(B41=$B$40,"",B41+1))</f>
        <v/>
      </c>
      <c r="C42" s="277"/>
      <c r="D42" s="171" t="str">
        <f>IF(OR($B42="",$A$3=0),"",IF(ISNA(VLOOKUP($B42*1000+$A$3,'Schools Leases Photocopiers'!$A$5:$S$284,D$15,FALSE)),"",VLOOKUP($B42*1000+$A$3,'Schools Leases Photocopiers'!$A$5:$S$284,D$15,FALSE)))</f>
        <v/>
      </c>
      <c r="E42" s="171" t="str">
        <f>IF(OR($B42="",$A$3=0),"",IF(ISNA(VLOOKUP($B42*1000+$A$3,'Schools Leases Photocopiers'!$A$5:$S$284,E$15,FALSE)),"",VLOOKUP($B42*1000+$A$3,'Schools Leases Photocopiers'!$A$5:$S$284,E$15,FALSE)))</f>
        <v/>
      </c>
      <c r="F42" s="171" t="str">
        <f>IF(OR($B42="",$A$3=0),"",IF(ISNA(VLOOKUP($B42*1000+$A$3,'Schools Leases Photocopiers'!$A$5:$S$284,F$15,FALSE)),"",VLOOKUP($B42*1000+$A$3,'Schools Leases Photocopiers'!$A$5:$S$284,F$15,FALSE)))</f>
        <v/>
      </c>
      <c r="G42" s="171" t="str">
        <f>IF(OR($B42="",$A$3=0),"",IF(ISNA(VLOOKUP($B42*1000+$A$3,'Schools Leases Photocopiers'!$A$5:$S$284,G$15,FALSE)),"",VLOOKUP($B42*1000+$A$3,'Schools Leases Photocopiers'!$A$5:$S$284,G$15,FALSE)))</f>
        <v/>
      </c>
      <c r="H42" s="177" t="str">
        <f>IF(OR($B42="",$A$3=0),"",IF(ISNA(VLOOKUP($B42*1000+$A$3,'Schools Leases Photocopiers'!$A$5:$S$284,H$15,FALSE)),"",VLOOKUP($B42*1000+$A$3,'Schools Leases Photocopiers'!$A$5:$S$284,H$15,FALSE)))</f>
        <v/>
      </c>
      <c r="I42" s="171" t="str">
        <f>IF(OR($B42="",$A$3=0),"",IF(ISNA(VLOOKUP($B42*1000+$A$3,'Schools Leases Photocopiers'!$A$5:$S$284,I$15,FALSE)),"",VLOOKUP($B42*1000+$A$3,'Schools Leases Photocopiers'!$A$5:$S$284,I$15,FALSE)))</f>
        <v/>
      </c>
      <c r="J42" s="177" t="str">
        <f>IF(OR($B42="",$A$3=0),"",IF(ISNA(VLOOKUP($B42*1000+$A$3,'Schools Leases IT Equipment'!$A$5:$S$284,J$15,FALSE)),"",VLOOKUP($B42*1000+$A$3,'Schools Leases IT Equipment'!$A$5:$S$284,J$15,FALSE)))</f>
        <v/>
      </c>
      <c r="K42" s="171" t="str">
        <f>IF(OR($B42="",$A$3=0),"",IF(ISNA(VLOOKUP($B42*1000+$A$3,'Schools Leases Photocopiers'!$A$5:$S$284,K$15,FALSE)),"",VLOOKUP($B42*1000+$A$3,'Schools Leases Photocopiers'!$A$5:$S$284,K$15,FALSE)))</f>
        <v/>
      </c>
      <c r="L42" s="171" t="str">
        <f>IF(OR($B42="",$A$3=0),"",IF(ISNA(VLOOKUP($B42*1000+$A$3,'Schools Leases Photocopiers'!$A$5:$S$284,L$15,FALSE)),"",VLOOKUP($B42*1000+$A$3,'Schools Leases Photocopiers'!$A$5:$S$284,L$15,FALSE)))</f>
        <v/>
      </c>
    </row>
    <row r="43" spans="1:12" ht="14.25" customHeight="1">
      <c r="A43" s="290"/>
      <c r="B43" s="170" t="str">
        <f t="shared" ref="B43:B46" si="4">IF(B42="","",IF(B42=$B$40,"",B42+1))</f>
        <v/>
      </c>
      <c r="C43" s="277"/>
      <c r="D43" s="171" t="str">
        <f>IF(OR($B43="",$A$3=0),"",IF(ISNA(VLOOKUP($B43*1000+$A$3,'Schools Leases Photocopiers'!$A$5:$S$284,D$15,FALSE)),"",VLOOKUP($B43*1000+$A$3,'Schools Leases Photocopiers'!$A$5:$S$284,D$15,FALSE)))</f>
        <v/>
      </c>
      <c r="E43" s="171" t="str">
        <f>IF(OR($B43="",$A$3=0),"",IF(ISNA(VLOOKUP($B43*1000+$A$3,'Schools Leases Photocopiers'!$A$5:$S$284,E$15,FALSE)),"",VLOOKUP($B43*1000+$A$3,'Schools Leases Photocopiers'!$A$5:$S$284,E$15,FALSE)))</f>
        <v/>
      </c>
      <c r="F43" s="171" t="str">
        <f>IF(OR($B43="",$A$3=0),"",IF(ISNA(VLOOKUP($B43*1000+$A$3,'Schools Leases Photocopiers'!$A$5:$S$284,F$15,FALSE)),"",VLOOKUP($B43*1000+$A$3,'Schools Leases Photocopiers'!$A$5:$S$284,F$15,FALSE)))</f>
        <v/>
      </c>
      <c r="G43" s="171" t="str">
        <f>IF(OR($B43="",$A$3=0),"",IF(ISNA(VLOOKUP($B43*1000+$A$3,'Schools Leases Photocopiers'!$A$5:$S$284,G$15,FALSE)),"",VLOOKUP($B43*1000+$A$3,'Schools Leases Photocopiers'!$A$5:$S$284,G$15,FALSE)))</f>
        <v/>
      </c>
      <c r="H43" s="177" t="str">
        <f>IF(OR($B43="",$A$3=0),"",IF(ISNA(VLOOKUP($B43*1000+$A$3,'Schools Leases Photocopiers'!$A$5:$S$284,H$15,FALSE)),"",VLOOKUP($B43*1000+$A$3,'Schools Leases Photocopiers'!$A$5:$S$284,H$15,FALSE)))</f>
        <v/>
      </c>
      <c r="I43" s="171" t="str">
        <f>IF(OR($B43="",$A$3=0),"",IF(ISNA(VLOOKUP($B43*1000+$A$3,'Schools Leases Photocopiers'!$A$5:$S$284,I$15,FALSE)),"",VLOOKUP($B43*1000+$A$3,'Schools Leases Photocopiers'!$A$5:$S$284,I$15,FALSE)))</f>
        <v/>
      </c>
      <c r="J43" s="177" t="str">
        <f>IF(OR($B43="",$A$3=0),"",IF(ISNA(VLOOKUP($B43*1000+$A$3,'Schools Leases IT Equipment'!$A$5:$S$284,J$15,FALSE)),"",VLOOKUP($B43*1000+$A$3,'Schools Leases IT Equipment'!$A$5:$S$284,J$15,FALSE)))</f>
        <v/>
      </c>
      <c r="K43" s="171" t="str">
        <f>IF(OR($B43="",$A$3=0),"",IF(ISNA(VLOOKUP($B43*1000+$A$3,'Schools Leases Photocopiers'!$A$5:$S$284,K$15,FALSE)),"",VLOOKUP($B43*1000+$A$3,'Schools Leases Photocopiers'!$A$5:$S$284,K$15,FALSE)))</f>
        <v/>
      </c>
      <c r="L43" s="171" t="str">
        <f>IF(OR($B43="",$A$3=0),"",IF(ISNA(VLOOKUP($B43*1000+$A$3,'Schools Leases Photocopiers'!$A$5:$S$284,L$15,FALSE)),"",VLOOKUP($B43*1000+$A$3,'Schools Leases Photocopiers'!$A$5:$S$284,L$15,FALSE)))</f>
        <v/>
      </c>
    </row>
    <row r="44" spans="1:12" ht="14.25" customHeight="1">
      <c r="A44" s="290"/>
      <c r="B44" s="170" t="str">
        <f t="shared" si="4"/>
        <v/>
      </c>
      <c r="C44" s="277"/>
      <c r="D44" s="171" t="str">
        <f>IF(OR($B44="",$A$3=0),"",IF(ISNA(VLOOKUP($B44*1000+$A$3,'Schools Leases Photocopiers'!$A$5:$S$284,D$15,FALSE)),"",VLOOKUP($B44*1000+$A$3,'Schools Leases Photocopiers'!$A$5:$S$284,D$15,FALSE)))</f>
        <v/>
      </c>
      <c r="E44" s="171" t="str">
        <f>IF(OR($B44="",$A$3=0),"",IF(ISNA(VLOOKUP($B44*1000+$A$3,'Schools Leases Photocopiers'!$A$5:$S$284,E$15,FALSE)),"",VLOOKUP($B44*1000+$A$3,'Schools Leases Photocopiers'!$A$5:$S$284,E$15,FALSE)))</f>
        <v/>
      </c>
      <c r="F44" s="171" t="str">
        <f>IF(OR($B44="",$A$3=0),"",IF(ISNA(VLOOKUP($B44*1000+$A$3,'Schools Leases Photocopiers'!$A$5:$S$284,F$15,FALSE)),"",VLOOKUP($B44*1000+$A$3,'Schools Leases Photocopiers'!$A$5:$S$284,F$15,FALSE)))</f>
        <v/>
      </c>
      <c r="G44" s="171" t="str">
        <f>IF(OR($B44="",$A$3=0),"",IF(ISNA(VLOOKUP($B44*1000+$A$3,'Schools Leases Photocopiers'!$A$5:$S$284,G$15,FALSE)),"",VLOOKUP($B44*1000+$A$3,'Schools Leases Photocopiers'!$A$5:$S$284,G$15,FALSE)))</f>
        <v/>
      </c>
      <c r="H44" s="177" t="str">
        <f>IF(OR($B44="",$A$3=0),"",IF(ISNA(VLOOKUP($B44*1000+$A$3,'Schools Leases Photocopiers'!$A$5:$S$284,H$15,FALSE)),"",VLOOKUP($B44*1000+$A$3,'Schools Leases Photocopiers'!$A$5:$S$284,H$15,FALSE)))</f>
        <v/>
      </c>
      <c r="I44" s="171" t="str">
        <f>IF(OR($B44="",$A$3=0),"",IF(ISNA(VLOOKUP($B44*1000+$A$3,'Schools Leases Photocopiers'!$A$5:$S$284,I$15,FALSE)),"",VLOOKUP($B44*1000+$A$3,'Schools Leases Photocopiers'!$A$5:$S$284,I$15,FALSE)))</f>
        <v/>
      </c>
      <c r="J44" s="177" t="str">
        <f>IF(OR($B44="",$A$3=0),"",IF(ISNA(VLOOKUP($B44*1000+$A$3,'Schools Leases IT Equipment'!$A$5:$S$284,J$15,FALSE)),"",VLOOKUP($B44*1000+$A$3,'Schools Leases IT Equipment'!$A$5:$S$284,J$15,FALSE)))</f>
        <v/>
      </c>
      <c r="K44" s="171" t="str">
        <f>IF(OR($B44="",$A$3=0),"",IF(ISNA(VLOOKUP($B44*1000+$A$3,'Schools Leases Photocopiers'!$A$5:$S$284,K$15,FALSE)),"",VLOOKUP($B44*1000+$A$3,'Schools Leases Photocopiers'!$A$5:$S$284,K$15,FALSE)))</f>
        <v/>
      </c>
      <c r="L44" s="171" t="str">
        <f>IF(OR($B44="",$A$3=0),"",IF(ISNA(VLOOKUP($B44*1000+$A$3,'Schools Leases Photocopiers'!$A$5:$S$284,L$15,FALSE)),"",VLOOKUP($B44*1000+$A$3,'Schools Leases Photocopiers'!$A$5:$S$284,L$15,FALSE)))</f>
        <v/>
      </c>
    </row>
    <row r="45" spans="1:12" ht="14.25" customHeight="1">
      <c r="A45" s="290"/>
      <c r="B45" s="170" t="str">
        <f t="shared" si="4"/>
        <v/>
      </c>
      <c r="C45" s="277"/>
      <c r="D45" s="171" t="str">
        <f>IF(OR($B45="",$A$3=0),"",IF(ISNA(VLOOKUP($B45*1000+$A$3,'Schools Leases Photocopiers'!$A$5:$S$284,D$15,FALSE)),"",VLOOKUP($B45*1000+$A$3,'Schools Leases Photocopiers'!$A$5:$S$284,D$15,FALSE)))</f>
        <v/>
      </c>
      <c r="E45" s="171" t="str">
        <f>IF(OR($B45="",$A$3=0),"",IF(ISNA(VLOOKUP($B45*1000+$A$3,'Schools Leases Photocopiers'!$A$5:$S$284,E$15,FALSE)),"",VLOOKUP($B45*1000+$A$3,'Schools Leases Photocopiers'!$A$5:$S$284,E$15,FALSE)))</f>
        <v/>
      </c>
      <c r="F45" s="171" t="str">
        <f>IF(OR($B45="",$A$3=0),"",IF(ISNA(VLOOKUP($B45*1000+$A$3,'Schools Leases Photocopiers'!$A$5:$S$284,F$15,FALSE)),"",VLOOKUP($B45*1000+$A$3,'Schools Leases Photocopiers'!$A$5:$S$284,F$15,FALSE)))</f>
        <v/>
      </c>
      <c r="G45" s="171" t="str">
        <f>IF(OR($B45="",$A$3=0),"",IF(ISNA(VLOOKUP($B45*1000+$A$3,'Schools Leases Photocopiers'!$A$5:$S$284,G$15,FALSE)),"",VLOOKUP($B45*1000+$A$3,'Schools Leases Photocopiers'!$A$5:$S$284,G$15,FALSE)))</f>
        <v/>
      </c>
      <c r="H45" s="177" t="str">
        <f>IF(OR($B45="",$A$3=0),"",IF(ISNA(VLOOKUP($B45*1000+$A$3,'Schools Leases Photocopiers'!$A$5:$S$284,H$15,FALSE)),"",VLOOKUP($B45*1000+$A$3,'Schools Leases Photocopiers'!$A$5:$S$284,H$15,FALSE)))</f>
        <v/>
      </c>
      <c r="I45" s="171" t="str">
        <f>IF(OR($B45="",$A$3=0),"",IF(ISNA(VLOOKUP($B45*1000+$A$3,'Schools Leases Photocopiers'!$A$5:$S$284,I$15,FALSE)),"",VLOOKUP($B45*1000+$A$3,'Schools Leases Photocopiers'!$A$5:$S$284,I$15,FALSE)))</f>
        <v/>
      </c>
      <c r="J45" s="177" t="str">
        <f>IF(OR($B45="",$A$3=0),"",IF(ISNA(VLOOKUP($B45*1000+$A$3,'Schools Leases IT Equipment'!$A$5:$S$284,J$15,FALSE)),"",VLOOKUP($B45*1000+$A$3,'Schools Leases IT Equipment'!$A$5:$S$284,J$15,FALSE)))</f>
        <v/>
      </c>
      <c r="K45" s="171" t="str">
        <f>IF(OR($B45="",$A$3=0),"",IF(ISNA(VLOOKUP($B45*1000+$A$3,'Schools Leases Photocopiers'!$A$5:$S$284,K$15,FALSE)),"",VLOOKUP($B45*1000+$A$3,'Schools Leases Photocopiers'!$A$5:$S$284,K$15,FALSE)))</f>
        <v/>
      </c>
      <c r="L45" s="171" t="str">
        <f>IF(OR($B45="",$A$3=0),"",IF(ISNA(VLOOKUP($B45*1000+$A$3,'Schools Leases Photocopiers'!$A$5:$S$284,L$15,FALSE)),"",VLOOKUP($B45*1000+$A$3,'Schools Leases Photocopiers'!$A$5:$S$284,L$15,FALSE)))</f>
        <v/>
      </c>
    </row>
    <row r="46" spans="1:12" ht="14.25" customHeight="1">
      <c r="A46" s="291"/>
      <c r="B46" s="170" t="str">
        <f t="shared" si="4"/>
        <v/>
      </c>
      <c r="C46" s="278"/>
      <c r="D46" s="171" t="str">
        <f>IF(OR($B46="",$A$3=0),"",IF(ISNA(VLOOKUP($B46*1000+$A$3,'Schools Leases Photocopiers'!$A$5:$S$284,D$15,FALSE)),"",VLOOKUP($B46*1000+$A$3,'Schools Leases Photocopiers'!$A$5:$S$284,D$15,FALSE)))</f>
        <v/>
      </c>
      <c r="E46" s="171" t="str">
        <f>IF(OR($B46="",$A$3=0),"",IF(ISNA(VLOOKUP($B46*1000+$A$3,'Schools Leases Photocopiers'!$A$5:$S$284,E$15,FALSE)),"",VLOOKUP($B46*1000+$A$3,'Schools Leases Photocopiers'!$A$5:$S$284,E$15,FALSE)))</f>
        <v/>
      </c>
      <c r="F46" s="171" t="str">
        <f>IF(OR($B46="",$A$3=0),"",IF(ISNA(VLOOKUP($B46*1000+$A$3,'Schools Leases Photocopiers'!$A$5:$S$284,F$15,FALSE)),"",VLOOKUP($B46*1000+$A$3,'Schools Leases Photocopiers'!$A$5:$S$284,F$15,FALSE)))</f>
        <v/>
      </c>
      <c r="G46" s="171" t="str">
        <f>IF(OR($B46="",$A$3=0),"",IF(ISNA(VLOOKUP($B46*1000+$A$3,'Schools Leases Photocopiers'!$A$5:$S$284,G$15,FALSE)),"",VLOOKUP($B46*1000+$A$3,'Schools Leases Photocopiers'!$A$5:$S$284,G$15,FALSE)))</f>
        <v/>
      </c>
      <c r="H46" s="177" t="str">
        <f>IF(OR($B46="",$A$3=0),"",IF(ISNA(VLOOKUP($B46*1000+$A$3,'Schools Leases Photocopiers'!$A$5:$S$284,H$15,FALSE)),"",VLOOKUP($B46*1000+$A$3,'Schools Leases Photocopiers'!$A$5:$S$284,H$15,FALSE)))</f>
        <v/>
      </c>
      <c r="I46" s="171" t="str">
        <f>IF(OR($B46="",$A$3=0),"",IF(ISNA(VLOOKUP($B46*1000+$A$3,'Schools Leases Photocopiers'!$A$5:$S$284,I$15,FALSE)),"",VLOOKUP($B46*1000+$A$3,'Schools Leases Photocopiers'!$A$5:$S$284,I$15,FALSE)))</f>
        <v/>
      </c>
      <c r="J46" s="177" t="str">
        <f>IF(OR($B46="",$A$3=0),"",IF(ISNA(VLOOKUP($B46*1000+$A$3,'Schools Leases IT Equipment'!$A$5:$S$284,J$15,FALSE)),"",VLOOKUP($B46*1000+$A$3,'Schools Leases IT Equipment'!$A$5:$S$284,J$15,FALSE)))</f>
        <v/>
      </c>
      <c r="K46" s="171" t="str">
        <f>IF(OR($B46="",$A$3=0),"",IF(ISNA(VLOOKUP($B46*1000+$A$3,'Schools Leases Photocopiers'!$A$5:$S$284,K$15,FALSE)),"",VLOOKUP($B46*1000+$A$3,'Schools Leases Photocopiers'!$A$5:$S$284,K$15,FALSE)))</f>
        <v/>
      </c>
      <c r="L46" s="171" t="str">
        <f>IF(OR($B46="",$A$3=0),"",IF(ISNA(VLOOKUP($B46*1000+$A$3,'Schools Leases Photocopiers'!$A$5:$S$284,L$15,FALSE)),"",VLOOKUP($B46*1000+$A$3,'Schools Leases Photocopiers'!$A$5:$S$284,L$15,FALSE)))</f>
        <v/>
      </c>
    </row>
    <row r="47" spans="1:12">
      <c r="A47" s="180"/>
      <c r="B47" s="170"/>
      <c r="C47" s="180"/>
      <c r="H47" s="176"/>
      <c r="J47" s="176"/>
    </row>
    <row r="48" spans="1:12" ht="85.5">
      <c r="A48" s="289" t="s">
        <v>44</v>
      </c>
      <c r="B48" s="170">
        <f>COUNTIFS('Schools Leases Security Systems'!C:C,$A$3,'Schools Leases Security Systems'!I:I,"Yes")</f>
        <v>0</v>
      </c>
      <c r="C48" s="276" t="str">
        <f>IF($A$3="","",IF(B47=1,"Yes","No"))</f>
        <v/>
      </c>
      <c r="D48" s="23"/>
      <c r="E48" s="17" t="s">
        <v>45</v>
      </c>
      <c r="F48" s="23"/>
      <c r="G48" s="23"/>
      <c r="H48" s="20"/>
      <c r="I48" s="21"/>
      <c r="J48" s="20" t="str">
        <f t="shared" si="1"/>
        <v/>
      </c>
      <c r="K48" s="22"/>
      <c r="L48" s="17" t="s">
        <v>41</v>
      </c>
    </row>
    <row r="49" spans="1:12" ht="14.25" customHeight="1">
      <c r="A49" s="290"/>
      <c r="B49" s="170" t="str">
        <f>IF($A$3="","",IF(B48=0,"",1))</f>
        <v/>
      </c>
      <c r="C49" s="277"/>
      <c r="D49" s="178" t="str">
        <f>IF(OR($B49="",$A$3=0),"",IF(ISNA(VLOOKUP($B49*1000+$A$3,'Schools Leases Security Systems'!$A$5:$S$284,D$15,FALSE)),"",VLOOKUP($B49*1000+$A$3,'Schools Leases Security Systems'!$A$5:$S$284,D$15,FALSE)))</f>
        <v/>
      </c>
      <c r="E49" s="178" t="str">
        <f>IF(OR($B49="",$A$3=0),"",IF(ISNA(VLOOKUP($B49*1000+$A$3,'Schools Leases Security Systems'!$A$5:$S$284,E$15,FALSE)),"",VLOOKUP($B49*1000+$A$3,'Schools Leases Security Systems'!$A$5:$S$284,E$15,FALSE)))</f>
        <v/>
      </c>
      <c r="F49" s="178" t="str">
        <f>IF(OR($B49="",$A$3=0),"",IF(ISNA(VLOOKUP($B49*1000+$A$3,'Schools Leases Security Systems'!$A$5:$S$284,F$15,FALSE)),"",VLOOKUP($B49*1000+$A$3,'Schools Leases Security Systems'!$A$5:$S$284,F$15,FALSE)))</f>
        <v/>
      </c>
      <c r="G49" s="178" t="str">
        <f>IF(OR($B49="",$A$3=0),"",IF(ISNA(VLOOKUP($B49*1000+$A$3,'Schools Leases Security Systems'!$A$5:$S$284,G$15,FALSE)),"",VLOOKUP($B49*1000+$A$3,'Schools Leases Security Systems'!$A$5:$S$284,G$15,FALSE)))</f>
        <v/>
      </c>
      <c r="H49" s="181" t="str">
        <f>IF(OR($B49="",$A$3=0),"",IF(ISNA(VLOOKUP($B49*1000+$A$3,'Schools Leases Security Systems'!$A$5:$S$284,H$15,FALSE)),"",VLOOKUP($B49*1000+$A$3,'Schools Leases Security Systems'!$A$5:$S$284,H$15,FALSE)))</f>
        <v/>
      </c>
      <c r="I49" s="178" t="str">
        <f>IF(OR($B49="",$A$3=0),"",IF(ISNA(VLOOKUP($B49*1000+$A$3,'Schools Leases Security Systems'!$A$5:$S$284,I$15,FALSE)),"",VLOOKUP($B49*1000+$A$3,'Schools Leases Security Systems'!$A$5:$S$284,I$15,FALSE)))</f>
        <v/>
      </c>
      <c r="J49" s="177" t="str">
        <f>IF(OR($B49="",$A$3=0),"",IF(ISNA(VLOOKUP($B49*1000+$A$3,'Schools Leases IT Equipment'!$A$5:$S$284,J$15,FALSE)),"",VLOOKUP($B49*1000+$A$3,'Schools Leases IT Equipment'!$A$5:$S$284,J$15,FALSE)))</f>
        <v/>
      </c>
      <c r="K49" s="178" t="str">
        <f>IF(OR($B49="",$A$3=0),"",IF(ISNA(VLOOKUP($B49*1000+$A$3,'Schools Leases Security Systems'!$A$5:$S$284,K$15,FALSE)),"",VLOOKUP($B49*1000+$A$3,'Schools Leases Security Systems'!$A$5:$S$284,K$15,FALSE)))</f>
        <v/>
      </c>
      <c r="L49" s="178" t="str">
        <f>IF(OR($B49="",$A$3=0),"",IF(ISNA(VLOOKUP($B49*1000+$A$3,'Schools Leases Security Systems'!$A$5:$S$284,L$15,FALSE)),"",VLOOKUP($B49*1000+$A$3,'Schools Leases Security Systems'!$A$5:$S$284,L$15,FALSE)))</f>
        <v/>
      </c>
    </row>
    <row r="50" spans="1:12" ht="14.25" customHeight="1">
      <c r="A50" s="290"/>
      <c r="B50" s="170" t="str">
        <f>IF(B49="","",IF(B49=$B$48,"",B49+1))</f>
        <v/>
      </c>
      <c r="C50" s="277"/>
      <c r="D50" s="178" t="str">
        <f>IF(OR($B50="",$A$3=0),"",IF(ISNA(VLOOKUP($B50*1000+$A$3,'Schools Leases Security Systems'!$A$5:$S$284,D$15,FALSE)),"",VLOOKUP($B50*1000+$A$3,'Schools Leases Security Systems'!$A$5:$S$284,D$15,FALSE)))</f>
        <v/>
      </c>
      <c r="E50" s="178" t="str">
        <f>IF(OR($B50="",$A$3=0),"",IF(ISNA(VLOOKUP($B50*1000+$A$3,'Schools Leases Security Systems'!$A$5:$S$284,E$15,FALSE)),"",VLOOKUP($B50*1000+$A$3,'Schools Leases Security Systems'!$A$5:$S$284,E$15,FALSE)))</f>
        <v/>
      </c>
      <c r="F50" s="178" t="str">
        <f>IF(OR($B50="",$A$3=0),"",IF(ISNA(VLOOKUP($B50*1000+$A$3,'Schools Leases Security Systems'!$A$5:$S$284,F$15,FALSE)),"",VLOOKUP($B50*1000+$A$3,'Schools Leases Security Systems'!$A$5:$S$284,F$15,FALSE)))</f>
        <v/>
      </c>
      <c r="G50" s="178" t="str">
        <f>IF(OR($B50="",$A$3=0),"",IF(ISNA(VLOOKUP($B50*1000+$A$3,'Schools Leases Security Systems'!$A$5:$S$284,G$15,FALSE)),"",VLOOKUP($B50*1000+$A$3,'Schools Leases Security Systems'!$A$5:$S$284,G$15,FALSE)))</f>
        <v/>
      </c>
      <c r="H50" s="181" t="str">
        <f>IF(OR($B50="",$A$3=0),"",IF(ISNA(VLOOKUP($B50*1000+$A$3,'Schools Leases Security Systems'!$A$5:$S$284,H$15,FALSE)),"",VLOOKUP($B50*1000+$A$3,'Schools Leases Security Systems'!$A$5:$S$284,H$15,FALSE)))</f>
        <v/>
      </c>
      <c r="I50" s="178" t="str">
        <f>IF(OR($B50="",$A$3=0),"",IF(ISNA(VLOOKUP($B50*1000+$A$3,'Schools Leases Security Systems'!$A$5:$S$284,I$15,FALSE)),"",VLOOKUP($B50*1000+$A$3,'Schools Leases Security Systems'!$A$5:$S$284,I$15,FALSE)))</f>
        <v/>
      </c>
      <c r="J50" s="177" t="str">
        <f>IF(OR($B50="",$A$3=0),"",IF(ISNA(VLOOKUP($B50*1000+$A$3,'Schools Leases IT Equipment'!$A$5:$S$284,J$15,FALSE)),"",VLOOKUP($B50*1000+$A$3,'Schools Leases IT Equipment'!$A$5:$S$284,J$15,FALSE)))</f>
        <v/>
      </c>
      <c r="K50" s="178" t="str">
        <f>IF(OR($B50="",$A$3=0),"",IF(ISNA(VLOOKUP($B50*1000+$A$3,'Schools Leases Security Systems'!$A$5:$S$284,K$15,FALSE)),"",VLOOKUP($B50*1000+$A$3,'Schools Leases Security Systems'!$A$5:$S$284,K$15,FALSE)))</f>
        <v/>
      </c>
      <c r="L50" s="178" t="str">
        <f>IF(OR($B50="",$A$3=0),"",IF(ISNA(VLOOKUP($B50*1000+$A$3,'Schools Leases Security Systems'!$A$5:$S$284,L$15,FALSE)),"",VLOOKUP($B50*1000+$A$3,'Schools Leases Security Systems'!$A$5:$S$284,L$15,FALSE)))</f>
        <v/>
      </c>
    </row>
    <row r="51" spans="1:12" ht="14.25" customHeight="1">
      <c r="A51" s="290"/>
      <c r="B51" s="170" t="str">
        <f t="shared" ref="B51:B52" si="5">IF(B50="","",IF(B50=$B$48,"",B50+1))</f>
        <v/>
      </c>
      <c r="C51" s="277"/>
      <c r="D51" s="178" t="str">
        <f>IF(OR($B51="",$A$3=0),"",IF(ISNA(VLOOKUP($B51*1000+$A$3,'Schools Leases Security Systems'!$A$5:$S$284,D$15,FALSE)),"",VLOOKUP($B51*1000+$A$3,'Schools Leases Security Systems'!$A$5:$S$284,D$15,FALSE)))</f>
        <v/>
      </c>
      <c r="E51" s="178" t="str">
        <f>IF(OR($B51="",$A$3=0),"",IF(ISNA(VLOOKUP($B51*1000+$A$3,'Schools Leases Security Systems'!$A$5:$S$284,E$15,FALSE)),"",VLOOKUP($B51*1000+$A$3,'Schools Leases Security Systems'!$A$5:$S$284,E$15,FALSE)))</f>
        <v/>
      </c>
      <c r="F51" s="178" t="str">
        <f>IF(OR($B51="",$A$3=0),"",IF(ISNA(VLOOKUP($B51*1000+$A$3,'Schools Leases Security Systems'!$A$5:$S$284,F$15,FALSE)),"",VLOOKUP($B51*1000+$A$3,'Schools Leases Security Systems'!$A$5:$S$284,F$15,FALSE)))</f>
        <v/>
      </c>
      <c r="G51" s="178" t="str">
        <f>IF(OR($B51="",$A$3=0),"",IF(ISNA(VLOOKUP($B51*1000+$A$3,'Schools Leases Security Systems'!$A$5:$S$284,G$15,FALSE)),"",VLOOKUP($B51*1000+$A$3,'Schools Leases Security Systems'!$A$5:$S$284,G$15,FALSE)))</f>
        <v/>
      </c>
      <c r="H51" s="181" t="str">
        <f>IF(OR($B51="",$A$3=0),"",IF(ISNA(VLOOKUP($B51*1000+$A$3,'Schools Leases Security Systems'!$A$5:$S$284,H$15,FALSE)),"",VLOOKUP($B51*1000+$A$3,'Schools Leases Security Systems'!$A$5:$S$284,H$15,FALSE)))</f>
        <v/>
      </c>
      <c r="I51" s="178" t="str">
        <f>IF(OR($B51="",$A$3=0),"",IF(ISNA(VLOOKUP($B51*1000+$A$3,'Schools Leases Security Systems'!$A$5:$S$284,I$15,FALSE)),"",VLOOKUP($B51*1000+$A$3,'Schools Leases Security Systems'!$A$5:$S$284,I$15,FALSE)))</f>
        <v/>
      </c>
      <c r="J51" s="177" t="str">
        <f>IF(OR($B51="",$A$3=0),"",IF(ISNA(VLOOKUP($B51*1000+$A$3,'Schools Leases IT Equipment'!$A$5:$S$284,J$15,FALSE)),"",VLOOKUP($B51*1000+$A$3,'Schools Leases IT Equipment'!$A$5:$S$284,J$15,FALSE)))</f>
        <v/>
      </c>
      <c r="K51" s="178" t="str">
        <f>IF(OR($B51="",$A$3=0),"",IF(ISNA(VLOOKUP($B51*1000+$A$3,'Schools Leases Security Systems'!$A$5:$S$284,K$15,FALSE)),"",VLOOKUP($B51*1000+$A$3,'Schools Leases Security Systems'!$A$5:$S$284,K$15,FALSE)))</f>
        <v/>
      </c>
      <c r="L51" s="178" t="str">
        <f>IF(OR($B51="",$A$3=0),"",IF(ISNA(VLOOKUP($B51*1000+$A$3,'Schools Leases Security Systems'!$A$5:$S$284,L$15,FALSE)),"",VLOOKUP($B51*1000+$A$3,'Schools Leases Security Systems'!$A$5:$S$284,L$15,FALSE)))</f>
        <v/>
      </c>
    </row>
    <row r="52" spans="1:12" ht="14.25" customHeight="1">
      <c r="A52" s="291"/>
      <c r="B52" s="170" t="str">
        <f t="shared" si="5"/>
        <v/>
      </c>
      <c r="C52" s="277"/>
      <c r="D52" s="178" t="str">
        <f>IF(OR($B52="",$A$3=0),"",IF(ISNA(VLOOKUP($B52*1000+$A$3,'Schools Leases Security Systems'!$A$5:$S$284,D$15,FALSE)),"",VLOOKUP($B52*1000+$A$3,'Schools Leases Security Systems'!$A$5:$S$284,D$15,FALSE)))</f>
        <v/>
      </c>
      <c r="E52" s="178" t="str">
        <f>IF(OR($B52="",$A$3=0),"",IF(ISNA(VLOOKUP($B52*1000+$A$3,'Schools Leases Security Systems'!$A$5:$S$284,E$15,FALSE)),"",VLOOKUP($B52*1000+$A$3,'Schools Leases Security Systems'!$A$5:$S$284,E$15,FALSE)))</f>
        <v/>
      </c>
      <c r="F52" s="178" t="str">
        <f>IF(OR($B52="",$A$3=0),"",IF(ISNA(VLOOKUP($B52*1000+$A$3,'Schools Leases Security Systems'!$A$5:$S$284,F$15,FALSE)),"",VLOOKUP($B52*1000+$A$3,'Schools Leases Security Systems'!$A$5:$S$284,F$15,FALSE)))</f>
        <v/>
      </c>
      <c r="G52" s="178" t="str">
        <f>IF(OR($B52="",$A$3=0),"",IF(ISNA(VLOOKUP($B52*1000+$A$3,'Schools Leases Security Systems'!$A$5:$S$284,G$15,FALSE)),"",VLOOKUP($B52*1000+$A$3,'Schools Leases Security Systems'!$A$5:$S$284,G$15,FALSE)))</f>
        <v/>
      </c>
      <c r="H52" s="181" t="str">
        <f>IF(OR($B52="",$A$3=0),"",IF(ISNA(VLOOKUP($B52*1000+$A$3,'Schools Leases Security Systems'!$A$5:$S$284,H$15,FALSE)),"",VLOOKUP($B52*1000+$A$3,'Schools Leases Security Systems'!$A$5:$S$284,H$15,FALSE)))</f>
        <v/>
      </c>
      <c r="I52" s="178" t="str">
        <f>IF(OR($B52="",$A$3=0),"",IF(ISNA(VLOOKUP($B52*1000+$A$3,'Schools Leases Security Systems'!$A$5:$S$284,I$15,FALSE)),"",VLOOKUP($B52*1000+$A$3,'Schools Leases Security Systems'!$A$5:$S$284,I$15,FALSE)))</f>
        <v/>
      </c>
      <c r="J52" s="177" t="str">
        <f>IF(OR($B52="",$A$3=0),"",IF(ISNA(VLOOKUP($B52*1000+$A$3,'Schools Leases IT Equipment'!$A$5:$S$284,J$15,FALSE)),"",VLOOKUP($B52*1000+$A$3,'Schools Leases IT Equipment'!$A$5:$S$284,J$15,FALSE)))</f>
        <v/>
      </c>
      <c r="K52" s="178" t="str">
        <f>IF(OR($B52="",$A$3=0),"",IF(ISNA(VLOOKUP($B52*1000+$A$3,'Schools Leases Security Systems'!$A$5:$S$284,K$15,FALSE)),"",VLOOKUP($B52*1000+$A$3,'Schools Leases Security Systems'!$A$5:$S$284,K$15,FALSE)))</f>
        <v/>
      </c>
      <c r="L52" s="178" t="str">
        <f>IF(OR($B52="",$A$3=0),"",IF(ISNA(VLOOKUP($B52*1000+$A$3,'Schools Leases Security Systems'!$A$5:$S$284,L$15,FALSE)),"",VLOOKUP($B52*1000+$A$3,'Schools Leases Security Systems'!$A$5:$S$284,L$15,FALSE)))</f>
        <v/>
      </c>
    </row>
    <row r="53" spans="1:12">
      <c r="A53" s="180"/>
      <c r="B53" s="169"/>
      <c r="C53" s="278"/>
      <c r="H53" s="176"/>
      <c r="J53" s="176"/>
    </row>
    <row r="54" spans="1:12" ht="85.5">
      <c r="A54" s="273" t="s">
        <v>46</v>
      </c>
      <c r="B54" s="169">
        <f>COUNTIFS('Schools Leases Catering Equip'!C:C,$A$3,'Schools Leases Catering Equip'!I:I,"Yes")</f>
        <v>0</v>
      </c>
      <c r="C54" s="16"/>
      <c r="D54" s="16"/>
      <c r="E54" s="17" t="s">
        <v>45</v>
      </c>
      <c r="F54" s="23"/>
      <c r="G54" s="23"/>
      <c r="H54" s="20"/>
      <c r="I54" s="21"/>
      <c r="J54" s="20" t="str">
        <f t="shared" si="1"/>
        <v/>
      </c>
      <c r="K54" s="22"/>
      <c r="L54" s="17" t="s">
        <v>41</v>
      </c>
    </row>
    <row r="55" spans="1:12" ht="14.25" customHeight="1">
      <c r="A55" s="274"/>
      <c r="B55" s="170" t="str">
        <f>IF($A$3="","",IF(B54=0,"",1))</f>
        <v/>
      </c>
      <c r="C55" s="276" t="str">
        <f>IF($A$3="","",IF(B54=1,"Yes","No"))</f>
        <v/>
      </c>
      <c r="D55" s="171" t="str">
        <f>IF(OR($B55="",$A$3=0),"",IF(ISNA(VLOOKUP($B55*1000+$A$3,'Schools Leases Catering Equip'!$A$5:$S$284,D$15,FALSE)),"",VLOOKUP($B55*1000+$A$3,'Schools Leases Catering Equip'!$A$5:$S$284,D$15,FALSE)))</f>
        <v/>
      </c>
      <c r="E55" s="171" t="str">
        <f>IF(OR($B55="",$A$3=0),"",IF(ISNA(VLOOKUP($B55*1000+$A$3,'Schools Leases Catering Equip'!$A$5:$S$284,E$15,FALSE)),"",VLOOKUP($B55*1000+$A$3,'Schools Leases Catering Equip'!$A$5:$S$284,E$15,FALSE)))</f>
        <v/>
      </c>
      <c r="F55" s="171" t="str">
        <f>IF(OR($B55="",$A$3=0),"",IF(ISNA(VLOOKUP($B55*1000+$A$3,'Schools Leases Catering Equip'!$A$5:$S$284,F$15,FALSE)),"",VLOOKUP($B55*1000+$A$3,'Schools Leases Catering Equip'!$A$5:$S$284,F$15,FALSE)))</f>
        <v/>
      </c>
      <c r="G55" s="171" t="str">
        <f>IF(OR($B55="",$A$3=0),"",IF(ISNA(VLOOKUP($B55*1000+$A$3,'Schools Leases Catering Equip'!$A$5:$S$284,G$15,FALSE)),"",VLOOKUP($B55*1000+$A$3,'Schools Leases Catering Equip'!$A$5:$S$284,G$15,FALSE)))</f>
        <v/>
      </c>
      <c r="H55" s="177" t="str">
        <f>IF(OR($B55="",$A$3=0),"",IF(ISNA(VLOOKUP($B55*1000+$A$3,'Schools Leases Catering Equip'!$A$5:$S$284,H$15,FALSE)),"",VLOOKUP($B55*1000+$A$3,'Schools Leases Catering Equip'!$A$5:$S$284,H$15,FALSE)))</f>
        <v/>
      </c>
      <c r="I55" s="171" t="str">
        <f>IF(OR($B55="",$A$3=0),"",IF(ISNA(VLOOKUP($B55*1000+$A$3,'Schools Leases Catering Equip'!$A$5:$S$284,I$15,FALSE)),"",VLOOKUP($B55*1000+$A$3,'Schools Leases Catering Equip'!$A$5:$S$284,I$15,FALSE)))</f>
        <v/>
      </c>
      <c r="J55" s="177" t="str">
        <f>IF(OR($B55="",$A$3=0),"",IF(ISNA(VLOOKUP($B55*1000+$A$3,'Schools Leases IT Equipment'!$A$5:$S$284,J$15,FALSE)),"",VLOOKUP($B55*1000+$A$3,'Schools Leases IT Equipment'!$A$5:$S$284,J$15,FALSE)))</f>
        <v/>
      </c>
      <c r="K55" s="171" t="str">
        <f>IF(OR($B55="",$A$3=0),"",IF(ISNA(VLOOKUP($B55*1000+$A$3,'Schools Leases Catering Equip'!$A$5:$S$284,K$15,FALSE)),"",VLOOKUP($B55*1000+$A$3,'Schools Leases Catering Equip'!$A$5:$S$284,K$15,FALSE)))</f>
        <v/>
      </c>
      <c r="L55" s="171" t="str">
        <f>IF(OR($B55="",$A$3=0),"",IF(ISNA(VLOOKUP($B55*1000+$A$3,'Schools Leases Catering Equip'!$A$5:$S$284,L$15,FALSE)),"",VLOOKUP($B55*1000+$A$3,'Schools Leases Catering Equip'!$A$5:$S$284,L$15,FALSE)))</f>
        <v/>
      </c>
    </row>
    <row r="56" spans="1:12" ht="14.25" customHeight="1">
      <c r="A56" s="274"/>
      <c r="B56" s="170" t="str">
        <f>IF(B55="","",IF(B55=$B$54,"",B55+1))</f>
        <v/>
      </c>
      <c r="C56" s="277"/>
      <c r="D56" s="171" t="str">
        <f>IF(OR($B56="",$A$3=0),"",IF(ISNA(VLOOKUP($B56*1000+$A$3,'Schools Leases Catering Equip'!$A$5:$S$284,D$15,FALSE)),"",VLOOKUP($B56*1000+$A$3,'Schools Leases Catering Equip'!$A$5:$S$284,D$15,FALSE)))</f>
        <v/>
      </c>
      <c r="E56" s="171" t="str">
        <f>IF(OR($B56="",$A$3=0),"",IF(ISNA(VLOOKUP($B56*1000+$A$3,'Schools Leases Catering Equip'!$A$5:$S$284,E$15,FALSE)),"",VLOOKUP($B56*1000+$A$3,'Schools Leases Catering Equip'!$A$5:$S$284,E$15,FALSE)))</f>
        <v/>
      </c>
      <c r="F56" s="171" t="str">
        <f>IF(OR($B56="",$A$3=0),"",IF(ISNA(VLOOKUP($B56*1000+$A$3,'Schools Leases Catering Equip'!$A$5:$S$284,F$15,FALSE)),"",VLOOKUP($B56*1000+$A$3,'Schools Leases Catering Equip'!$A$5:$S$284,F$15,FALSE)))</f>
        <v/>
      </c>
      <c r="G56" s="171" t="str">
        <f>IF(OR($B56="",$A$3=0),"",IF(ISNA(VLOOKUP($B56*1000+$A$3,'Schools Leases Catering Equip'!$A$5:$S$284,G$15,FALSE)),"",VLOOKUP($B56*1000+$A$3,'Schools Leases Catering Equip'!$A$5:$S$284,G$15,FALSE)))</f>
        <v/>
      </c>
      <c r="H56" s="177" t="str">
        <f>IF(OR($B56="",$A$3=0),"",IF(ISNA(VLOOKUP($B56*1000+$A$3,'Schools Leases Catering Equip'!$A$5:$S$284,H$15,FALSE)),"",VLOOKUP($B56*1000+$A$3,'Schools Leases Catering Equip'!$A$5:$S$284,H$15,FALSE)))</f>
        <v/>
      </c>
      <c r="I56" s="171" t="str">
        <f>IF(OR($B56="",$A$3=0),"",IF(ISNA(VLOOKUP($B56*1000+$A$3,'Schools Leases Catering Equip'!$A$5:$S$284,I$15,FALSE)),"",VLOOKUP($B56*1000+$A$3,'Schools Leases Catering Equip'!$A$5:$S$284,I$15,FALSE)))</f>
        <v/>
      </c>
      <c r="J56" s="177" t="str">
        <f>IF(OR($B56="",$A$3=0),"",IF(ISNA(VLOOKUP($B56*1000+$A$3,'Schools Leases IT Equipment'!$A$5:$S$284,J$15,FALSE)),"",VLOOKUP($B56*1000+$A$3,'Schools Leases IT Equipment'!$A$5:$S$284,J$15,FALSE)))</f>
        <v/>
      </c>
      <c r="K56" s="171" t="str">
        <f>IF(OR($B56="",$A$3=0),"",IF(ISNA(VLOOKUP($B56*1000+$A$3,'Schools Leases Catering Equip'!$A$5:$S$284,K$15,FALSE)),"",VLOOKUP($B56*1000+$A$3,'Schools Leases Catering Equip'!$A$5:$S$284,K$15,FALSE)))</f>
        <v/>
      </c>
      <c r="L56" s="171" t="str">
        <f>IF(OR($B56="",$A$3=0),"",IF(ISNA(VLOOKUP($B56*1000+$A$3,'Schools Leases Catering Equip'!$A$5:$S$284,L$15,FALSE)),"",VLOOKUP($B56*1000+$A$3,'Schools Leases Catering Equip'!$A$5:$S$284,L$15,FALSE)))</f>
        <v/>
      </c>
    </row>
    <row r="57" spans="1:12" ht="14.25" customHeight="1">
      <c r="A57" s="274"/>
      <c r="B57" s="170" t="str">
        <f t="shared" ref="B57:B60" si="6">IF(B56="","",IF(B56=$B$54,"",B56+1))</f>
        <v/>
      </c>
      <c r="C57" s="277"/>
      <c r="D57" s="171" t="str">
        <f>IF(OR($B57="",$A$3=0),"",IF(ISNA(VLOOKUP($B57*1000+$A$3,'Schools Leases Catering Equip'!$A$5:$S$284,D$15,FALSE)),"",VLOOKUP($B57*1000+$A$3,'Schools Leases Catering Equip'!$A$5:$S$284,D$15,FALSE)))</f>
        <v/>
      </c>
      <c r="E57" s="171" t="str">
        <f>IF(OR($B57="",$A$3=0),"",IF(ISNA(VLOOKUP($B57*1000+$A$3,'Schools Leases Catering Equip'!$A$5:$S$284,E$15,FALSE)),"",VLOOKUP($B57*1000+$A$3,'Schools Leases Catering Equip'!$A$5:$S$284,E$15,FALSE)))</f>
        <v/>
      </c>
      <c r="F57" s="171" t="str">
        <f>IF(OR($B57="",$A$3=0),"",IF(ISNA(VLOOKUP($B57*1000+$A$3,'Schools Leases Catering Equip'!$A$5:$S$284,F$15,FALSE)),"",VLOOKUP($B57*1000+$A$3,'Schools Leases Catering Equip'!$A$5:$S$284,F$15,FALSE)))</f>
        <v/>
      </c>
      <c r="G57" s="171" t="str">
        <f>IF(OR($B57="",$A$3=0),"",IF(ISNA(VLOOKUP($B57*1000+$A$3,'Schools Leases Catering Equip'!$A$5:$S$284,G$15,FALSE)),"",VLOOKUP($B57*1000+$A$3,'Schools Leases Catering Equip'!$A$5:$S$284,G$15,FALSE)))</f>
        <v/>
      </c>
      <c r="H57" s="177" t="str">
        <f>IF(OR($B57="",$A$3=0),"",IF(ISNA(VLOOKUP($B57*1000+$A$3,'Schools Leases Catering Equip'!$A$5:$S$284,H$15,FALSE)),"",VLOOKUP($B57*1000+$A$3,'Schools Leases Catering Equip'!$A$5:$S$284,H$15,FALSE)))</f>
        <v/>
      </c>
      <c r="I57" s="171" t="str">
        <f>IF(OR($B57="",$A$3=0),"",IF(ISNA(VLOOKUP($B57*1000+$A$3,'Schools Leases Catering Equip'!$A$5:$S$284,I$15,FALSE)),"",VLOOKUP($B57*1000+$A$3,'Schools Leases Catering Equip'!$A$5:$S$284,I$15,FALSE)))</f>
        <v/>
      </c>
      <c r="J57" s="177" t="str">
        <f>IF(OR($B57="",$A$3=0),"",IF(ISNA(VLOOKUP($B57*1000+$A$3,'Schools Leases IT Equipment'!$A$5:$S$284,J$15,FALSE)),"",VLOOKUP($B57*1000+$A$3,'Schools Leases IT Equipment'!$A$5:$S$284,J$15,FALSE)))</f>
        <v/>
      </c>
      <c r="K57" s="171" t="str">
        <f>IF(OR($B57="",$A$3=0),"",IF(ISNA(VLOOKUP($B57*1000+$A$3,'Schools Leases Catering Equip'!$A$5:$S$284,K$15,FALSE)),"",VLOOKUP($B57*1000+$A$3,'Schools Leases Catering Equip'!$A$5:$S$284,K$15,FALSE)))</f>
        <v/>
      </c>
      <c r="L57" s="171" t="str">
        <f>IF(OR($B57="",$A$3=0),"",IF(ISNA(VLOOKUP($B57*1000+$A$3,'Schools Leases Catering Equip'!$A$5:$S$284,L$15,FALSE)),"",VLOOKUP($B57*1000+$A$3,'Schools Leases Catering Equip'!$A$5:$S$284,L$15,FALSE)))</f>
        <v/>
      </c>
    </row>
    <row r="58" spans="1:12" ht="14.25" customHeight="1">
      <c r="A58" s="274"/>
      <c r="B58" s="170" t="str">
        <f t="shared" si="6"/>
        <v/>
      </c>
      <c r="C58" s="277"/>
      <c r="D58" s="171" t="str">
        <f>IF(OR($B58="",$A$3=0),"",IF(ISNA(VLOOKUP($B58*1000+$A$3,'Schools Leases Catering Equip'!$A$5:$S$284,D$15,FALSE)),"",VLOOKUP($B58*1000+$A$3,'Schools Leases Catering Equip'!$A$5:$S$284,D$15,FALSE)))</f>
        <v/>
      </c>
      <c r="E58" s="171" t="str">
        <f>IF(OR($B58="",$A$3=0),"",IF(ISNA(VLOOKUP($B58*1000+$A$3,'Schools Leases Catering Equip'!$A$5:$S$284,E$15,FALSE)),"",VLOOKUP($B58*1000+$A$3,'Schools Leases Catering Equip'!$A$5:$S$284,E$15,FALSE)))</f>
        <v/>
      </c>
      <c r="F58" s="171" t="str">
        <f>IF(OR($B58="",$A$3=0),"",IF(ISNA(VLOOKUP($B58*1000+$A$3,'Schools Leases Catering Equip'!$A$5:$S$284,F$15,FALSE)),"",VLOOKUP($B58*1000+$A$3,'Schools Leases Catering Equip'!$A$5:$S$284,F$15,FALSE)))</f>
        <v/>
      </c>
      <c r="G58" s="171" t="str">
        <f>IF(OR($B58="",$A$3=0),"",IF(ISNA(VLOOKUP($B58*1000+$A$3,'Schools Leases Catering Equip'!$A$5:$S$284,G$15,FALSE)),"",VLOOKUP($B58*1000+$A$3,'Schools Leases Catering Equip'!$A$5:$S$284,G$15,FALSE)))</f>
        <v/>
      </c>
      <c r="H58" s="177" t="str">
        <f>IF(OR($B58="",$A$3=0),"",IF(ISNA(VLOOKUP($B58*1000+$A$3,'Schools Leases Catering Equip'!$A$5:$S$284,H$15,FALSE)),"",VLOOKUP($B58*1000+$A$3,'Schools Leases Catering Equip'!$A$5:$S$284,H$15,FALSE)))</f>
        <v/>
      </c>
      <c r="I58" s="171" t="str">
        <f>IF(OR($B58="",$A$3=0),"",IF(ISNA(VLOOKUP($B58*1000+$A$3,'Schools Leases Catering Equip'!$A$5:$S$284,I$15,FALSE)),"",VLOOKUP($B58*1000+$A$3,'Schools Leases Catering Equip'!$A$5:$S$284,I$15,FALSE)))</f>
        <v/>
      </c>
      <c r="J58" s="177" t="str">
        <f>IF(OR($B58="",$A$3=0),"",IF(ISNA(VLOOKUP($B58*1000+$A$3,'Schools Leases IT Equipment'!$A$5:$S$284,J$15,FALSE)),"",VLOOKUP($B58*1000+$A$3,'Schools Leases IT Equipment'!$A$5:$S$284,J$15,FALSE)))</f>
        <v/>
      </c>
      <c r="K58" s="171" t="str">
        <f>IF(OR($B58="",$A$3=0),"",IF(ISNA(VLOOKUP($B58*1000+$A$3,'Schools Leases Catering Equip'!$A$5:$S$284,K$15,FALSE)),"",VLOOKUP($B58*1000+$A$3,'Schools Leases Catering Equip'!$A$5:$S$284,K$15,FALSE)))</f>
        <v/>
      </c>
      <c r="L58" s="171" t="str">
        <f>IF(OR($B58="",$A$3=0),"",IF(ISNA(VLOOKUP($B58*1000+$A$3,'Schools Leases Catering Equip'!$A$5:$S$284,L$15,FALSE)),"",VLOOKUP($B58*1000+$A$3,'Schools Leases Catering Equip'!$A$5:$S$284,L$15,FALSE)))</f>
        <v/>
      </c>
    </row>
    <row r="59" spans="1:12" ht="14.25" customHeight="1">
      <c r="A59" s="274"/>
      <c r="B59" s="170" t="str">
        <f t="shared" si="6"/>
        <v/>
      </c>
      <c r="C59" s="277"/>
      <c r="D59" s="171" t="str">
        <f>IF(OR($B59="",$A$3=0),"",IF(ISNA(VLOOKUP($B59*1000+$A$3,'Schools Leases Catering Equip'!$A$5:$S$284,D$15,FALSE)),"",VLOOKUP($B59*1000+$A$3,'Schools Leases Catering Equip'!$A$5:$S$284,D$15,FALSE)))</f>
        <v/>
      </c>
      <c r="E59" s="171" t="str">
        <f>IF(OR($B59="",$A$3=0),"",IF(ISNA(VLOOKUP($B59*1000+$A$3,'Schools Leases Catering Equip'!$A$5:$S$284,E$15,FALSE)),"",VLOOKUP($B59*1000+$A$3,'Schools Leases Catering Equip'!$A$5:$S$284,E$15,FALSE)))</f>
        <v/>
      </c>
      <c r="F59" s="171" t="str">
        <f>IF(OR($B59="",$A$3=0),"",IF(ISNA(VLOOKUP($B59*1000+$A$3,'Schools Leases Catering Equip'!$A$5:$S$284,F$15,FALSE)),"",VLOOKUP($B59*1000+$A$3,'Schools Leases Catering Equip'!$A$5:$S$284,F$15,FALSE)))</f>
        <v/>
      </c>
      <c r="G59" s="171" t="str">
        <f>IF(OR($B59="",$A$3=0),"",IF(ISNA(VLOOKUP($B59*1000+$A$3,'Schools Leases Catering Equip'!$A$5:$S$284,G$15,FALSE)),"",VLOOKUP($B59*1000+$A$3,'Schools Leases Catering Equip'!$A$5:$S$284,G$15,FALSE)))</f>
        <v/>
      </c>
      <c r="H59" s="177" t="str">
        <f>IF(OR($B59="",$A$3=0),"",IF(ISNA(VLOOKUP($B59*1000+$A$3,'Schools Leases Catering Equip'!$A$5:$S$284,H$15,FALSE)),"",VLOOKUP($B59*1000+$A$3,'Schools Leases Catering Equip'!$A$5:$S$284,H$15,FALSE)))</f>
        <v/>
      </c>
      <c r="I59" s="171" t="str">
        <f>IF(OR($B59="",$A$3=0),"",IF(ISNA(VLOOKUP($B59*1000+$A$3,'Schools Leases Catering Equip'!$A$5:$S$284,I$15,FALSE)),"",VLOOKUP($B59*1000+$A$3,'Schools Leases Catering Equip'!$A$5:$S$284,I$15,FALSE)))</f>
        <v/>
      </c>
      <c r="J59" s="177" t="str">
        <f>IF(OR($B59="",$A$3=0),"",IF(ISNA(VLOOKUP($B59*1000+$A$3,'Schools Leases IT Equipment'!$A$5:$S$284,J$15,FALSE)),"",VLOOKUP($B59*1000+$A$3,'Schools Leases IT Equipment'!$A$5:$S$284,J$15,FALSE)))</f>
        <v/>
      </c>
      <c r="K59" s="171" t="str">
        <f>IF(OR($B59="",$A$3=0),"",IF(ISNA(VLOOKUP($B59*1000+$A$3,'Schools Leases Catering Equip'!$A$5:$S$284,K$15,FALSE)),"",VLOOKUP($B59*1000+$A$3,'Schools Leases Catering Equip'!$A$5:$S$284,K$15,FALSE)))</f>
        <v/>
      </c>
      <c r="L59" s="171" t="str">
        <f>IF(OR($B59="",$A$3=0),"",IF(ISNA(VLOOKUP($B59*1000+$A$3,'Schools Leases Catering Equip'!$A$5:$S$284,L$15,FALSE)),"",VLOOKUP($B59*1000+$A$3,'Schools Leases Catering Equip'!$A$5:$S$284,L$15,FALSE)))</f>
        <v/>
      </c>
    </row>
    <row r="60" spans="1:12" ht="14.25" customHeight="1">
      <c r="A60" s="275"/>
      <c r="B60" s="170" t="str">
        <f t="shared" si="6"/>
        <v/>
      </c>
      <c r="C60" s="278"/>
      <c r="D60" s="171" t="str">
        <f>IF(OR($B60="",$A$3=0),"",IF(ISNA(VLOOKUP($B60*1000+$A$3,'Schools Leases Catering Equip'!$A$5:$S$284,D$15,FALSE)),"",VLOOKUP($B60*1000+$A$3,'Schools Leases Catering Equip'!$A$5:$S$284,D$15,FALSE)))</f>
        <v/>
      </c>
      <c r="E60" s="171" t="str">
        <f>IF(OR($B60="",$A$3=0),"",IF(ISNA(VLOOKUP($B60*1000+$A$3,'Schools Leases Catering Equip'!$A$5:$S$284,E$15,FALSE)),"",VLOOKUP($B60*1000+$A$3,'Schools Leases Catering Equip'!$A$5:$S$284,E$15,FALSE)))</f>
        <v/>
      </c>
      <c r="F60" s="171" t="str">
        <f>IF(OR($B60="",$A$3=0),"",IF(ISNA(VLOOKUP($B60*1000+$A$3,'Schools Leases Catering Equip'!$A$5:$S$284,F$15,FALSE)),"",VLOOKUP($B60*1000+$A$3,'Schools Leases Catering Equip'!$A$5:$S$284,F$15,FALSE)))</f>
        <v/>
      </c>
      <c r="G60" s="171" t="str">
        <f>IF(OR($B60="",$A$3=0),"",IF(ISNA(VLOOKUP($B60*1000+$A$3,'Schools Leases Catering Equip'!$A$5:$S$284,G$15,FALSE)),"",VLOOKUP($B60*1000+$A$3,'Schools Leases Catering Equip'!$A$5:$S$284,G$15,FALSE)))</f>
        <v/>
      </c>
      <c r="H60" s="177" t="str">
        <f>IF(OR($B60="",$A$3=0),"",IF(ISNA(VLOOKUP($B60*1000+$A$3,'Schools Leases Catering Equip'!$A$5:$S$284,H$15,FALSE)),"",VLOOKUP($B60*1000+$A$3,'Schools Leases Catering Equip'!$A$5:$S$284,H$15,FALSE)))</f>
        <v/>
      </c>
      <c r="I60" s="171" t="str">
        <f>IF(OR($B60="",$A$3=0),"",IF(ISNA(VLOOKUP($B60*1000+$A$3,'Schools Leases Catering Equip'!$A$5:$S$284,I$15,FALSE)),"",VLOOKUP($B60*1000+$A$3,'Schools Leases Catering Equip'!$A$5:$S$284,I$15,FALSE)))</f>
        <v/>
      </c>
      <c r="J60" s="177" t="str">
        <f>IF(OR($B60="",$A$3=0),"",IF(ISNA(VLOOKUP($B60*1000+$A$3,'Schools Leases IT Equipment'!$A$5:$S$284,J$15,FALSE)),"",VLOOKUP($B60*1000+$A$3,'Schools Leases IT Equipment'!$A$5:$S$284,J$15,FALSE)))</f>
        <v/>
      </c>
      <c r="K60" s="171" t="str">
        <f>IF(OR($B60="",$A$3=0),"",IF(ISNA(VLOOKUP($B60*1000+$A$3,'Schools Leases Catering Equip'!$A$5:$S$284,K$15,FALSE)),"",VLOOKUP($B60*1000+$A$3,'Schools Leases Catering Equip'!$A$5:$S$284,K$15,FALSE)))</f>
        <v/>
      </c>
      <c r="L60" s="171" t="str">
        <f>IF(OR($B60="",$A$3=0),"",IF(ISNA(VLOOKUP($B60*1000+$A$3,'Schools Leases Catering Equip'!$A$5:$S$284,L$15,FALSE)),"",VLOOKUP($B60*1000+$A$3,'Schools Leases Catering Equip'!$A$5:$S$284,L$15,FALSE)))</f>
        <v/>
      </c>
    </row>
    <row r="61" spans="1:12">
      <c r="B61" s="169"/>
      <c r="H61" s="176"/>
      <c r="J61" s="176"/>
    </row>
    <row r="62" spans="1:12" ht="85.5">
      <c r="A62" s="289" t="s">
        <v>47</v>
      </c>
      <c r="B62" s="169">
        <f>COUNTIFS('Schools Leases Other Equipment'!C:C,$A$3,'Schools Leases Other Equipment'!I:I,"Yes")</f>
        <v>0</v>
      </c>
      <c r="C62" s="23"/>
      <c r="D62" s="23"/>
      <c r="E62" s="17" t="s">
        <v>45</v>
      </c>
      <c r="F62" s="23"/>
      <c r="G62" s="23"/>
      <c r="H62" s="20"/>
      <c r="I62" s="21"/>
      <c r="J62" s="20" t="str">
        <f t="shared" si="1"/>
        <v/>
      </c>
      <c r="K62" s="22"/>
      <c r="L62" s="17" t="s">
        <v>41</v>
      </c>
    </row>
    <row r="63" spans="1:12">
      <c r="A63" s="290"/>
      <c r="B63" s="179" t="str">
        <f>IF($A$3="","",IF(B62=0,"",1))</f>
        <v/>
      </c>
      <c r="C63" s="276" t="s">
        <v>17</v>
      </c>
      <c r="D63" s="178" t="str">
        <f>IF(OR($B63="",$A$3=0),"",IF(ISNA(VLOOKUP($B63*1000+$A$3,'Schools Leases Other Equipment'!$A$5:$S$284,D$15,FALSE)),"",VLOOKUP($B63*1000+$A$3,'Schools Leases Other Equipment'!$A$5:$S$284,D$15,FALSE)))</f>
        <v/>
      </c>
      <c r="E63" s="178" t="str">
        <f>IF(OR($B63="",$A$3=0),"",IF(ISNA(VLOOKUP($B63*1000+$A$3,'Schools Leases Other Equipment'!$A$5:$S$284,E$15,FALSE)),"",VLOOKUP($B63*1000+$A$3,'Schools Leases Other Equipment'!$A$5:$S$284,E$15,FALSE)))</f>
        <v/>
      </c>
      <c r="F63" s="178" t="str">
        <f>IF(OR($B63="",$A$3=0),"",IF(ISNA(VLOOKUP($B63*1000+$A$3,'Schools Leases Other Equipment'!$A$5:$S$284,F$15,FALSE)),"",VLOOKUP($B63*1000+$A$3,'Schools Leases Other Equipment'!$A$5:$S$284,F$15,FALSE)))</f>
        <v/>
      </c>
      <c r="G63" s="178" t="str">
        <f>IF(OR($B63="",$A$3=0),"",IF(ISNA(VLOOKUP($B63*1000+$A$3,'Schools Leases Other Equipment'!$A$5:$S$284,G$15,FALSE)),"",VLOOKUP($B63*1000+$A$3,'Schools Leases Other Equipment'!$A$5:$S$284,G$15,FALSE)))</f>
        <v/>
      </c>
      <c r="H63" s="181" t="str">
        <f>IF(OR($B63="",$A$3=0),"",IF(ISNA(VLOOKUP($B63*1000+$A$3,'Schools Leases Other Equipment'!$A$5:$S$284,H$15,FALSE)),"",VLOOKUP($B63*1000+$A$3,'Schools Leases Other Equipment'!$A$5:$S$284,H$15,FALSE)))</f>
        <v/>
      </c>
      <c r="I63" s="178" t="str">
        <f>IF(OR($B63="",$A$3=0),"",IF(ISNA(VLOOKUP($B63*1000+$A$3,'Schools Leases Other Equipment'!$A$5:$S$284,I$15,FALSE)),"",VLOOKUP($B63*1000+$A$3,'Schools Leases Other Equipment'!$A$5:$S$284,I$15,FALSE)))</f>
        <v/>
      </c>
      <c r="J63" s="177" t="str">
        <f>IF(OR($B63="",$A$3=0),"",IF(ISNA(VLOOKUP($B63*1000+$A$3,'Schools Leases IT Equipment'!$A$5:$S$284,J$15,FALSE)),"",VLOOKUP($B63*1000+$A$3,'Schools Leases IT Equipment'!$A$5:$S$284,J$15,FALSE)))</f>
        <v/>
      </c>
      <c r="K63" s="178" t="str">
        <f>IF(OR($B63="",$A$3=0),"",IF(ISNA(VLOOKUP($B63*1000+$A$3,'Schools Leases Other Equipment'!$A$5:$S$284,K$15,FALSE)),"",VLOOKUP($B63*1000+$A$3,'Schools Leases Other Equipment'!$A$5:$S$284,K$15,FALSE)))</f>
        <v/>
      </c>
      <c r="L63" s="178" t="str">
        <f>IF(OR($B63="",$A$3=0),"",IF(ISNA(VLOOKUP($B63*1000+$A$3,'Schools Leases Other Equipment'!$A$5:$S$284,L$15,FALSE)),"",VLOOKUP($B63*1000+$A$3,'Schools Leases Other Equipment'!$A$5:$S$284,L$15,FALSE)))</f>
        <v/>
      </c>
    </row>
    <row r="64" spans="1:12">
      <c r="A64" s="290"/>
      <c r="B64" s="179" t="str">
        <f>IF(B63="","",IF(B63=$B$62,"",B63+1))</f>
        <v/>
      </c>
      <c r="C64" s="277"/>
      <c r="D64" s="178" t="str">
        <f>IF(OR($B64="",$A$3=0),"",IF(ISNA(VLOOKUP($B64*1000+$A$3,'Schools Leases Other Equipment'!$A$5:$S$284,D$15,FALSE)),"",VLOOKUP($B64*1000+$A$3,'Schools Leases Other Equipment'!$A$5:$S$284,D$15,FALSE)))</f>
        <v/>
      </c>
      <c r="E64" s="178" t="str">
        <f>IF(OR($B64="",$A$3=0),"",IF(ISNA(VLOOKUP($B64*1000+$A$3,'Schools Leases Other Equipment'!$A$5:$S$284,E$15,FALSE)),"",VLOOKUP($B64*1000+$A$3,'Schools Leases Other Equipment'!$A$5:$S$284,E$15,FALSE)))</f>
        <v/>
      </c>
      <c r="F64" s="178" t="str">
        <f>IF(OR($B64="",$A$3=0),"",IF(ISNA(VLOOKUP($B64*1000+$A$3,'Schools Leases Other Equipment'!$A$5:$S$284,F$15,FALSE)),"",VLOOKUP($B64*1000+$A$3,'Schools Leases Other Equipment'!$A$5:$S$284,F$15,FALSE)))</f>
        <v/>
      </c>
      <c r="G64" s="178" t="str">
        <f>IF(OR($B64="",$A$3=0),"",IF(ISNA(VLOOKUP($B64*1000+$A$3,'Schools Leases Other Equipment'!$A$5:$S$284,G$15,FALSE)),"",VLOOKUP($B64*1000+$A$3,'Schools Leases Other Equipment'!$A$5:$S$284,G$15,FALSE)))</f>
        <v/>
      </c>
      <c r="H64" s="181" t="str">
        <f>IF(OR($B64="",$A$3=0),"",IF(ISNA(VLOOKUP($B64*1000+$A$3,'Schools Leases Other Equipment'!$A$5:$S$284,H$15,FALSE)),"",VLOOKUP($B64*1000+$A$3,'Schools Leases Other Equipment'!$A$5:$S$284,H$15,FALSE)))</f>
        <v/>
      </c>
      <c r="I64" s="178" t="str">
        <f>IF(OR($B64="",$A$3=0),"",IF(ISNA(VLOOKUP($B64*1000+$A$3,'Schools Leases Other Equipment'!$A$5:$S$284,I$15,FALSE)),"",VLOOKUP($B64*1000+$A$3,'Schools Leases Other Equipment'!$A$5:$S$284,I$15,FALSE)))</f>
        <v/>
      </c>
      <c r="J64" s="177" t="str">
        <f>IF(OR($B64="",$A$3=0),"",IF(ISNA(VLOOKUP($B64*1000+$A$3,'Schools Leases IT Equipment'!$A$5:$S$284,J$15,FALSE)),"",VLOOKUP($B64*1000+$A$3,'Schools Leases IT Equipment'!$A$5:$S$284,J$15,FALSE)))</f>
        <v/>
      </c>
      <c r="K64" s="178" t="str">
        <f>IF(OR($B64="",$A$3=0),"",IF(ISNA(VLOOKUP($B64*1000+$A$3,'Schools Leases Other Equipment'!$A$5:$S$284,K$15,FALSE)),"",VLOOKUP($B64*1000+$A$3,'Schools Leases Other Equipment'!$A$5:$S$284,K$15,FALSE)))</f>
        <v/>
      </c>
      <c r="L64" s="178" t="str">
        <f>IF(OR($B64="",$A$3=0),"",IF(ISNA(VLOOKUP($B64*1000+$A$3,'Schools Leases Other Equipment'!$A$5:$S$284,L$15,FALSE)),"",VLOOKUP($B64*1000+$A$3,'Schools Leases Other Equipment'!$A$5:$S$284,L$15,FALSE)))</f>
        <v/>
      </c>
    </row>
    <row r="65" spans="1:12">
      <c r="A65" s="290"/>
      <c r="B65" s="179" t="str">
        <f t="shared" ref="B65:B78" si="7">IF(B64="","",IF(B64=$B$62,"",B64+1))</f>
        <v/>
      </c>
      <c r="C65" s="277"/>
      <c r="D65" s="178" t="str">
        <f>IF(OR($B65="",$A$3=0),"",IF(ISNA(VLOOKUP($B65*1000+$A$3,'Schools Leases Other Equipment'!$A$5:$S$284,D$15,FALSE)),"",VLOOKUP($B65*1000+$A$3,'Schools Leases Other Equipment'!$A$5:$S$284,D$15,FALSE)))</f>
        <v/>
      </c>
      <c r="E65" s="178" t="str">
        <f>IF(OR($B65="",$A$3=0),"",IF(ISNA(VLOOKUP($B65*1000+$A$3,'Schools Leases Other Equipment'!$A$5:$S$284,E$15,FALSE)),"",VLOOKUP($B65*1000+$A$3,'Schools Leases Other Equipment'!$A$5:$S$284,E$15,FALSE)))</f>
        <v/>
      </c>
      <c r="F65" s="178" t="str">
        <f>IF(OR($B65="",$A$3=0),"",IF(ISNA(VLOOKUP($B65*1000+$A$3,'Schools Leases Other Equipment'!$A$5:$S$284,F$15,FALSE)),"",VLOOKUP($B65*1000+$A$3,'Schools Leases Other Equipment'!$A$5:$S$284,F$15,FALSE)))</f>
        <v/>
      </c>
      <c r="G65" s="178" t="str">
        <f>IF(OR($B65="",$A$3=0),"",IF(ISNA(VLOOKUP($B65*1000+$A$3,'Schools Leases Other Equipment'!$A$5:$S$284,G$15,FALSE)),"",VLOOKUP($B65*1000+$A$3,'Schools Leases Other Equipment'!$A$5:$S$284,G$15,FALSE)))</f>
        <v/>
      </c>
      <c r="H65" s="181" t="str">
        <f>IF(OR($B65="",$A$3=0),"",IF(ISNA(VLOOKUP($B65*1000+$A$3,'Schools Leases Other Equipment'!$A$5:$S$284,H$15,FALSE)),"",VLOOKUP($B65*1000+$A$3,'Schools Leases Other Equipment'!$A$5:$S$284,H$15,FALSE)))</f>
        <v/>
      </c>
      <c r="I65" s="178" t="str">
        <f>IF(OR($B65="",$A$3=0),"",IF(ISNA(VLOOKUP($B65*1000+$A$3,'Schools Leases Other Equipment'!$A$5:$S$284,I$15,FALSE)),"",VLOOKUP($B65*1000+$A$3,'Schools Leases Other Equipment'!$A$5:$S$284,I$15,FALSE)))</f>
        <v/>
      </c>
      <c r="J65" s="177" t="str">
        <f>IF(OR($B65="",$A$3=0),"",IF(ISNA(VLOOKUP($B65*1000+$A$3,'Schools Leases IT Equipment'!$A$5:$S$284,J$15,FALSE)),"",VLOOKUP($B65*1000+$A$3,'Schools Leases IT Equipment'!$A$5:$S$284,J$15,FALSE)))</f>
        <v/>
      </c>
      <c r="K65" s="178" t="str">
        <f>IF(OR($B65="",$A$3=0),"",IF(ISNA(VLOOKUP($B65*1000+$A$3,'Schools Leases Other Equipment'!$A$5:$S$284,K$15,FALSE)),"",VLOOKUP($B65*1000+$A$3,'Schools Leases Other Equipment'!$A$5:$S$284,K$15,FALSE)))</f>
        <v/>
      </c>
      <c r="L65" s="178" t="str">
        <f>IF(OR($B65="",$A$3=0),"",IF(ISNA(VLOOKUP($B65*1000+$A$3,'Schools Leases Other Equipment'!$A$5:$S$284,L$15,FALSE)),"",VLOOKUP($B65*1000+$A$3,'Schools Leases Other Equipment'!$A$5:$S$284,L$15,FALSE)))</f>
        <v/>
      </c>
    </row>
    <row r="66" spans="1:12">
      <c r="A66" s="290"/>
      <c r="B66" s="179" t="str">
        <f t="shared" si="7"/>
        <v/>
      </c>
      <c r="C66" s="277"/>
      <c r="D66" s="178" t="str">
        <f>IF(OR($B66="",$A$3=0),"",IF(ISNA(VLOOKUP($B66*1000+$A$3,'Schools Leases Other Equipment'!$A$5:$S$284,D$15,FALSE)),"",VLOOKUP($B66*1000+$A$3,'Schools Leases Other Equipment'!$A$5:$S$284,D$15,FALSE)))</f>
        <v/>
      </c>
      <c r="E66" s="178" t="str">
        <f>IF(OR($B66="",$A$3=0),"",IF(ISNA(VLOOKUP($B66*1000+$A$3,'Schools Leases Other Equipment'!$A$5:$S$284,E$15,FALSE)),"",VLOOKUP($B66*1000+$A$3,'Schools Leases Other Equipment'!$A$5:$S$284,E$15,FALSE)))</f>
        <v/>
      </c>
      <c r="F66" s="178" t="str">
        <f>IF(OR($B66="",$A$3=0),"",IF(ISNA(VLOOKUP($B66*1000+$A$3,'Schools Leases Other Equipment'!$A$5:$S$284,F$15,FALSE)),"",VLOOKUP($B66*1000+$A$3,'Schools Leases Other Equipment'!$A$5:$S$284,F$15,FALSE)))</f>
        <v/>
      </c>
      <c r="G66" s="178" t="str">
        <f>IF(OR($B66="",$A$3=0),"",IF(ISNA(VLOOKUP($B66*1000+$A$3,'Schools Leases Other Equipment'!$A$5:$S$284,G$15,FALSE)),"",VLOOKUP($B66*1000+$A$3,'Schools Leases Other Equipment'!$A$5:$S$284,G$15,FALSE)))</f>
        <v/>
      </c>
      <c r="H66" s="181" t="str">
        <f>IF(OR($B66="",$A$3=0),"",IF(ISNA(VLOOKUP($B66*1000+$A$3,'Schools Leases Other Equipment'!$A$5:$S$284,H$15,FALSE)),"",VLOOKUP($B66*1000+$A$3,'Schools Leases Other Equipment'!$A$5:$S$284,H$15,FALSE)))</f>
        <v/>
      </c>
      <c r="I66" s="178" t="str">
        <f>IF(OR($B66="",$A$3=0),"",IF(ISNA(VLOOKUP($B66*1000+$A$3,'Schools Leases Other Equipment'!$A$5:$S$284,I$15,FALSE)),"",VLOOKUP($B66*1000+$A$3,'Schools Leases Other Equipment'!$A$5:$S$284,I$15,FALSE)))</f>
        <v/>
      </c>
      <c r="J66" s="177" t="str">
        <f>IF(OR($B66="",$A$3=0),"",IF(ISNA(VLOOKUP($B66*1000+$A$3,'Schools Leases IT Equipment'!$A$5:$S$284,J$15,FALSE)),"",VLOOKUP($B66*1000+$A$3,'Schools Leases IT Equipment'!$A$5:$S$284,J$15,FALSE)))</f>
        <v/>
      </c>
      <c r="K66" s="178" t="str">
        <f>IF(OR($B66="",$A$3=0),"",IF(ISNA(VLOOKUP($B66*1000+$A$3,'Schools Leases Other Equipment'!$A$5:$S$284,K$15,FALSE)),"",VLOOKUP($B66*1000+$A$3,'Schools Leases Other Equipment'!$A$5:$S$284,K$15,FALSE)))</f>
        <v/>
      </c>
      <c r="L66" s="178" t="str">
        <f>IF(OR($B66="",$A$3=0),"",IF(ISNA(VLOOKUP($B66*1000+$A$3,'Schools Leases Other Equipment'!$A$5:$S$284,L$15,FALSE)),"",VLOOKUP($B66*1000+$A$3,'Schools Leases Other Equipment'!$A$5:$S$284,L$15,FALSE)))</f>
        <v/>
      </c>
    </row>
    <row r="67" spans="1:12">
      <c r="A67" s="290"/>
      <c r="B67" s="179" t="str">
        <f t="shared" si="7"/>
        <v/>
      </c>
      <c r="C67" s="277"/>
      <c r="D67" s="178" t="str">
        <f>IF(OR($B67="",$A$3=0),"",IF(ISNA(VLOOKUP($B67*1000+$A$3,'Schools Leases Other Equipment'!$A$5:$S$284,D$15,FALSE)),"",VLOOKUP($B67*1000+$A$3,'Schools Leases Other Equipment'!$A$5:$S$284,D$15,FALSE)))</f>
        <v/>
      </c>
      <c r="E67" s="178" t="str">
        <f>IF(OR($B67="",$A$3=0),"",IF(ISNA(VLOOKUP($B67*1000+$A$3,'Schools Leases Other Equipment'!$A$5:$S$284,E$15,FALSE)),"",VLOOKUP($B67*1000+$A$3,'Schools Leases Other Equipment'!$A$5:$S$284,E$15,FALSE)))</f>
        <v/>
      </c>
      <c r="F67" s="178" t="str">
        <f>IF(OR($B67="",$A$3=0),"",IF(ISNA(VLOOKUP($B67*1000+$A$3,'Schools Leases Other Equipment'!$A$5:$S$284,F$15,FALSE)),"",VLOOKUP($B67*1000+$A$3,'Schools Leases Other Equipment'!$A$5:$S$284,F$15,FALSE)))</f>
        <v/>
      </c>
      <c r="G67" s="178" t="str">
        <f>IF(OR($B67="",$A$3=0),"",IF(ISNA(VLOOKUP($B67*1000+$A$3,'Schools Leases Other Equipment'!$A$5:$S$284,G$15,FALSE)),"",VLOOKUP($B67*1000+$A$3,'Schools Leases Other Equipment'!$A$5:$S$284,G$15,FALSE)))</f>
        <v/>
      </c>
      <c r="H67" s="181" t="str">
        <f>IF(OR($B67="",$A$3=0),"",IF(ISNA(VLOOKUP($B67*1000+$A$3,'Schools Leases Other Equipment'!$A$5:$S$284,H$15,FALSE)),"",VLOOKUP($B67*1000+$A$3,'Schools Leases Other Equipment'!$A$5:$S$284,H$15,FALSE)))</f>
        <v/>
      </c>
      <c r="I67" s="178" t="str">
        <f>IF(OR($B67="",$A$3=0),"",IF(ISNA(VLOOKUP($B67*1000+$A$3,'Schools Leases Other Equipment'!$A$5:$S$284,I$15,FALSE)),"",VLOOKUP($B67*1000+$A$3,'Schools Leases Other Equipment'!$A$5:$S$284,I$15,FALSE)))</f>
        <v/>
      </c>
      <c r="J67" s="177" t="str">
        <f>IF(OR($B67="",$A$3=0),"",IF(ISNA(VLOOKUP($B67*1000+$A$3,'Schools Leases IT Equipment'!$A$5:$S$284,J$15,FALSE)),"",VLOOKUP($B67*1000+$A$3,'Schools Leases IT Equipment'!$A$5:$S$284,J$15,FALSE)))</f>
        <v/>
      </c>
      <c r="K67" s="178" t="str">
        <f>IF(OR($B67="",$A$3=0),"",IF(ISNA(VLOOKUP($B67*1000+$A$3,'Schools Leases Other Equipment'!$A$5:$S$284,K$15,FALSE)),"",VLOOKUP($B67*1000+$A$3,'Schools Leases Other Equipment'!$A$5:$S$284,K$15,FALSE)))</f>
        <v/>
      </c>
      <c r="L67" s="178" t="str">
        <f>IF(OR($B67="",$A$3=0),"",IF(ISNA(VLOOKUP($B67*1000+$A$3,'Schools Leases Other Equipment'!$A$5:$S$284,L$15,FALSE)),"",VLOOKUP($B67*1000+$A$3,'Schools Leases Other Equipment'!$A$5:$S$284,L$15,FALSE)))</f>
        <v/>
      </c>
    </row>
    <row r="68" spans="1:12">
      <c r="A68" s="290"/>
      <c r="B68" s="179" t="str">
        <f t="shared" si="7"/>
        <v/>
      </c>
      <c r="C68" s="277"/>
      <c r="D68" s="178" t="str">
        <f>IF(OR($B68="",$A$3=0),"",IF(ISNA(VLOOKUP($B68*1000+$A$3,'Schools Leases Other Equipment'!$A$5:$S$284,D$15,FALSE)),"",VLOOKUP($B68*1000+$A$3,'Schools Leases Other Equipment'!$A$5:$S$284,D$15,FALSE)))</f>
        <v/>
      </c>
      <c r="E68" s="178" t="str">
        <f>IF(OR($B68="",$A$3=0),"",IF(ISNA(VLOOKUP($B68*1000+$A$3,'Schools Leases Other Equipment'!$A$5:$S$284,E$15,FALSE)),"",VLOOKUP($B68*1000+$A$3,'Schools Leases Other Equipment'!$A$5:$S$284,E$15,FALSE)))</f>
        <v/>
      </c>
      <c r="F68" s="178" t="str">
        <f>IF(OR($B68="",$A$3=0),"",IF(ISNA(VLOOKUP($B68*1000+$A$3,'Schools Leases Other Equipment'!$A$5:$S$284,F$15,FALSE)),"",VLOOKUP($B68*1000+$A$3,'Schools Leases Other Equipment'!$A$5:$S$284,F$15,FALSE)))</f>
        <v/>
      </c>
      <c r="G68" s="178" t="str">
        <f>IF(OR($B68="",$A$3=0),"",IF(ISNA(VLOOKUP($B68*1000+$A$3,'Schools Leases Other Equipment'!$A$5:$S$284,G$15,FALSE)),"",VLOOKUP($B68*1000+$A$3,'Schools Leases Other Equipment'!$A$5:$S$284,G$15,FALSE)))</f>
        <v/>
      </c>
      <c r="H68" s="181" t="str">
        <f>IF(OR($B68="",$A$3=0),"",IF(ISNA(VLOOKUP($B68*1000+$A$3,'Schools Leases Other Equipment'!$A$5:$S$284,H$15,FALSE)),"",VLOOKUP($B68*1000+$A$3,'Schools Leases Other Equipment'!$A$5:$S$284,H$15,FALSE)))</f>
        <v/>
      </c>
      <c r="I68" s="178" t="str">
        <f>IF(OR($B68="",$A$3=0),"",IF(ISNA(VLOOKUP($B68*1000+$A$3,'Schools Leases Other Equipment'!$A$5:$S$284,I$15,FALSE)),"",VLOOKUP($B68*1000+$A$3,'Schools Leases Other Equipment'!$A$5:$S$284,I$15,FALSE)))</f>
        <v/>
      </c>
      <c r="J68" s="177" t="str">
        <f>IF(OR($B68="",$A$3=0),"",IF(ISNA(VLOOKUP($B68*1000+$A$3,'Schools Leases IT Equipment'!$A$5:$S$284,J$15,FALSE)),"",VLOOKUP($B68*1000+$A$3,'Schools Leases IT Equipment'!$A$5:$S$284,J$15,FALSE)))</f>
        <v/>
      </c>
      <c r="K68" s="178" t="str">
        <f>IF(OR($B68="",$A$3=0),"",IF(ISNA(VLOOKUP($B68*1000+$A$3,'Schools Leases Other Equipment'!$A$5:$S$284,K$15,FALSE)),"",VLOOKUP($B68*1000+$A$3,'Schools Leases Other Equipment'!$A$5:$S$284,K$15,FALSE)))</f>
        <v/>
      </c>
      <c r="L68" s="178" t="str">
        <f>IF(OR($B68="",$A$3=0),"",IF(ISNA(VLOOKUP($B68*1000+$A$3,'Schools Leases Other Equipment'!$A$5:$S$284,L$15,FALSE)),"",VLOOKUP($B68*1000+$A$3,'Schools Leases Other Equipment'!$A$5:$S$284,L$15,FALSE)))</f>
        <v/>
      </c>
    </row>
    <row r="69" spans="1:12">
      <c r="A69" s="290"/>
      <c r="B69" s="179" t="str">
        <f t="shared" si="7"/>
        <v/>
      </c>
      <c r="C69" s="277"/>
      <c r="D69" s="178" t="str">
        <f>IF(OR($B69="",$A$3=0),"",IF(ISNA(VLOOKUP($B69*1000+$A$3,'Schools Leases Other Equipment'!$A$5:$S$284,D$15,FALSE)),"",VLOOKUP($B69*1000+$A$3,'Schools Leases Other Equipment'!$A$5:$S$284,D$15,FALSE)))</f>
        <v/>
      </c>
      <c r="E69" s="178" t="str">
        <f>IF(OR($B69="",$A$3=0),"",IF(ISNA(VLOOKUP($B69*1000+$A$3,'Schools Leases Other Equipment'!$A$5:$S$284,E$15,FALSE)),"",VLOOKUP($B69*1000+$A$3,'Schools Leases Other Equipment'!$A$5:$S$284,E$15,FALSE)))</f>
        <v/>
      </c>
      <c r="F69" s="178" t="str">
        <f>IF(OR($B69="",$A$3=0),"",IF(ISNA(VLOOKUP($B69*1000+$A$3,'Schools Leases Other Equipment'!$A$5:$S$284,F$15,FALSE)),"",VLOOKUP($B69*1000+$A$3,'Schools Leases Other Equipment'!$A$5:$S$284,F$15,FALSE)))</f>
        <v/>
      </c>
      <c r="G69" s="178" t="str">
        <f>IF(OR($B69="",$A$3=0),"",IF(ISNA(VLOOKUP($B69*1000+$A$3,'Schools Leases Other Equipment'!$A$5:$S$284,G$15,FALSE)),"",VLOOKUP($B69*1000+$A$3,'Schools Leases Other Equipment'!$A$5:$S$284,G$15,FALSE)))</f>
        <v/>
      </c>
      <c r="H69" s="181" t="str">
        <f>IF(OR($B69="",$A$3=0),"",IF(ISNA(VLOOKUP($B69*1000+$A$3,'Schools Leases Other Equipment'!$A$5:$S$284,H$15,FALSE)),"",VLOOKUP($B69*1000+$A$3,'Schools Leases Other Equipment'!$A$5:$S$284,H$15,FALSE)))</f>
        <v/>
      </c>
      <c r="I69" s="178" t="str">
        <f>IF(OR($B69="",$A$3=0),"",IF(ISNA(VLOOKUP($B69*1000+$A$3,'Schools Leases Other Equipment'!$A$5:$S$284,I$15,FALSE)),"",VLOOKUP($B69*1000+$A$3,'Schools Leases Other Equipment'!$A$5:$S$284,I$15,FALSE)))</f>
        <v/>
      </c>
      <c r="J69" s="177" t="str">
        <f>IF(OR($B69="",$A$3=0),"",IF(ISNA(VLOOKUP($B69*1000+$A$3,'Schools Leases IT Equipment'!$A$5:$S$284,J$15,FALSE)),"",VLOOKUP($B69*1000+$A$3,'Schools Leases IT Equipment'!$A$5:$S$284,J$15,FALSE)))</f>
        <v/>
      </c>
      <c r="K69" s="178" t="str">
        <f>IF(OR($B69="",$A$3=0),"",IF(ISNA(VLOOKUP($B69*1000+$A$3,'Schools Leases Other Equipment'!$A$5:$S$284,K$15,FALSE)),"",VLOOKUP($B69*1000+$A$3,'Schools Leases Other Equipment'!$A$5:$S$284,K$15,FALSE)))</f>
        <v/>
      </c>
      <c r="L69" s="178" t="str">
        <f>IF(OR($B69="",$A$3=0),"",IF(ISNA(VLOOKUP($B69*1000+$A$3,'Schools Leases Other Equipment'!$A$5:$S$284,L$15,FALSE)),"",VLOOKUP($B69*1000+$A$3,'Schools Leases Other Equipment'!$A$5:$S$284,L$15,FALSE)))</f>
        <v/>
      </c>
    </row>
    <row r="70" spans="1:12">
      <c r="A70" s="290"/>
      <c r="B70" s="179" t="str">
        <f t="shared" si="7"/>
        <v/>
      </c>
      <c r="C70" s="277"/>
      <c r="D70" s="178" t="str">
        <f>IF(OR($B70="",$A$3=0),"",IF(ISNA(VLOOKUP($B70*1000+$A$3,'Schools Leases Other Equipment'!$A$5:$S$284,D$15,FALSE)),"",VLOOKUP($B70*1000+$A$3,'Schools Leases Other Equipment'!$A$5:$S$284,D$15,FALSE)))</f>
        <v/>
      </c>
      <c r="E70" s="178" t="str">
        <f>IF(OR($B70="",$A$3=0),"",IF(ISNA(VLOOKUP($B70*1000+$A$3,'Schools Leases Other Equipment'!$A$5:$S$284,E$15,FALSE)),"",VLOOKUP($B70*1000+$A$3,'Schools Leases Other Equipment'!$A$5:$S$284,E$15,FALSE)))</f>
        <v/>
      </c>
      <c r="F70" s="178" t="str">
        <f>IF(OR($B70="",$A$3=0),"",IF(ISNA(VLOOKUP($B70*1000+$A$3,'Schools Leases Other Equipment'!$A$5:$S$284,F$15,FALSE)),"",VLOOKUP($B70*1000+$A$3,'Schools Leases Other Equipment'!$A$5:$S$284,F$15,FALSE)))</f>
        <v/>
      </c>
      <c r="G70" s="178" t="str">
        <f>IF(OR($B70="",$A$3=0),"",IF(ISNA(VLOOKUP($B70*1000+$A$3,'Schools Leases Other Equipment'!$A$5:$S$284,G$15,FALSE)),"",VLOOKUP($B70*1000+$A$3,'Schools Leases Other Equipment'!$A$5:$S$284,G$15,FALSE)))</f>
        <v/>
      </c>
      <c r="H70" s="181" t="str">
        <f>IF(OR($B70="",$A$3=0),"",IF(ISNA(VLOOKUP($B70*1000+$A$3,'Schools Leases Other Equipment'!$A$5:$S$284,H$15,FALSE)),"",VLOOKUP($B70*1000+$A$3,'Schools Leases Other Equipment'!$A$5:$S$284,H$15,FALSE)))</f>
        <v/>
      </c>
      <c r="I70" s="178" t="str">
        <f>IF(OR($B70="",$A$3=0),"",IF(ISNA(VLOOKUP($B70*1000+$A$3,'Schools Leases Other Equipment'!$A$5:$S$284,I$15,FALSE)),"",VLOOKUP($B70*1000+$A$3,'Schools Leases Other Equipment'!$A$5:$S$284,I$15,FALSE)))</f>
        <v/>
      </c>
      <c r="J70" s="177" t="str">
        <f>IF(OR($B70="",$A$3=0),"",IF(ISNA(VLOOKUP($B70*1000+$A$3,'Schools Leases IT Equipment'!$A$5:$S$284,J$15,FALSE)),"",VLOOKUP($B70*1000+$A$3,'Schools Leases IT Equipment'!$A$5:$S$284,J$15,FALSE)))</f>
        <v/>
      </c>
      <c r="K70" s="178" t="str">
        <f>IF(OR($B70="",$A$3=0),"",IF(ISNA(VLOOKUP($B70*1000+$A$3,'Schools Leases Other Equipment'!$A$5:$S$284,K$15,FALSE)),"",VLOOKUP($B70*1000+$A$3,'Schools Leases Other Equipment'!$A$5:$S$284,K$15,FALSE)))</f>
        <v/>
      </c>
      <c r="L70" s="178" t="str">
        <f>IF(OR($B70="",$A$3=0),"",IF(ISNA(VLOOKUP($B70*1000+$A$3,'Schools Leases Other Equipment'!$A$5:$S$284,L$15,FALSE)),"",VLOOKUP($B70*1000+$A$3,'Schools Leases Other Equipment'!$A$5:$S$284,L$15,FALSE)))</f>
        <v/>
      </c>
    </row>
    <row r="71" spans="1:12">
      <c r="A71" s="290"/>
      <c r="B71" s="179" t="str">
        <f t="shared" si="7"/>
        <v/>
      </c>
      <c r="C71" s="277"/>
      <c r="D71" s="178" t="str">
        <f>IF(OR($B71="",$A$3=0),"",IF(ISNA(VLOOKUP($B71*1000+$A$3,'Schools Leases Other Equipment'!$A$5:$S$284,D$15,FALSE)),"",VLOOKUP($B71*1000+$A$3,'Schools Leases Other Equipment'!$A$5:$S$284,D$15,FALSE)))</f>
        <v/>
      </c>
      <c r="E71" s="178" t="str">
        <f>IF(OR($B71="",$A$3=0),"",IF(ISNA(VLOOKUP($B71*1000+$A$3,'Schools Leases Other Equipment'!$A$5:$S$284,E$15,FALSE)),"",VLOOKUP($B71*1000+$A$3,'Schools Leases Other Equipment'!$A$5:$S$284,E$15,FALSE)))</f>
        <v/>
      </c>
      <c r="F71" s="178" t="str">
        <f>IF(OR($B71="",$A$3=0),"",IF(ISNA(VLOOKUP($B71*1000+$A$3,'Schools Leases Other Equipment'!$A$5:$S$284,F$15,FALSE)),"",VLOOKUP($B71*1000+$A$3,'Schools Leases Other Equipment'!$A$5:$S$284,F$15,FALSE)))</f>
        <v/>
      </c>
      <c r="G71" s="178" t="str">
        <f>IF(OR($B71="",$A$3=0),"",IF(ISNA(VLOOKUP($B71*1000+$A$3,'Schools Leases Other Equipment'!$A$5:$S$284,G$15,FALSE)),"",VLOOKUP($B71*1000+$A$3,'Schools Leases Other Equipment'!$A$5:$S$284,G$15,FALSE)))</f>
        <v/>
      </c>
      <c r="H71" s="181" t="str">
        <f>IF(OR($B71="",$A$3=0),"",IF(ISNA(VLOOKUP($B71*1000+$A$3,'Schools Leases Other Equipment'!$A$5:$S$284,H$15,FALSE)),"",VLOOKUP($B71*1000+$A$3,'Schools Leases Other Equipment'!$A$5:$S$284,H$15,FALSE)))</f>
        <v/>
      </c>
      <c r="I71" s="178" t="str">
        <f>IF(OR($B71="",$A$3=0),"",IF(ISNA(VLOOKUP($B71*1000+$A$3,'Schools Leases Other Equipment'!$A$5:$S$284,I$15,FALSE)),"",VLOOKUP($B71*1000+$A$3,'Schools Leases Other Equipment'!$A$5:$S$284,I$15,FALSE)))</f>
        <v/>
      </c>
      <c r="J71" s="177" t="str">
        <f>IF(OR($B71="",$A$3=0),"",IF(ISNA(VLOOKUP($B71*1000+$A$3,'Schools Leases IT Equipment'!$A$5:$S$284,J$15,FALSE)),"",VLOOKUP($B71*1000+$A$3,'Schools Leases IT Equipment'!$A$5:$S$284,J$15,FALSE)))</f>
        <v/>
      </c>
      <c r="K71" s="178" t="str">
        <f>IF(OR($B71="",$A$3=0),"",IF(ISNA(VLOOKUP($B71*1000+$A$3,'Schools Leases Other Equipment'!$A$5:$S$284,K$15,FALSE)),"",VLOOKUP($B71*1000+$A$3,'Schools Leases Other Equipment'!$A$5:$S$284,K$15,FALSE)))</f>
        <v/>
      </c>
      <c r="L71" s="178" t="str">
        <f>IF(OR($B71="",$A$3=0),"",IF(ISNA(VLOOKUP($B71*1000+$A$3,'Schools Leases Other Equipment'!$A$5:$S$284,L$15,FALSE)),"",VLOOKUP($B71*1000+$A$3,'Schools Leases Other Equipment'!$A$5:$S$284,L$15,FALSE)))</f>
        <v/>
      </c>
    </row>
    <row r="72" spans="1:12">
      <c r="A72" s="290"/>
      <c r="B72" s="179" t="str">
        <f t="shared" si="7"/>
        <v/>
      </c>
      <c r="C72" s="277"/>
      <c r="D72" s="178" t="str">
        <f>IF(OR($B72="",$A$3=0),"",IF(ISNA(VLOOKUP($B72*1000+$A$3,'Schools Leases Other Equipment'!$A$5:$S$284,D$15,FALSE)),"",VLOOKUP($B72*1000+$A$3,'Schools Leases Other Equipment'!$A$5:$S$284,D$15,FALSE)))</f>
        <v/>
      </c>
      <c r="E72" s="178" t="str">
        <f>IF(OR($B72="",$A$3=0),"",IF(ISNA(VLOOKUP($B72*1000+$A$3,'Schools Leases Other Equipment'!$A$5:$S$284,E$15,FALSE)),"",VLOOKUP($B72*1000+$A$3,'Schools Leases Other Equipment'!$A$5:$S$284,E$15,FALSE)))</f>
        <v/>
      </c>
      <c r="F72" s="178" t="str">
        <f>IF(OR($B72="",$A$3=0),"",IF(ISNA(VLOOKUP($B72*1000+$A$3,'Schools Leases Other Equipment'!$A$5:$S$284,F$15,FALSE)),"",VLOOKUP($B72*1000+$A$3,'Schools Leases Other Equipment'!$A$5:$S$284,F$15,FALSE)))</f>
        <v/>
      </c>
      <c r="G72" s="178" t="str">
        <f>IF(OR($B72="",$A$3=0),"",IF(ISNA(VLOOKUP($B72*1000+$A$3,'Schools Leases Other Equipment'!$A$5:$S$284,G$15,FALSE)),"",VLOOKUP($B72*1000+$A$3,'Schools Leases Other Equipment'!$A$5:$S$284,G$15,FALSE)))</f>
        <v/>
      </c>
      <c r="H72" s="181" t="str">
        <f>IF(OR($B72="",$A$3=0),"",IF(ISNA(VLOOKUP($B72*1000+$A$3,'Schools Leases Other Equipment'!$A$5:$S$284,H$15,FALSE)),"",VLOOKUP($B72*1000+$A$3,'Schools Leases Other Equipment'!$A$5:$S$284,H$15,FALSE)))</f>
        <v/>
      </c>
      <c r="I72" s="178" t="str">
        <f>IF(OR($B72="",$A$3=0),"",IF(ISNA(VLOOKUP($B72*1000+$A$3,'Schools Leases Other Equipment'!$A$5:$S$284,I$15,FALSE)),"",VLOOKUP($B72*1000+$A$3,'Schools Leases Other Equipment'!$A$5:$S$284,I$15,FALSE)))</f>
        <v/>
      </c>
      <c r="J72" s="177" t="str">
        <f>IF(OR($B72="",$A$3=0),"",IF(ISNA(VLOOKUP($B72*1000+$A$3,'Schools Leases IT Equipment'!$A$5:$S$284,J$15,FALSE)),"",VLOOKUP($B72*1000+$A$3,'Schools Leases IT Equipment'!$A$5:$S$284,J$15,FALSE)))</f>
        <v/>
      </c>
      <c r="K72" s="178" t="str">
        <f>IF(OR($B72="",$A$3=0),"",IF(ISNA(VLOOKUP($B72*1000+$A$3,'Schools Leases Other Equipment'!$A$5:$S$284,K$15,FALSE)),"",VLOOKUP($B72*1000+$A$3,'Schools Leases Other Equipment'!$A$5:$S$284,K$15,FALSE)))</f>
        <v/>
      </c>
      <c r="L72" s="178" t="str">
        <f>IF(OR($B72="",$A$3=0),"",IF(ISNA(VLOOKUP($B72*1000+$A$3,'Schools Leases Other Equipment'!$A$5:$S$284,L$15,FALSE)),"",VLOOKUP($B72*1000+$A$3,'Schools Leases Other Equipment'!$A$5:$S$284,L$15,FALSE)))</f>
        <v/>
      </c>
    </row>
    <row r="73" spans="1:12">
      <c r="A73" s="290"/>
      <c r="B73" s="179" t="str">
        <f t="shared" si="7"/>
        <v/>
      </c>
      <c r="C73" s="277"/>
      <c r="D73" s="178" t="str">
        <f>IF(OR($B73="",$A$3=0),"",IF(ISNA(VLOOKUP($B73*1000+$A$3,'Schools Leases Other Equipment'!$A$5:$S$284,D$15,FALSE)),"",VLOOKUP($B73*1000+$A$3,'Schools Leases Other Equipment'!$A$5:$S$284,D$15,FALSE)))</f>
        <v/>
      </c>
      <c r="E73" s="178" t="str">
        <f>IF(OR($B73="",$A$3=0),"",IF(ISNA(VLOOKUP($B73*1000+$A$3,'Schools Leases Other Equipment'!$A$5:$S$284,E$15,FALSE)),"",VLOOKUP($B73*1000+$A$3,'Schools Leases Other Equipment'!$A$5:$S$284,E$15,FALSE)))</f>
        <v/>
      </c>
      <c r="F73" s="178" t="str">
        <f>IF(OR($B73="",$A$3=0),"",IF(ISNA(VLOOKUP($B73*1000+$A$3,'Schools Leases Other Equipment'!$A$5:$S$284,F$15,FALSE)),"",VLOOKUP($B73*1000+$A$3,'Schools Leases Other Equipment'!$A$5:$S$284,F$15,FALSE)))</f>
        <v/>
      </c>
      <c r="G73" s="178" t="str">
        <f>IF(OR($B73="",$A$3=0),"",IF(ISNA(VLOOKUP($B73*1000+$A$3,'Schools Leases Other Equipment'!$A$5:$S$284,G$15,FALSE)),"",VLOOKUP($B73*1000+$A$3,'Schools Leases Other Equipment'!$A$5:$S$284,G$15,FALSE)))</f>
        <v/>
      </c>
      <c r="H73" s="181" t="str">
        <f>IF(OR($B73="",$A$3=0),"",IF(ISNA(VLOOKUP($B73*1000+$A$3,'Schools Leases Other Equipment'!$A$5:$S$284,H$15,FALSE)),"",VLOOKUP($B73*1000+$A$3,'Schools Leases Other Equipment'!$A$5:$S$284,H$15,FALSE)))</f>
        <v/>
      </c>
      <c r="I73" s="178" t="str">
        <f>IF(OR($B73="",$A$3=0),"",IF(ISNA(VLOOKUP($B73*1000+$A$3,'Schools Leases Other Equipment'!$A$5:$S$284,I$15,FALSE)),"",VLOOKUP($B73*1000+$A$3,'Schools Leases Other Equipment'!$A$5:$S$284,I$15,FALSE)))</f>
        <v/>
      </c>
      <c r="J73" s="177" t="str">
        <f>IF(OR($B73="",$A$3=0),"",IF(ISNA(VLOOKUP($B73*1000+$A$3,'Schools Leases IT Equipment'!$A$5:$S$284,J$15,FALSE)),"",VLOOKUP($B73*1000+$A$3,'Schools Leases IT Equipment'!$A$5:$S$284,J$15,FALSE)))</f>
        <v/>
      </c>
      <c r="K73" s="178" t="str">
        <f>IF(OR($B73="",$A$3=0),"",IF(ISNA(VLOOKUP($B73*1000+$A$3,'Schools Leases Other Equipment'!$A$5:$S$284,K$15,FALSE)),"",VLOOKUP($B73*1000+$A$3,'Schools Leases Other Equipment'!$A$5:$S$284,K$15,FALSE)))</f>
        <v/>
      </c>
      <c r="L73" s="178" t="str">
        <f>IF(OR($B73="",$A$3=0),"",IF(ISNA(VLOOKUP($B73*1000+$A$3,'Schools Leases Other Equipment'!$A$5:$S$284,L$15,FALSE)),"",VLOOKUP($B73*1000+$A$3,'Schools Leases Other Equipment'!$A$5:$S$284,L$15,FALSE)))</f>
        <v/>
      </c>
    </row>
    <row r="74" spans="1:12">
      <c r="A74" s="290"/>
      <c r="B74" s="179" t="str">
        <f t="shared" si="7"/>
        <v/>
      </c>
      <c r="C74" s="277"/>
      <c r="D74" s="178" t="str">
        <f>IF(OR($B74="",$A$3=0),"",IF(ISNA(VLOOKUP($B74*1000+$A$3,'Schools Leases Other Equipment'!$A$5:$S$284,D$15,FALSE)),"",VLOOKUP($B74*1000+$A$3,'Schools Leases Other Equipment'!$A$5:$S$284,D$15,FALSE)))</f>
        <v/>
      </c>
      <c r="E74" s="178" t="str">
        <f>IF(OR($B74="",$A$3=0),"",IF(ISNA(VLOOKUP($B74*1000+$A$3,'Schools Leases Other Equipment'!$A$5:$S$284,E$15,FALSE)),"",VLOOKUP($B74*1000+$A$3,'Schools Leases Other Equipment'!$A$5:$S$284,E$15,FALSE)))</f>
        <v/>
      </c>
      <c r="F74" s="178" t="str">
        <f>IF(OR($B74="",$A$3=0),"",IF(ISNA(VLOOKUP($B74*1000+$A$3,'Schools Leases Other Equipment'!$A$5:$S$284,F$15,FALSE)),"",VLOOKUP($B74*1000+$A$3,'Schools Leases Other Equipment'!$A$5:$S$284,F$15,FALSE)))</f>
        <v/>
      </c>
      <c r="G74" s="178" t="str">
        <f>IF(OR($B74="",$A$3=0),"",IF(ISNA(VLOOKUP($B74*1000+$A$3,'Schools Leases Other Equipment'!$A$5:$S$284,G$15,FALSE)),"",VLOOKUP($B74*1000+$A$3,'Schools Leases Other Equipment'!$A$5:$S$284,G$15,FALSE)))</f>
        <v/>
      </c>
      <c r="H74" s="181" t="str">
        <f>IF(OR($B74="",$A$3=0),"",IF(ISNA(VLOOKUP($B74*1000+$A$3,'Schools Leases Other Equipment'!$A$5:$S$284,H$15,FALSE)),"",VLOOKUP($B74*1000+$A$3,'Schools Leases Other Equipment'!$A$5:$S$284,H$15,FALSE)))</f>
        <v/>
      </c>
      <c r="I74" s="178" t="str">
        <f>IF(OR($B74="",$A$3=0),"",IF(ISNA(VLOOKUP($B74*1000+$A$3,'Schools Leases Other Equipment'!$A$5:$S$284,I$15,FALSE)),"",VLOOKUP($B74*1000+$A$3,'Schools Leases Other Equipment'!$A$5:$S$284,I$15,FALSE)))</f>
        <v/>
      </c>
      <c r="J74" s="177" t="str">
        <f>IF(OR($B74="",$A$3=0),"",IF(ISNA(VLOOKUP($B74*1000+$A$3,'Schools Leases IT Equipment'!$A$5:$S$284,J$15,FALSE)),"",VLOOKUP($B74*1000+$A$3,'Schools Leases IT Equipment'!$A$5:$S$284,J$15,FALSE)))</f>
        <v/>
      </c>
      <c r="K74" s="178" t="str">
        <f>IF(OR($B74="",$A$3=0),"",IF(ISNA(VLOOKUP($B74*1000+$A$3,'Schools Leases Other Equipment'!$A$5:$S$284,K$15,FALSE)),"",VLOOKUP($B74*1000+$A$3,'Schools Leases Other Equipment'!$A$5:$S$284,K$15,FALSE)))</f>
        <v/>
      </c>
      <c r="L74" s="178" t="str">
        <f>IF(OR($B74="",$A$3=0),"",IF(ISNA(VLOOKUP($B74*1000+$A$3,'Schools Leases Other Equipment'!$A$5:$S$284,L$15,FALSE)),"",VLOOKUP($B74*1000+$A$3,'Schools Leases Other Equipment'!$A$5:$S$284,L$15,FALSE)))</f>
        <v/>
      </c>
    </row>
    <row r="75" spans="1:12">
      <c r="A75" s="290"/>
      <c r="B75" s="179" t="str">
        <f t="shared" si="7"/>
        <v/>
      </c>
      <c r="C75" s="277"/>
      <c r="D75" s="178" t="str">
        <f>IF(OR($B75="",$A$3=0),"",IF(ISNA(VLOOKUP($B75*1000+$A$3,'Schools Leases Other Equipment'!$A$5:$S$284,D$15,FALSE)),"",VLOOKUP($B75*1000+$A$3,'Schools Leases Other Equipment'!$A$5:$S$284,D$15,FALSE)))</f>
        <v/>
      </c>
      <c r="E75" s="178" t="str">
        <f>IF(OR($B75="",$A$3=0),"",IF(ISNA(VLOOKUP($B75*1000+$A$3,'Schools Leases Other Equipment'!$A$5:$S$284,E$15,FALSE)),"",VLOOKUP($B75*1000+$A$3,'Schools Leases Other Equipment'!$A$5:$S$284,E$15,FALSE)))</f>
        <v/>
      </c>
      <c r="F75" s="178" t="str">
        <f>IF(OR($B75="",$A$3=0),"",IF(ISNA(VLOOKUP($B75*1000+$A$3,'Schools Leases Other Equipment'!$A$5:$S$284,F$15,FALSE)),"",VLOOKUP($B75*1000+$A$3,'Schools Leases Other Equipment'!$A$5:$S$284,F$15,FALSE)))</f>
        <v/>
      </c>
      <c r="G75" s="178" t="str">
        <f>IF(OR($B75="",$A$3=0),"",IF(ISNA(VLOOKUP($B75*1000+$A$3,'Schools Leases Other Equipment'!$A$5:$S$284,G$15,FALSE)),"",VLOOKUP($B75*1000+$A$3,'Schools Leases Other Equipment'!$A$5:$S$284,G$15,FALSE)))</f>
        <v/>
      </c>
      <c r="H75" s="181" t="str">
        <f>IF(OR($B75="",$A$3=0),"",IF(ISNA(VLOOKUP($B75*1000+$A$3,'Schools Leases Other Equipment'!$A$5:$S$284,H$15,FALSE)),"",VLOOKUP($B75*1000+$A$3,'Schools Leases Other Equipment'!$A$5:$S$284,H$15,FALSE)))</f>
        <v/>
      </c>
      <c r="I75" s="178" t="str">
        <f>IF(OR($B75="",$A$3=0),"",IF(ISNA(VLOOKUP($B75*1000+$A$3,'Schools Leases Other Equipment'!$A$5:$S$284,I$15,FALSE)),"",VLOOKUP($B75*1000+$A$3,'Schools Leases Other Equipment'!$A$5:$S$284,I$15,FALSE)))</f>
        <v/>
      </c>
      <c r="J75" s="177" t="str">
        <f>IF(OR($B75="",$A$3=0),"",IF(ISNA(VLOOKUP($B75*1000+$A$3,'Schools Leases IT Equipment'!$A$5:$S$284,J$15,FALSE)),"",VLOOKUP($B75*1000+$A$3,'Schools Leases IT Equipment'!$A$5:$S$284,J$15,FALSE)))</f>
        <v/>
      </c>
      <c r="K75" s="178" t="str">
        <f>IF(OR($B75="",$A$3=0),"",IF(ISNA(VLOOKUP($B75*1000+$A$3,'Schools Leases Other Equipment'!$A$5:$S$284,K$15,FALSE)),"",VLOOKUP($B75*1000+$A$3,'Schools Leases Other Equipment'!$A$5:$S$284,K$15,FALSE)))</f>
        <v/>
      </c>
      <c r="L75" s="178" t="str">
        <f>IF(OR($B75="",$A$3=0),"",IF(ISNA(VLOOKUP($B75*1000+$A$3,'Schools Leases Other Equipment'!$A$5:$S$284,L$15,FALSE)),"",VLOOKUP($B75*1000+$A$3,'Schools Leases Other Equipment'!$A$5:$S$284,L$15,FALSE)))</f>
        <v/>
      </c>
    </row>
    <row r="76" spans="1:12">
      <c r="A76" s="290"/>
      <c r="B76" s="179" t="str">
        <f t="shared" si="7"/>
        <v/>
      </c>
      <c r="C76" s="277"/>
      <c r="D76" s="178" t="str">
        <f>IF(OR($B76="",$A$3=0),"",IF(ISNA(VLOOKUP($B76*1000+$A$3,'Schools Leases Other Equipment'!$A$5:$S$284,D$15,FALSE)),"",VLOOKUP($B76*1000+$A$3,'Schools Leases Other Equipment'!$A$5:$S$284,D$15,FALSE)))</f>
        <v/>
      </c>
      <c r="E76" s="178" t="str">
        <f>IF(OR($B76="",$A$3=0),"",IF(ISNA(VLOOKUP($B76*1000+$A$3,'Schools Leases Other Equipment'!$A$5:$S$284,E$15,FALSE)),"",VLOOKUP($B76*1000+$A$3,'Schools Leases Other Equipment'!$A$5:$S$284,E$15,FALSE)))</f>
        <v/>
      </c>
      <c r="F76" s="178" t="str">
        <f>IF(OR($B76="",$A$3=0),"",IF(ISNA(VLOOKUP($B76*1000+$A$3,'Schools Leases Other Equipment'!$A$5:$S$284,F$15,FALSE)),"",VLOOKUP($B76*1000+$A$3,'Schools Leases Other Equipment'!$A$5:$S$284,F$15,FALSE)))</f>
        <v/>
      </c>
      <c r="G76" s="178" t="str">
        <f>IF(OR($B76="",$A$3=0),"",IF(ISNA(VLOOKUP($B76*1000+$A$3,'Schools Leases Other Equipment'!$A$5:$S$284,G$15,FALSE)),"",VLOOKUP($B76*1000+$A$3,'Schools Leases Other Equipment'!$A$5:$S$284,G$15,FALSE)))</f>
        <v/>
      </c>
      <c r="H76" s="181" t="str">
        <f>IF(OR($B76="",$A$3=0),"",IF(ISNA(VLOOKUP($B76*1000+$A$3,'Schools Leases Other Equipment'!$A$5:$S$284,H$15,FALSE)),"",VLOOKUP($B76*1000+$A$3,'Schools Leases Other Equipment'!$A$5:$S$284,H$15,FALSE)))</f>
        <v/>
      </c>
      <c r="I76" s="178" t="str">
        <f>IF(OR($B76="",$A$3=0),"",IF(ISNA(VLOOKUP($B76*1000+$A$3,'Schools Leases Other Equipment'!$A$5:$S$284,I$15,FALSE)),"",VLOOKUP($B76*1000+$A$3,'Schools Leases Other Equipment'!$A$5:$S$284,I$15,FALSE)))</f>
        <v/>
      </c>
      <c r="J76" s="177" t="str">
        <f>IF(OR($B76="",$A$3=0),"",IF(ISNA(VLOOKUP($B76*1000+$A$3,'Schools Leases IT Equipment'!$A$5:$S$284,J$15,FALSE)),"",VLOOKUP($B76*1000+$A$3,'Schools Leases IT Equipment'!$A$5:$S$284,J$15,FALSE)))</f>
        <v/>
      </c>
      <c r="K76" s="178" t="str">
        <f>IF(OR($B76="",$A$3=0),"",IF(ISNA(VLOOKUP($B76*1000+$A$3,'Schools Leases Other Equipment'!$A$5:$S$284,K$15,FALSE)),"",VLOOKUP($B76*1000+$A$3,'Schools Leases Other Equipment'!$A$5:$S$284,K$15,FALSE)))</f>
        <v/>
      </c>
      <c r="L76" s="178" t="str">
        <f>IF(OR($B76="",$A$3=0),"",IF(ISNA(VLOOKUP($B76*1000+$A$3,'Schools Leases Other Equipment'!$A$5:$S$284,L$15,FALSE)),"",VLOOKUP($B76*1000+$A$3,'Schools Leases Other Equipment'!$A$5:$S$284,L$15,FALSE)))</f>
        <v/>
      </c>
    </row>
    <row r="77" spans="1:12">
      <c r="A77" s="290"/>
      <c r="B77" s="179" t="str">
        <f t="shared" si="7"/>
        <v/>
      </c>
      <c r="C77" s="277"/>
      <c r="D77" s="178" t="str">
        <f>IF(OR($B77="",$A$3=0),"",IF(ISNA(VLOOKUP($B77*1000+$A$3,'Schools Leases Other Equipment'!$A$5:$S$284,D$15,FALSE)),"",VLOOKUP($B77*1000+$A$3,'Schools Leases Other Equipment'!$A$5:$S$284,D$15,FALSE)))</f>
        <v/>
      </c>
      <c r="E77" s="178" t="str">
        <f>IF(OR($B77="",$A$3=0),"",IF(ISNA(VLOOKUP($B77*1000+$A$3,'Schools Leases Other Equipment'!$A$5:$S$284,E$15,FALSE)),"",VLOOKUP($B77*1000+$A$3,'Schools Leases Other Equipment'!$A$5:$S$284,E$15,FALSE)))</f>
        <v/>
      </c>
      <c r="F77" s="178" t="str">
        <f>IF(OR($B77="",$A$3=0),"",IF(ISNA(VLOOKUP($B77*1000+$A$3,'Schools Leases Other Equipment'!$A$5:$S$284,F$15,FALSE)),"",VLOOKUP($B77*1000+$A$3,'Schools Leases Other Equipment'!$A$5:$S$284,F$15,FALSE)))</f>
        <v/>
      </c>
      <c r="G77" s="178" t="str">
        <f>IF(OR($B77="",$A$3=0),"",IF(ISNA(VLOOKUP($B77*1000+$A$3,'Schools Leases Other Equipment'!$A$5:$S$284,G$15,FALSE)),"",VLOOKUP($B77*1000+$A$3,'Schools Leases Other Equipment'!$A$5:$S$284,G$15,FALSE)))</f>
        <v/>
      </c>
      <c r="H77" s="181" t="str">
        <f>IF(OR($B77="",$A$3=0),"",IF(ISNA(VLOOKUP($B77*1000+$A$3,'Schools Leases Other Equipment'!$A$5:$S$284,H$15,FALSE)),"",VLOOKUP($B77*1000+$A$3,'Schools Leases Other Equipment'!$A$5:$S$284,H$15,FALSE)))</f>
        <v/>
      </c>
      <c r="I77" s="178" t="str">
        <f>IF(OR($B77="",$A$3=0),"",IF(ISNA(VLOOKUP($B77*1000+$A$3,'Schools Leases Other Equipment'!$A$5:$S$284,I$15,FALSE)),"",VLOOKUP($B77*1000+$A$3,'Schools Leases Other Equipment'!$A$5:$S$284,I$15,FALSE)))</f>
        <v/>
      </c>
      <c r="J77" s="177" t="str">
        <f>IF(OR($B77="",$A$3=0),"",IF(ISNA(VLOOKUP($B77*1000+$A$3,'Schools Leases IT Equipment'!$A$5:$S$284,J$15,FALSE)),"",VLOOKUP($B77*1000+$A$3,'Schools Leases IT Equipment'!$A$5:$S$284,J$15,FALSE)))</f>
        <v/>
      </c>
      <c r="K77" s="178" t="str">
        <f>IF(OR($B77="",$A$3=0),"",IF(ISNA(VLOOKUP($B77*1000+$A$3,'Schools Leases Other Equipment'!$A$5:$S$284,K$15,FALSE)),"",VLOOKUP($B77*1000+$A$3,'Schools Leases Other Equipment'!$A$5:$S$284,K$15,FALSE)))</f>
        <v/>
      </c>
      <c r="L77" s="178" t="str">
        <f>IF(OR($B77="",$A$3=0),"",IF(ISNA(VLOOKUP($B77*1000+$A$3,'Schools Leases Other Equipment'!$A$5:$S$284,L$15,FALSE)),"",VLOOKUP($B77*1000+$A$3,'Schools Leases Other Equipment'!$A$5:$S$284,L$15,FALSE)))</f>
        <v/>
      </c>
    </row>
    <row r="78" spans="1:12">
      <c r="A78" s="291"/>
      <c r="B78" s="179" t="str">
        <f t="shared" si="7"/>
        <v/>
      </c>
      <c r="C78" s="278"/>
      <c r="D78" s="178" t="str">
        <f>IF(OR($B78="",$A$3=0),"",IF(ISNA(VLOOKUP($B78*1000+$A$3,'Schools Leases Other Equipment'!$A$5:$S$284,D$15,FALSE)),"",VLOOKUP($B78*1000+$A$3,'Schools Leases Other Equipment'!$A$5:$S$284,D$15,FALSE)))</f>
        <v/>
      </c>
      <c r="E78" s="178" t="str">
        <f>IF(OR($B78="",$A$3=0),"",IF(ISNA(VLOOKUP($B78*1000+$A$3,'Schools Leases Other Equipment'!$A$5:$S$284,E$15,FALSE)),"",VLOOKUP($B78*1000+$A$3,'Schools Leases Other Equipment'!$A$5:$S$284,E$15,FALSE)))</f>
        <v/>
      </c>
      <c r="F78" s="178" t="str">
        <f>IF(OR($B78="",$A$3=0),"",IF(ISNA(VLOOKUP($B78*1000+$A$3,'Schools Leases Other Equipment'!$A$5:$S$284,F$15,FALSE)),"",VLOOKUP($B78*1000+$A$3,'Schools Leases Other Equipment'!$A$5:$S$284,F$15,FALSE)))</f>
        <v/>
      </c>
      <c r="G78" s="178" t="str">
        <f>IF(OR($B78="",$A$3=0),"",IF(ISNA(VLOOKUP($B78*1000+$A$3,'Schools Leases Other Equipment'!$A$5:$S$284,G$15,FALSE)),"",VLOOKUP($B78*1000+$A$3,'Schools Leases Other Equipment'!$A$5:$S$284,G$15,FALSE)))</f>
        <v/>
      </c>
      <c r="H78" s="181" t="str">
        <f>IF(OR($B78="",$A$3=0),"",IF(ISNA(VLOOKUP($B78*1000+$A$3,'Schools Leases Other Equipment'!$A$5:$S$284,H$15,FALSE)),"",VLOOKUP($B78*1000+$A$3,'Schools Leases Other Equipment'!$A$5:$S$284,H$15,FALSE)))</f>
        <v/>
      </c>
      <c r="I78" s="178" t="str">
        <f>IF(OR($B78="",$A$3=0),"",IF(ISNA(VLOOKUP($B78*1000+$A$3,'Schools Leases Other Equipment'!$A$5:$S$284,I$15,FALSE)),"",VLOOKUP($B78*1000+$A$3,'Schools Leases Other Equipment'!$A$5:$S$284,I$15,FALSE)))</f>
        <v/>
      </c>
      <c r="J78" s="177" t="str">
        <f>IF(OR($B78="",$A$3=0),"",IF(ISNA(VLOOKUP($B78*1000+$A$3,'Schools Leases IT Equipment'!$A$5:$S$284,J$15,FALSE)),"",VLOOKUP($B78*1000+$A$3,'Schools Leases IT Equipment'!$A$5:$S$284,J$15,FALSE)))</f>
        <v/>
      </c>
      <c r="K78" s="178" t="str">
        <f>IF(OR($B78="",$A$3=0),"",IF(ISNA(VLOOKUP($B78*1000+$A$3,'Schools Leases Other Equipment'!$A$5:$S$284,K$15,FALSE)),"",VLOOKUP($B78*1000+$A$3,'Schools Leases Other Equipment'!$A$5:$S$284,K$15,FALSE)))</f>
        <v/>
      </c>
      <c r="L78" s="178" t="str">
        <f>IF(OR($B78="",$A$3=0),"",IF(ISNA(VLOOKUP($B78*1000+$A$3,'Schools Leases Other Equipment'!$A$5:$S$284,L$15,FALSE)),"",VLOOKUP($B78*1000+$A$3,'Schools Leases Other Equipment'!$A$5:$S$284,L$15,FALSE)))</f>
        <v/>
      </c>
    </row>
    <row r="79" spans="1:12" ht="15" customHeight="1">
      <c r="A79" s="180"/>
      <c r="B79" s="179"/>
      <c r="C79" s="180"/>
      <c r="H79" s="182"/>
      <c r="I79" s="182"/>
      <c r="J79" s="182"/>
      <c r="K79" s="183"/>
    </row>
    <row r="80" spans="1:12" ht="15" customHeight="1">
      <c r="A80" s="180"/>
      <c r="B80" s="179"/>
      <c r="C80" s="180"/>
      <c r="H80" s="182"/>
      <c r="I80" s="182"/>
      <c r="J80" s="182"/>
      <c r="K80" s="183"/>
    </row>
    <row r="81" spans="1:12" ht="15">
      <c r="A81" s="184" t="s">
        <v>48</v>
      </c>
    </row>
    <row r="82" spans="1:12" ht="36.75" customHeight="1">
      <c r="A82" s="309"/>
      <c r="B82" s="310"/>
      <c r="C82" s="310"/>
      <c r="D82" s="310"/>
      <c r="E82" s="310"/>
      <c r="F82" s="310"/>
      <c r="G82" s="311"/>
    </row>
    <row r="84" spans="1:12" ht="15">
      <c r="A84" s="184" t="s">
        <v>49</v>
      </c>
    </row>
    <row r="85" spans="1:12">
      <c r="A85" s="300"/>
      <c r="B85" s="301"/>
      <c r="C85" s="301"/>
      <c r="D85" s="301"/>
      <c r="E85" s="301"/>
      <c r="F85" s="301"/>
      <c r="G85" s="301"/>
      <c r="H85" s="301"/>
      <c r="I85" s="301"/>
      <c r="J85" s="301"/>
      <c r="K85" s="301"/>
      <c r="L85" s="302"/>
    </row>
    <row r="86" spans="1:12">
      <c r="A86" s="303"/>
      <c r="B86" s="304"/>
      <c r="C86" s="304"/>
      <c r="D86" s="304"/>
      <c r="E86" s="304"/>
      <c r="F86" s="304"/>
      <c r="G86" s="304"/>
      <c r="H86" s="304"/>
      <c r="I86" s="304"/>
      <c r="J86" s="304"/>
      <c r="K86" s="304"/>
      <c r="L86" s="305"/>
    </row>
    <row r="87" spans="1:12" ht="85.5" customHeight="1">
      <c r="A87" s="306"/>
      <c r="B87" s="307"/>
      <c r="C87" s="307"/>
      <c r="D87" s="307"/>
      <c r="E87" s="307"/>
      <c r="F87" s="307"/>
      <c r="G87" s="307"/>
      <c r="H87" s="307"/>
      <c r="I87" s="307"/>
      <c r="J87" s="307"/>
      <c r="K87" s="307"/>
      <c r="L87" s="308"/>
    </row>
    <row r="88" spans="1:12">
      <c r="A88" s="3"/>
      <c r="B88" s="3"/>
      <c r="C88" s="3"/>
      <c r="D88" s="3"/>
      <c r="E88" s="3"/>
      <c r="F88" s="3"/>
      <c r="G88" s="3"/>
      <c r="H88" s="3"/>
      <c r="I88" s="3"/>
      <c r="J88" s="3"/>
      <c r="K88" s="3"/>
      <c r="L88" s="3"/>
    </row>
  </sheetData>
  <sheetProtection sheet="1" objects="1" scenarios="1"/>
  <mergeCells count="26">
    <mergeCell ref="A85:L87"/>
    <mergeCell ref="A32:A38"/>
    <mergeCell ref="C33:C38"/>
    <mergeCell ref="A40:A46"/>
    <mergeCell ref="C41:C46"/>
    <mergeCell ref="A48:A52"/>
    <mergeCell ref="A54:A60"/>
    <mergeCell ref="C55:C60"/>
    <mergeCell ref="A62:A78"/>
    <mergeCell ref="C63:C78"/>
    <mergeCell ref="A82:G82"/>
    <mergeCell ref="C48:C53"/>
    <mergeCell ref="A24:A30"/>
    <mergeCell ref="C25:C30"/>
    <mergeCell ref="A1:L1"/>
    <mergeCell ref="A6:L6"/>
    <mergeCell ref="A7:L7"/>
    <mergeCell ref="A9:L9"/>
    <mergeCell ref="A10:L10"/>
    <mergeCell ref="A11:L11"/>
    <mergeCell ref="A12:D12"/>
    <mergeCell ref="A13:C13"/>
    <mergeCell ref="A16:A22"/>
    <mergeCell ref="C17:C22"/>
    <mergeCell ref="A3:A4"/>
    <mergeCell ref="B3:L4"/>
  </mergeCells>
  <conditionalFormatting sqref="J25:J30">
    <cfRule type="cellIs" dxfId="35" priority="13" operator="lessThan">
      <formula>NOW()</formula>
    </cfRule>
    <cfRule type="timePeriod" dxfId="34" priority="14" timePeriod="yesterday">
      <formula>FLOOR(J25,1)=TODAY()-1</formula>
    </cfRule>
  </conditionalFormatting>
  <dataValidations count="1">
    <dataValidation type="list" allowBlank="1" showInputMessage="1" showErrorMessage="1" sqref="C63" xr:uid="{00000000-0002-0000-0100-000000000000}">
      <formula1>$Q$6:$Q$7</formula1>
    </dataValidation>
  </dataValidations>
  <pageMargins left="0.25" right="0.25" top="0.75" bottom="0.75" header="0.3" footer="0.3"/>
  <pageSetup paperSize="9" scale="37" fitToHeight="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Q88"/>
  <sheetViews>
    <sheetView showGridLines="0" zoomScale="80" zoomScaleNormal="80" workbookViewId="0">
      <pane xSplit="2" ySplit="15" topLeftCell="C16" activePane="bottomRight" state="frozen"/>
      <selection pane="topRight" activeCell="C1" sqref="C1"/>
      <selection pane="bottomLeft" activeCell="A18" sqref="A18"/>
      <selection pane="bottomRight" activeCell="C16" sqref="C16"/>
    </sheetView>
  </sheetViews>
  <sheetFormatPr defaultRowHeight="14.25"/>
  <cols>
    <col min="1" max="1" width="23.375" customWidth="1"/>
    <col min="2" max="2" width="1.875" customWidth="1"/>
    <col min="3" max="3" width="18.25" customWidth="1"/>
    <col min="4" max="4" width="26.625" customWidth="1"/>
    <col min="5" max="5" width="43.375" customWidth="1"/>
    <col min="6" max="6" width="12.75" customWidth="1"/>
    <col min="7" max="7" width="14.125" customWidth="1"/>
    <col min="8" max="9" width="15.75" customWidth="1"/>
    <col min="10" max="10" width="14.875" customWidth="1"/>
    <col min="11" max="11" width="31.375" customWidth="1"/>
    <col min="12" max="12" width="27" customWidth="1"/>
    <col min="14" max="16" width="9" customWidth="1"/>
    <col min="17" max="17" width="11.5" hidden="1" customWidth="1"/>
  </cols>
  <sheetData>
    <row r="1" spans="1:17" ht="19.5" customHeight="1">
      <c r="A1" s="279" t="s">
        <v>0</v>
      </c>
      <c r="B1" s="280"/>
      <c r="C1" s="280"/>
      <c r="D1" s="280"/>
      <c r="E1" s="280"/>
      <c r="F1" s="280"/>
      <c r="G1" s="280"/>
      <c r="H1" s="280"/>
      <c r="I1" s="280"/>
      <c r="J1" s="280"/>
      <c r="K1" s="280"/>
      <c r="L1" s="281"/>
    </row>
    <row r="2" spans="1:17" ht="8.25" customHeight="1" thickBot="1">
      <c r="A2" s="4"/>
      <c r="B2" s="5"/>
      <c r="C2" s="5"/>
      <c r="D2" s="5"/>
      <c r="E2" s="5"/>
      <c r="F2" s="5"/>
      <c r="G2" s="5"/>
      <c r="H2" s="5"/>
      <c r="I2" s="5"/>
      <c r="J2" s="5"/>
      <c r="K2" s="5"/>
      <c r="L2" s="5"/>
    </row>
    <row r="3" spans="1:17" ht="20.25" customHeight="1">
      <c r="A3" s="317" t="str">
        <f>IF(Information!A6="","",Information!A6)</f>
        <v/>
      </c>
      <c r="B3" s="294" t="str">
        <f>IF(Information!A6="","Please type in your school number on the information tab",Information!A6&amp;" - "&amp;Information!C6)</f>
        <v>Please type in your school number on the information tab</v>
      </c>
      <c r="C3" s="295"/>
      <c r="D3" s="295"/>
      <c r="E3" s="295"/>
      <c r="F3" s="295"/>
      <c r="G3" s="295"/>
      <c r="H3" s="295"/>
      <c r="I3" s="295"/>
      <c r="J3" s="295"/>
      <c r="K3" s="295"/>
      <c r="L3" s="296"/>
      <c r="Q3" s="2" t="s">
        <v>16</v>
      </c>
    </row>
    <row r="4" spans="1:17" ht="8.25" customHeight="1" thickBot="1">
      <c r="A4" s="318"/>
      <c r="B4" s="297"/>
      <c r="C4" s="298"/>
      <c r="D4" s="298"/>
      <c r="E4" s="298"/>
      <c r="F4" s="298"/>
      <c r="G4" s="298"/>
      <c r="H4" s="298"/>
      <c r="I4" s="298"/>
      <c r="J4" s="298"/>
      <c r="K4" s="298"/>
      <c r="L4" s="299"/>
    </row>
    <row r="5" spans="1:17" ht="6" customHeight="1">
      <c r="A5" s="5"/>
      <c r="B5" s="5"/>
      <c r="C5" s="5"/>
      <c r="D5" s="5"/>
      <c r="E5" s="5"/>
      <c r="F5" s="5"/>
      <c r="G5" s="5"/>
      <c r="H5" s="5"/>
      <c r="I5" s="5"/>
      <c r="J5" s="5"/>
      <c r="K5" s="5"/>
      <c r="L5" s="5"/>
      <c r="Q5" t="s">
        <v>2425</v>
      </c>
    </row>
    <row r="6" spans="1:17" ht="15" hidden="1">
      <c r="A6" s="282" t="s">
        <v>1</v>
      </c>
      <c r="B6" s="282"/>
      <c r="C6" s="282"/>
      <c r="D6" s="282"/>
      <c r="E6" s="282"/>
      <c r="F6" s="282"/>
      <c r="G6" s="282"/>
      <c r="H6" s="282"/>
      <c r="I6" s="282"/>
      <c r="J6" s="282"/>
      <c r="K6" s="282"/>
      <c r="L6" s="282"/>
      <c r="Q6" t="s">
        <v>17</v>
      </c>
    </row>
    <row r="7" spans="1:17" ht="15.75" hidden="1" customHeight="1">
      <c r="A7" s="283" t="s">
        <v>18</v>
      </c>
      <c r="B7" s="283"/>
      <c r="C7" s="283"/>
      <c r="D7" s="283"/>
      <c r="E7" s="283"/>
      <c r="F7" s="283"/>
      <c r="G7" s="283"/>
      <c r="H7" s="283"/>
      <c r="I7" s="283"/>
      <c r="J7" s="283"/>
      <c r="K7" s="283"/>
      <c r="L7" s="283"/>
      <c r="Q7" t="s">
        <v>19</v>
      </c>
    </row>
    <row r="8" spans="1:17" ht="4.5" customHeight="1">
      <c r="A8" s="2"/>
      <c r="B8" s="166"/>
      <c r="C8" s="2"/>
      <c r="D8" s="2"/>
      <c r="E8" s="2"/>
      <c r="F8" s="2"/>
      <c r="G8" s="2"/>
      <c r="H8" s="2"/>
      <c r="I8" s="2"/>
    </row>
    <row r="9" spans="1:17" ht="7.5" customHeight="1">
      <c r="A9" s="2"/>
      <c r="B9" s="166"/>
      <c r="C9" s="2"/>
      <c r="D9" s="2"/>
      <c r="E9" s="2"/>
      <c r="F9" s="2"/>
      <c r="G9" s="2"/>
      <c r="H9" s="2"/>
      <c r="I9" s="2"/>
    </row>
    <row r="10" spans="1:17" ht="18.75" customHeight="1">
      <c r="A10" s="315" t="s">
        <v>50</v>
      </c>
      <c r="B10" s="315"/>
      <c r="C10" s="315"/>
      <c r="D10" s="315"/>
      <c r="E10" s="315"/>
      <c r="F10" s="315"/>
      <c r="G10" s="315"/>
      <c r="H10" s="315"/>
      <c r="I10" s="315"/>
      <c r="J10" s="315"/>
      <c r="K10" s="315"/>
      <c r="L10" s="315"/>
      <c r="Q10" s="1"/>
    </row>
    <row r="11" spans="1:17" ht="15.75" customHeight="1">
      <c r="A11" s="196"/>
      <c r="B11" s="196"/>
      <c r="C11" s="196"/>
      <c r="D11" s="196"/>
      <c r="E11" s="196"/>
      <c r="F11" s="196"/>
      <c r="G11" s="196"/>
      <c r="H11" s="196"/>
      <c r="I11" s="196"/>
      <c r="J11" s="196"/>
      <c r="K11" s="196"/>
      <c r="L11" s="196"/>
      <c r="Q11" s="1"/>
    </row>
    <row r="12" spans="1:17" ht="5.25" customHeight="1">
      <c r="A12" s="2"/>
      <c r="B12" s="166"/>
      <c r="C12" s="2"/>
      <c r="D12" s="2"/>
      <c r="E12" s="2"/>
      <c r="F12" s="2"/>
      <c r="G12" s="2"/>
      <c r="H12" s="2"/>
      <c r="I12" s="2"/>
    </row>
    <row r="13" spans="1:17" ht="23.25" customHeight="1">
      <c r="A13" s="285" t="s">
        <v>51</v>
      </c>
      <c r="B13" s="285"/>
      <c r="C13" s="285"/>
      <c r="D13" s="316"/>
      <c r="E13" s="192"/>
      <c r="H13" s="2"/>
      <c r="I13" s="2"/>
    </row>
    <row r="14" spans="1:17" ht="15" customHeight="1"/>
    <row r="15" spans="1:17" ht="108.75" customHeight="1">
      <c r="A15" s="286" t="s">
        <v>2428</v>
      </c>
      <c r="B15" s="287"/>
      <c r="C15" s="288"/>
      <c r="D15" s="167" t="s">
        <v>24</v>
      </c>
      <c r="E15" s="167" t="s">
        <v>25</v>
      </c>
      <c r="F15" s="167" t="s">
        <v>26</v>
      </c>
      <c r="G15" s="167" t="s">
        <v>27</v>
      </c>
      <c r="H15" s="167" t="s">
        <v>28</v>
      </c>
      <c r="I15" s="167" t="s">
        <v>29</v>
      </c>
      <c r="J15" s="200" t="s">
        <v>52</v>
      </c>
      <c r="K15" s="168" t="s">
        <v>31</v>
      </c>
      <c r="L15" s="168" t="s">
        <v>32</v>
      </c>
    </row>
    <row r="16" spans="1:17" ht="6.75" customHeight="1"/>
    <row r="17" spans="1:12" ht="21.75" customHeight="1"/>
    <row r="18" spans="1:12" ht="71.25">
      <c r="A18" s="289" t="s">
        <v>33</v>
      </c>
      <c r="B18" s="179"/>
      <c r="C18" s="16"/>
      <c r="D18" s="16"/>
      <c r="E18" s="17" t="s">
        <v>34</v>
      </c>
      <c r="F18" s="18"/>
      <c r="G18" s="19"/>
      <c r="H18" s="20"/>
      <c r="I18" s="21"/>
      <c r="J18" s="20" t="str">
        <f>IF(H18="","",EDATE(H18,I18)-1)</f>
        <v/>
      </c>
      <c r="K18" s="22"/>
      <c r="L18" s="17" t="s">
        <v>35</v>
      </c>
    </row>
    <row r="19" spans="1:12" ht="23.25" customHeight="1">
      <c r="A19" s="290"/>
      <c r="B19" s="179"/>
      <c r="C19" s="312" t="s">
        <v>2425</v>
      </c>
      <c r="D19" s="11"/>
      <c r="E19" s="11"/>
      <c r="F19" s="7"/>
      <c r="G19" s="8"/>
      <c r="H19" s="9"/>
      <c r="I19" s="201"/>
      <c r="J19" s="15" t="str">
        <f t="shared" ref="J19:J24" si="0">IF(OR(ISBLANK(H19),ISBLANK(I19)),"",EDATE(H19,I19)-1)</f>
        <v/>
      </c>
      <c r="K19" s="10"/>
      <c r="L19" s="7"/>
    </row>
    <row r="20" spans="1:12">
      <c r="A20" s="290"/>
      <c r="B20" s="179"/>
      <c r="C20" s="313"/>
      <c r="D20" s="11"/>
      <c r="E20" s="11"/>
      <c r="F20" s="7"/>
      <c r="G20" s="8"/>
      <c r="H20" s="9"/>
      <c r="I20" s="201"/>
      <c r="J20" s="15" t="str">
        <f t="shared" si="0"/>
        <v/>
      </c>
      <c r="K20" s="10"/>
      <c r="L20" s="7"/>
    </row>
    <row r="21" spans="1:12">
      <c r="A21" s="290"/>
      <c r="B21" s="179"/>
      <c r="C21" s="313"/>
      <c r="D21" s="11"/>
      <c r="E21" s="11"/>
      <c r="F21" s="7"/>
      <c r="G21" s="8"/>
      <c r="H21" s="9"/>
      <c r="I21" s="201"/>
      <c r="J21" s="15" t="str">
        <f t="shared" si="0"/>
        <v/>
      </c>
      <c r="K21" s="10"/>
      <c r="L21" s="7"/>
    </row>
    <row r="22" spans="1:12">
      <c r="A22" s="290"/>
      <c r="B22" s="179"/>
      <c r="C22" s="313"/>
      <c r="D22" s="11"/>
      <c r="E22" s="11"/>
      <c r="F22" s="7"/>
      <c r="G22" s="8"/>
      <c r="H22" s="9"/>
      <c r="I22" s="201"/>
      <c r="J22" s="15" t="str">
        <f t="shared" si="0"/>
        <v/>
      </c>
      <c r="K22" s="10"/>
      <c r="L22" s="7"/>
    </row>
    <row r="23" spans="1:12">
      <c r="A23" s="290"/>
      <c r="B23" s="179"/>
      <c r="C23" s="313"/>
      <c r="D23" s="6"/>
      <c r="E23" s="6"/>
      <c r="F23" s="7"/>
      <c r="G23" s="8"/>
      <c r="H23" s="9"/>
      <c r="I23" s="201"/>
      <c r="J23" s="15" t="str">
        <f t="shared" si="0"/>
        <v/>
      </c>
      <c r="K23" s="10"/>
      <c r="L23" s="7"/>
    </row>
    <row r="24" spans="1:12">
      <c r="A24" s="291"/>
      <c r="B24" s="179"/>
      <c r="C24" s="314"/>
      <c r="D24" s="12"/>
      <c r="E24" s="12"/>
      <c r="F24" s="7"/>
      <c r="G24" s="8"/>
      <c r="H24" s="9"/>
      <c r="I24" s="201"/>
      <c r="J24" s="15" t="str">
        <f t="shared" si="0"/>
        <v/>
      </c>
      <c r="K24" s="10"/>
      <c r="L24" s="7"/>
    </row>
    <row r="26" spans="1:12" ht="42.75">
      <c r="A26" s="273" t="s">
        <v>36</v>
      </c>
      <c r="B26" s="179"/>
      <c r="C26" s="16"/>
      <c r="D26" s="16"/>
      <c r="E26" s="17" t="s">
        <v>37</v>
      </c>
      <c r="F26" s="23"/>
      <c r="G26" s="23"/>
      <c r="H26" s="20"/>
      <c r="I26" s="21"/>
      <c r="J26" s="20" t="str">
        <f>IF(H26="","",EDATE(H26,I26)-1)</f>
        <v/>
      </c>
      <c r="K26" s="22"/>
      <c r="L26" s="17" t="s">
        <v>38</v>
      </c>
    </row>
    <row r="27" spans="1:12" ht="14.25" customHeight="1">
      <c r="A27" s="274"/>
      <c r="B27" s="179"/>
      <c r="C27" s="312" t="s">
        <v>2425</v>
      </c>
      <c r="D27" s="11"/>
      <c r="E27" s="14"/>
      <c r="F27" s="12"/>
      <c r="G27" s="12"/>
      <c r="H27" s="9"/>
      <c r="I27" s="201"/>
      <c r="J27" s="15" t="str">
        <f t="shared" ref="J27:J32" si="1">IF(OR(ISBLANK(H27),ISBLANK(I27)),"",EDATE(H27,I27)-1)</f>
        <v/>
      </c>
      <c r="K27" s="10"/>
      <c r="L27" s="12"/>
    </row>
    <row r="28" spans="1:12" ht="14.25" customHeight="1">
      <c r="A28" s="274"/>
      <c r="B28" s="179"/>
      <c r="C28" s="313"/>
      <c r="D28" s="11"/>
      <c r="E28" s="14"/>
      <c r="F28" s="12"/>
      <c r="G28" s="12"/>
      <c r="H28" s="9"/>
      <c r="I28" s="201"/>
      <c r="J28" s="15" t="str">
        <f t="shared" si="1"/>
        <v/>
      </c>
      <c r="K28" s="10"/>
      <c r="L28" s="12"/>
    </row>
    <row r="29" spans="1:12" ht="14.25" customHeight="1">
      <c r="A29" s="274"/>
      <c r="B29" s="179"/>
      <c r="C29" s="313"/>
      <c r="D29" s="11"/>
      <c r="E29" s="14"/>
      <c r="F29" s="12"/>
      <c r="G29" s="12"/>
      <c r="H29" s="9"/>
      <c r="I29" s="201"/>
      <c r="J29" s="15" t="str">
        <f t="shared" si="1"/>
        <v/>
      </c>
      <c r="K29" s="10"/>
      <c r="L29" s="12"/>
    </row>
    <row r="30" spans="1:12" ht="14.25" customHeight="1">
      <c r="A30" s="274"/>
      <c r="B30" s="179"/>
      <c r="C30" s="313"/>
      <c r="D30" s="11"/>
      <c r="E30" s="14"/>
      <c r="F30" s="12"/>
      <c r="G30" s="12"/>
      <c r="H30" s="9"/>
      <c r="I30" s="201"/>
      <c r="J30" s="15" t="str">
        <f t="shared" si="1"/>
        <v/>
      </c>
      <c r="K30" s="10"/>
      <c r="L30" s="12"/>
    </row>
    <row r="31" spans="1:12" ht="14.25" customHeight="1">
      <c r="A31" s="274"/>
      <c r="B31" s="179"/>
      <c r="C31" s="313"/>
      <c r="D31" s="6"/>
      <c r="E31" s="14"/>
      <c r="F31" s="12"/>
      <c r="G31" s="12"/>
      <c r="H31" s="9"/>
      <c r="I31" s="201"/>
      <c r="J31" s="15" t="str">
        <f t="shared" si="1"/>
        <v/>
      </c>
      <c r="K31" s="10"/>
      <c r="L31" s="12"/>
    </row>
    <row r="32" spans="1:12" ht="14.25" customHeight="1">
      <c r="A32" s="275"/>
      <c r="C32" s="314"/>
      <c r="D32" s="12"/>
      <c r="E32" s="14"/>
      <c r="F32" s="12"/>
      <c r="G32" s="12"/>
      <c r="H32" s="9"/>
      <c r="I32" s="201"/>
      <c r="J32" s="15" t="str">
        <f t="shared" si="1"/>
        <v/>
      </c>
      <c r="K32" s="10"/>
      <c r="L32" s="12"/>
    </row>
    <row r="34" spans="1:12" ht="85.5">
      <c r="A34" s="289" t="s">
        <v>39</v>
      </c>
      <c r="B34" s="179"/>
      <c r="C34" s="16"/>
      <c r="D34" s="16"/>
      <c r="E34" s="17" t="s">
        <v>40</v>
      </c>
      <c r="F34" s="23"/>
      <c r="G34" s="23"/>
      <c r="H34" s="20"/>
      <c r="I34" s="21"/>
      <c r="J34" s="20" t="str">
        <f>IF(H34="","",EDATE(H34,I34)-1)</f>
        <v/>
      </c>
      <c r="K34" s="22"/>
      <c r="L34" s="17" t="s">
        <v>41</v>
      </c>
    </row>
    <row r="35" spans="1:12" ht="14.25" customHeight="1">
      <c r="A35" s="290"/>
      <c r="B35" s="179"/>
      <c r="C35" s="312" t="s">
        <v>2425</v>
      </c>
      <c r="D35" s="11"/>
      <c r="E35" s="10"/>
      <c r="F35" s="12"/>
      <c r="G35" s="12"/>
      <c r="H35" s="9"/>
      <c r="I35" s="201"/>
      <c r="J35" s="15" t="str">
        <f t="shared" ref="J35:J40" si="2">IF(OR(ISBLANK(H35),ISBLANK(I35)),"",EDATE(H35,I35)-1)</f>
        <v/>
      </c>
      <c r="K35" s="10"/>
      <c r="L35" s="12"/>
    </row>
    <row r="36" spans="1:12" ht="14.25" customHeight="1">
      <c r="A36" s="290"/>
      <c r="B36" s="179"/>
      <c r="C36" s="313"/>
      <c r="D36" s="11"/>
      <c r="E36" s="10"/>
      <c r="F36" s="12"/>
      <c r="G36" s="12"/>
      <c r="H36" s="9"/>
      <c r="I36" s="201"/>
      <c r="J36" s="15" t="str">
        <f t="shared" si="2"/>
        <v/>
      </c>
      <c r="K36" s="10"/>
      <c r="L36" s="12"/>
    </row>
    <row r="37" spans="1:12" ht="14.25" customHeight="1">
      <c r="A37" s="290"/>
      <c r="B37" s="179"/>
      <c r="C37" s="313"/>
      <c r="D37" s="11"/>
      <c r="E37" s="10"/>
      <c r="F37" s="12"/>
      <c r="G37" s="12"/>
      <c r="H37" s="9"/>
      <c r="I37" s="201"/>
      <c r="J37" s="15" t="str">
        <f t="shared" si="2"/>
        <v/>
      </c>
      <c r="K37" s="10"/>
      <c r="L37" s="12"/>
    </row>
    <row r="38" spans="1:12" ht="14.25" customHeight="1">
      <c r="A38" s="290"/>
      <c r="B38" s="179"/>
      <c r="C38" s="313"/>
      <c r="D38" s="11"/>
      <c r="E38" s="10"/>
      <c r="F38" s="12"/>
      <c r="G38" s="12"/>
      <c r="H38" s="9"/>
      <c r="I38" s="201"/>
      <c r="J38" s="15" t="str">
        <f t="shared" si="2"/>
        <v/>
      </c>
      <c r="K38" s="10"/>
      <c r="L38" s="12"/>
    </row>
    <row r="39" spans="1:12" ht="14.25" customHeight="1">
      <c r="A39" s="290"/>
      <c r="B39" s="179"/>
      <c r="C39" s="313"/>
      <c r="D39" s="6"/>
      <c r="E39" s="10"/>
      <c r="F39" s="12"/>
      <c r="G39" s="12"/>
      <c r="H39" s="9"/>
      <c r="I39" s="201"/>
      <c r="J39" s="15" t="str">
        <f t="shared" si="2"/>
        <v/>
      </c>
      <c r="K39" s="10"/>
      <c r="L39" s="12"/>
    </row>
    <row r="40" spans="1:12" ht="14.25" customHeight="1">
      <c r="A40" s="291"/>
      <c r="B40" s="179"/>
      <c r="C40" s="314"/>
      <c r="D40" s="12"/>
      <c r="E40" s="10"/>
      <c r="F40" s="12"/>
      <c r="G40" s="12"/>
      <c r="H40" s="9"/>
      <c r="I40" s="201"/>
      <c r="J40" s="15" t="str">
        <f t="shared" si="2"/>
        <v/>
      </c>
      <c r="K40" s="10"/>
      <c r="L40" s="12"/>
    </row>
    <row r="41" spans="1:12">
      <c r="A41" s="179"/>
      <c r="B41" s="179"/>
      <c r="C41" s="179"/>
    </row>
    <row r="42" spans="1:12" ht="85.5">
      <c r="A42" s="289" t="s">
        <v>42</v>
      </c>
      <c r="B42" s="179"/>
      <c r="C42" s="16"/>
      <c r="D42" s="16"/>
      <c r="E42" s="17" t="s">
        <v>43</v>
      </c>
      <c r="F42" s="24"/>
      <c r="G42" s="23"/>
      <c r="H42" s="20"/>
      <c r="I42" s="21"/>
      <c r="J42" s="20" t="str">
        <f>IF(H42="","",EDATE(H42,I42)-1)</f>
        <v/>
      </c>
      <c r="K42" s="22"/>
      <c r="L42" s="17" t="s">
        <v>41</v>
      </c>
    </row>
    <row r="43" spans="1:12" ht="14.25" customHeight="1">
      <c r="A43" s="290"/>
      <c r="B43" s="179"/>
      <c r="C43" s="312" t="s">
        <v>2425</v>
      </c>
      <c r="D43" s="11"/>
      <c r="E43" s="12"/>
      <c r="F43" s="12"/>
      <c r="G43" s="12"/>
      <c r="H43" s="9"/>
      <c r="I43" s="201"/>
      <c r="J43" s="15" t="str">
        <f t="shared" ref="J43:J48" si="3">IF(OR(ISBLANK(H43),ISBLANK(I43)),"",EDATE(H43,I43)-1)</f>
        <v/>
      </c>
      <c r="K43" s="10"/>
      <c r="L43" s="12"/>
    </row>
    <row r="44" spans="1:12" ht="14.25" customHeight="1">
      <c r="A44" s="290"/>
      <c r="B44" s="179"/>
      <c r="C44" s="313"/>
      <c r="D44" s="11"/>
      <c r="E44" s="11"/>
      <c r="F44" s="12"/>
      <c r="G44" s="12"/>
      <c r="H44" s="9"/>
      <c r="I44" s="201"/>
      <c r="J44" s="15" t="str">
        <f t="shared" si="3"/>
        <v/>
      </c>
      <c r="K44" s="10"/>
      <c r="L44" s="12"/>
    </row>
    <row r="45" spans="1:12" ht="14.25" customHeight="1">
      <c r="A45" s="290"/>
      <c r="B45" s="179"/>
      <c r="C45" s="313"/>
      <c r="D45" s="11"/>
      <c r="E45" s="12"/>
      <c r="F45" s="12"/>
      <c r="G45" s="12"/>
      <c r="H45" s="9"/>
      <c r="I45" s="201"/>
      <c r="J45" s="15" t="str">
        <f t="shared" si="3"/>
        <v/>
      </c>
      <c r="K45" s="10"/>
      <c r="L45" s="12"/>
    </row>
    <row r="46" spans="1:12" ht="14.25" customHeight="1">
      <c r="A46" s="290"/>
      <c r="C46" s="313"/>
      <c r="D46" s="11"/>
      <c r="E46" s="12"/>
      <c r="F46" s="12"/>
      <c r="G46" s="12"/>
      <c r="H46" s="9"/>
      <c r="I46" s="201"/>
      <c r="J46" s="15" t="str">
        <f t="shared" si="3"/>
        <v/>
      </c>
      <c r="K46" s="10"/>
      <c r="L46" s="12"/>
    </row>
    <row r="47" spans="1:12" ht="14.25" customHeight="1">
      <c r="A47" s="290"/>
      <c r="C47" s="313"/>
      <c r="D47" s="6"/>
      <c r="E47" s="12"/>
      <c r="F47" s="12"/>
      <c r="G47" s="12"/>
      <c r="H47" s="9"/>
      <c r="I47" s="201"/>
      <c r="J47" s="15" t="str">
        <f t="shared" si="3"/>
        <v/>
      </c>
      <c r="K47" s="10"/>
      <c r="L47" s="12"/>
    </row>
    <row r="48" spans="1:12" ht="14.25" customHeight="1">
      <c r="A48" s="291"/>
      <c r="B48" s="179"/>
      <c r="C48" s="314"/>
      <c r="D48" s="12"/>
      <c r="E48" s="12"/>
      <c r="F48" s="12"/>
      <c r="G48" s="12"/>
      <c r="H48" s="9"/>
      <c r="I48" s="201"/>
      <c r="J48" s="15" t="str">
        <f t="shared" si="3"/>
        <v/>
      </c>
      <c r="K48" s="10"/>
      <c r="L48" s="12"/>
    </row>
    <row r="49" spans="1:12">
      <c r="A49" s="180"/>
      <c r="B49" s="179"/>
      <c r="C49" s="180"/>
    </row>
    <row r="50" spans="1:12" ht="85.5">
      <c r="A50" s="289" t="s">
        <v>44</v>
      </c>
      <c r="B50" s="179"/>
      <c r="C50" s="23"/>
      <c r="D50" s="23"/>
      <c r="E50" s="17" t="s">
        <v>45</v>
      </c>
      <c r="F50" s="23"/>
      <c r="G50" s="23"/>
      <c r="H50" s="20"/>
      <c r="I50" s="21"/>
      <c r="J50" s="20" t="str">
        <f>IF(H50="","",EDATE(H50,I50)-1)</f>
        <v/>
      </c>
      <c r="K50" s="22"/>
      <c r="L50" s="17" t="s">
        <v>41</v>
      </c>
    </row>
    <row r="51" spans="1:12" ht="14.25" customHeight="1">
      <c r="A51" s="290"/>
      <c r="C51" s="312" t="s">
        <v>2425</v>
      </c>
      <c r="D51" s="12"/>
      <c r="E51" s="12"/>
      <c r="F51" s="12"/>
      <c r="G51" s="12"/>
      <c r="H51" s="9"/>
      <c r="I51" s="201"/>
      <c r="J51" s="15" t="str">
        <f>IF(OR(ISBLANK(H51),ISBLANK(I51)),"",EDATE(H51,I51)-1)</f>
        <v/>
      </c>
      <c r="K51" s="10"/>
      <c r="L51" s="12"/>
    </row>
    <row r="52" spans="1:12" ht="14.25" customHeight="1">
      <c r="A52" s="290"/>
      <c r="C52" s="313"/>
      <c r="D52" s="12"/>
      <c r="E52" s="12"/>
      <c r="F52" s="12"/>
      <c r="G52" s="12"/>
      <c r="H52" s="9"/>
      <c r="I52" s="201"/>
      <c r="J52" s="15" t="str">
        <f t="shared" ref="J52:J56" si="4">IF(OR(ISBLANK(H52),ISBLANK(I52)),"",EDATE(H52,I52)-1)</f>
        <v/>
      </c>
      <c r="K52" s="10"/>
      <c r="L52" s="12"/>
    </row>
    <row r="53" spans="1:12" ht="14.25" customHeight="1">
      <c r="A53" s="290"/>
      <c r="C53" s="313"/>
      <c r="D53" s="12"/>
      <c r="E53" s="12"/>
      <c r="F53" s="12"/>
      <c r="G53" s="12"/>
      <c r="H53" s="9"/>
      <c r="I53" s="201"/>
      <c r="J53" s="15" t="str">
        <f t="shared" si="4"/>
        <v/>
      </c>
      <c r="K53" s="10"/>
      <c r="L53" s="12"/>
    </row>
    <row r="54" spans="1:12" ht="14.25" customHeight="1">
      <c r="A54" s="290"/>
      <c r="C54" s="313"/>
      <c r="D54" s="12"/>
      <c r="E54" s="12"/>
      <c r="F54" s="12"/>
      <c r="G54" s="12"/>
      <c r="H54" s="9"/>
      <c r="I54" s="201"/>
      <c r="J54" s="15" t="str">
        <f t="shared" si="4"/>
        <v/>
      </c>
      <c r="K54" s="10"/>
      <c r="L54" s="12"/>
    </row>
    <row r="55" spans="1:12" ht="14.25" customHeight="1">
      <c r="A55" s="290"/>
      <c r="B55" s="179"/>
      <c r="C55" s="313"/>
      <c r="D55" s="12"/>
      <c r="E55" s="12"/>
      <c r="F55" s="12"/>
      <c r="G55" s="12"/>
      <c r="H55" s="9"/>
      <c r="I55" s="201"/>
      <c r="J55" s="15" t="str">
        <f t="shared" si="4"/>
        <v/>
      </c>
      <c r="K55" s="10"/>
      <c r="L55" s="12"/>
    </row>
    <row r="56" spans="1:12" ht="14.25" customHeight="1">
      <c r="A56" s="291"/>
      <c r="C56" s="314"/>
      <c r="D56" s="12"/>
      <c r="E56" s="12"/>
      <c r="F56" s="12"/>
      <c r="G56" s="12"/>
      <c r="H56" s="9"/>
      <c r="I56" s="201"/>
      <c r="J56" s="15" t="str">
        <f t="shared" si="4"/>
        <v/>
      </c>
      <c r="K56" s="10"/>
      <c r="L56" s="12"/>
    </row>
    <row r="57" spans="1:12">
      <c r="A57" s="180"/>
      <c r="C57" s="180"/>
    </row>
    <row r="58" spans="1:12" ht="85.5">
      <c r="A58" s="273" t="s">
        <v>46</v>
      </c>
      <c r="C58" s="16"/>
      <c r="D58" s="16"/>
      <c r="E58" s="17" t="s">
        <v>45</v>
      </c>
      <c r="F58" s="23"/>
      <c r="G58" s="23"/>
      <c r="H58" s="20"/>
      <c r="I58" s="21"/>
      <c r="J58" s="20" t="str">
        <f>IF(H58="","",EDATE(H58,I58)-1)</f>
        <v/>
      </c>
      <c r="K58" s="22"/>
      <c r="L58" s="17" t="s">
        <v>41</v>
      </c>
    </row>
    <row r="59" spans="1:12" ht="14.25" customHeight="1">
      <c r="A59" s="274"/>
      <c r="C59" s="312" t="s">
        <v>2425</v>
      </c>
      <c r="D59" s="11"/>
      <c r="E59" s="12"/>
      <c r="F59" s="12"/>
      <c r="G59" s="12"/>
      <c r="H59" s="9"/>
      <c r="I59" s="201"/>
      <c r="J59" s="15" t="str">
        <f t="shared" ref="J59:J64" si="5">IF(OR(ISBLANK(H59),ISBLANK(I59)),"",EDATE(H59,I59)-1)</f>
        <v/>
      </c>
      <c r="K59" s="10"/>
      <c r="L59" s="12"/>
    </row>
    <row r="60" spans="1:12" ht="14.25" customHeight="1">
      <c r="A60" s="274"/>
      <c r="C60" s="313"/>
      <c r="D60" s="11"/>
      <c r="E60" s="12"/>
      <c r="F60" s="12"/>
      <c r="G60" s="12"/>
      <c r="H60" s="9"/>
      <c r="I60" s="201"/>
      <c r="J60" s="15" t="str">
        <f t="shared" si="5"/>
        <v/>
      </c>
      <c r="K60" s="10"/>
      <c r="L60" s="12"/>
    </row>
    <row r="61" spans="1:12" ht="14.25" customHeight="1">
      <c r="A61" s="274"/>
      <c r="C61" s="313"/>
      <c r="D61" s="11"/>
      <c r="E61" s="12"/>
      <c r="F61" s="12"/>
      <c r="G61" s="12"/>
      <c r="H61" s="9"/>
      <c r="I61" s="201"/>
      <c r="J61" s="15" t="str">
        <f t="shared" si="5"/>
        <v/>
      </c>
      <c r="K61" s="10"/>
      <c r="L61" s="12"/>
    </row>
    <row r="62" spans="1:12" ht="14.25" customHeight="1">
      <c r="A62" s="274"/>
      <c r="C62" s="313"/>
      <c r="D62" s="11"/>
      <c r="E62" s="12"/>
      <c r="F62" s="12"/>
      <c r="G62" s="12"/>
      <c r="H62" s="9"/>
      <c r="I62" s="201"/>
      <c r="J62" s="15" t="str">
        <f t="shared" si="5"/>
        <v/>
      </c>
      <c r="K62" s="10"/>
      <c r="L62" s="12"/>
    </row>
    <row r="63" spans="1:12" ht="14.25" customHeight="1">
      <c r="A63" s="274"/>
      <c r="C63" s="313"/>
      <c r="D63" s="6"/>
      <c r="E63" s="12"/>
      <c r="F63" s="12"/>
      <c r="G63" s="12"/>
      <c r="H63" s="9"/>
      <c r="I63" s="201"/>
      <c r="J63" s="15" t="str">
        <f t="shared" si="5"/>
        <v/>
      </c>
      <c r="K63" s="10"/>
      <c r="L63" s="12"/>
    </row>
    <row r="64" spans="1:12" ht="14.25" customHeight="1">
      <c r="A64" s="275"/>
      <c r="B64" s="179"/>
      <c r="C64" s="314"/>
      <c r="D64" s="12"/>
      <c r="E64" s="12"/>
      <c r="F64" s="12"/>
      <c r="G64" s="12"/>
      <c r="H64" s="9"/>
      <c r="I64" s="201"/>
      <c r="J64" s="15" t="str">
        <f t="shared" si="5"/>
        <v/>
      </c>
      <c r="K64" s="10"/>
      <c r="L64" s="12"/>
    </row>
    <row r="66" spans="1:12" ht="85.5">
      <c r="A66" s="289" t="s">
        <v>47</v>
      </c>
      <c r="B66" s="179"/>
      <c r="C66" s="23"/>
      <c r="D66" s="23"/>
      <c r="E66" s="17" t="s">
        <v>45</v>
      </c>
      <c r="F66" s="23"/>
      <c r="G66" s="23"/>
      <c r="H66" s="20"/>
      <c r="I66" s="21"/>
      <c r="J66" s="20" t="str">
        <f>IF(H66="","",EDATE(H66,I66)-1)</f>
        <v/>
      </c>
      <c r="K66" s="22"/>
      <c r="L66" s="17" t="s">
        <v>41</v>
      </c>
    </row>
    <row r="67" spans="1:12" ht="14.25" customHeight="1">
      <c r="A67" s="290"/>
      <c r="B67" s="179"/>
      <c r="C67" s="312" t="s">
        <v>2425</v>
      </c>
      <c r="D67" s="12"/>
      <c r="E67" s="12"/>
      <c r="F67" s="12"/>
      <c r="G67" s="12"/>
      <c r="H67" s="9"/>
      <c r="I67" s="201"/>
      <c r="J67" s="15" t="str">
        <f t="shared" ref="J67:J82" si="6">IF(OR(ISBLANK(H67),ISBLANK(I67)),"",EDATE(H67,I67)-1)</f>
        <v/>
      </c>
      <c r="K67" s="10"/>
      <c r="L67" s="12"/>
    </row>
    <row r="68" spans="1:12" ht="14.25" customHeight="1">
      <c r="A68" s="290"/>
      <c r="B68" s="179"/>
      <c r="C68" s="313"/>
      <c r="D68" s="12"/>
      <c r="E68" s="12"/>
      <c r="F68" s="12"/>
      <c r="G68" s="12"/>
      <c r="H68" s="9"/>
      <c r="I68" s="201"/>
      <c r="J68" s="15" t="str">
        <f t="shared" si="6"/>
        <v/>
      </c>
      <c r="K68" s="10"/>
      <c r="L68" s="12"/>
    </row>
    <row r="69" spans="1:12" ht="14.25" customHeight="1">
      <c r="A69" s="290"/>
      <c r="B69" s="179"/>
      <c r="C69" s="313"/>
      <c r="D69" s="12"/>
      <c r="E69" s="12"/>
      <c r="F69" s="12"/>
      <c r="G69" s="12"/>
      <c r="H69" s="9"/>
      <c r="I69" s="201"/>
      <c r="J69" s="15" t="str">
        <f t="shared" si="6"/>
        <v/>
      </c>
      <c r="K69" s="10"/>
      <c r="L69" s="12"/>
    </row>
    <row r="70" spans="1:12" ht="14.25" customHeight="1">
      <c r="A70" s="290"/>
      <c r="B70" s="179"/>
      <c r="C70" s="313"/>
      <c r="D70" s="12"/>
      <c r="E70" s="12"/>
      <c r="F70" s="12"/>
      <c r="G70" s="12"/>
      <c r="H70" s="9"/>
      <c r="I70" s="201"/>
      <c r="J70" s="15" t="str">
        <f t="shared" si="6"/>
        <v/>
      </c>
      <c r="K70" s="10"/>
      <c r="L70" s="12"/>
    </row>
    <row r="71" spans="1:12" ht="14.25" customHeight="1">
      <c r="A71" s="290"/>
      <c r="B71" s="179"/>
      <c r="C71" s="313"/>
      <c r="D71" s="12"/>
      <c r="E71" s="12"/>
      <c r="F71" s="12"/>
      <c r="G71" s="12"/>
      <c r="H71" s="9"/>
      <c r="I71" s="201"/>
      <c r="J71" s="15" t="str">
        <f t="shared" si="6"/>
        <v/>
      </c>
      <c r="K71" s="10"/>
      <c r="L71" s="12"/>
    </row>
    <row r="72" spans="1:12" ht="14.25" customHeight="1">
      <c r="A72" s="290"/>
      <c r="B72" s="179"/>
      <c r="C72" s="313"/>
      <c r="D72" s="12"/>
      <c r="E72" s="12"/>
      <c r="F72" s="12"/>
      <c r="G72" s="12"/>
      <c r="H72" s="9"/>
      <c r="I72" s="201"/>
      <c r="J72" s="15" t="str">
        <f t="shared" si="6"/>
        <v/>
      </c>
      <c r="K72" s="10"/>
      <c r="L72" s="12"/>
    </row>
    <row r="73" spans="1:12" ht="14.25" customHeight="1">
      <c r="A73" s="290"/>
      <c r="B73" s="179"/>
      <c r="C73" s="313"/>
      <c r="D73" s="12"/>
      <c r="E73" s="12"/>
      <c r="F73" s="12"/>
      <c r="G73" s="12"/>
      <c r="H73" s="9"/>
      <c r="I73" s="201"/>
      <c r="J73" s="15" t="str">
        <f t="shared" si="6"/>
        <v/>
      </c>
      <c r="K73" s="10"/>
      <c r="L73" s="12"/>
    </row>
    <row r="74" spans="1:12" ht="14.25" customHeight="1">
      <c r="A74" s="290"/>
      <c r="B74" s="179"/>
      <c r="C74" s="313"/>
      <c r="D74" s="12"/>
      <c r="E74" s="12"/>
      <c r="F74" s="12"/>
      <c r="G74" s="12"/>
      <c r="H74" s="9"/>
      <c r="I74" s="201"/>
      <c r="J74" s="15" t="str">
        <f t="shared" si="6"/>
        <v/>
      </c>
      <c r="K74" s="10"/>
      <c r="L74" s="12"/>
    </row>
    <row r="75" spans="1:12" ht="14.25" customHeight="1">
      <c r="A75" s="290"/>
      <c r="B75" s="179"/>
      <c r="C75" s="313"/>
      <c r="D75" s="12"/>
      <c r="E75" s="12"/>
      <c r="F75" s="12"/>
      <c r="G75" s="12"/>
      <c r="H75" s="9"/>
      <c r="I75" s="201"/>
      <c r="J75" s="15" t="str">
        <f t="shared" si="6"/>
        <v/>
      </c>
      <c r="K75" s="10"/>
      <c r="L75" s="12"/>
    </row>
    <row r="76" spans="1:12" ht="14.25" customHeight="1">
      <c r="A76" s="290"/>
      <c r="B76" s="179"/>
      <c r="C76" s="313"/>
      <c r="D76" s="12"/>
      <c r="E76" s="12"/>
      <c r="F76" s="12"/>
      <c r="G76" s="12"/>
      <c r="H76" s="9"/>
      <c r="I76" s="201"/>
      <c r="J76" s="15" t="str">
        <f t="shared" si="6"/>
        <v/>
      </c>
      <c r="K76" s="10"/>
      <c r="L76" s="12"/>
    </row>
    <row r="77" spans="1:12" ht="14.25" customHeight="1">
      <c r="A77" s="290"/>
      <c r="B77" s="179"/>
      <c r="C77" s="313"/>
      <c r="D77" s="12"/>
      <c r="E77" s="12"/>
      <c r="F77" s="12"/>
      <c r="G77" s="12"/>
      <c r="H77" s="9"/>
      <c r="I77" s="201"/>
      <c r="J77" s="15" t="str">
        <f t="shared" si="6"/>
        <v/>
      </c>
      <c r="K77" s="10"/>
      <c r="L77" s="12"/>
    </row>
    <row r="78" spans="1:12" ht="14.25" customHeight="1">
      <c r="A78" s="290"/>
      <c r="B78" s="179"/>
      <c r="C78" s="313"/>
      <c r="D78" s="12"/>
      <c r="E78" s="12"/>
      <c r="F78" s="12"/>
      <c r="G78" s="12"/>
      <c r="H78" s="9"/>
      <c r="I78" s="201"/>
      <c r="J78" s="15" t="str">
        <f t="shared" si="6"/>
        <v/>
      </c>
      <c r="K78" s="10"/>
      <c r="L78" s="12"/>
    </row>
    <row r="79" spans="1:12" ht="14.25" customHeight="1">
      <c r="A79" s="290"/>
      <c r="B79" s="179"/>
      <c r="C79" s="313"/>
      <c r="D79" s="12"/>
      <c r="E79" s="12"/>
      <c r="F79" s="12"/>
      <c r="G79" s="12"/>
      <c r="H79" s="9"/>
      <c r="I79" s="201"/>
      <c r="J79" s="15" t="str">
        <f t="shared" si="6"/>
        <v/>
      </c>
      <c r="K79" s="10"/>
      <c r="L79" s="12"/>
    </row>
    <row r="80" spans="1:12" ht="14.25" customHeight="1">
      <c r="A80" s="290"/>
      <c r="B80" s="179"/>
      <c r="C80" s="313"/>
      <c r="D80" s="12"/>
      <c r="E80" s="12"/>
      <c r="F80" s="12"/>
      <c r="G80" s="12"/>
      <c r="H80" s="9"/>
      <c r="I80" s="201"/>
      <c r="J80" s="15" t="str">
        <f t="shared" si="6"/>
        <v/>
      </c>
      <c r="K80" s="10"/>
      <c r="L80" s="12"/>
    </row>
    <row r="81" spans="1:12" ht="14.25" customHeight="1">
      <c r="A81" s="290"/>
      <c r="B81" s="179"/>
      <c r="C81" s="313"/>
      <c r="D81" s="12"/>
      <c r="E81" s="12"/>
      <c r="F81" s="12"/>
      <c r="G81" s="12"/>
      <c r="H81" s="9"/>
      <c r="I81" s="201"/>
      <c r="J81" s="15" t="str">
        <f t="shared" si="6"/>
        <v/>
      </c>
      <c r="K81" s="10"/>
      <c r="L81" s="12"/>
    </row>
    <row r="82" spans="1:12" ht="14.25" customHeight="1">
      <c r="A82" s="291"/>
      <c r="B82" s="179"/>
      <c r="C82" s="314"/>
      <c r="D82" s="12"/>
      <c r="E82" s="12"/>
      <c r="F82" s="12"/>
      <c r="G82" s="12"/>
      <c r="H82" s="9"/>
      <c r="I82" s="201"/>
      <c r="J82" s="15" t="str">
        <f t="shared" si="6"/>
        <v/>
      </c>
      <c r="K82" s="10"/>
      <c r="L82" s="12"/>
    </row>
    <row r="83" spans="1:12" ht="15" customHeight="1">
      <c r="A83" s="180"/>
      <c r="B83" s="179"/>
      <c r="C83" s="180"/>
      <c r="H83" s="182"/>
      <c r="I83" s="182"/>
      <c r="J83" s="182"/>
      <c r="K83" s="183"/>
    </row>
    <row r="84" spans="1:12" ht="15">
      <c r="A84" s="184" t="s">
        <v>49</v>
      </c>
    </row>
    <row r="85" spans="1:12">
      <c r="A85" s="319"/>
      <c r="B85" s="320"/>
      <c r="C85" s="320"/>
      <c r="D85" s="320"/>
      <c r="E85" s="320"/>
      <c r="F85" s="320"/>
      <c r="G85" s="320"/>
      <c r="H85" s="320"/>
      <c r="I85" s="320"/>
      <c r="J85" s="320"/>
      <c r="K85" s="320"/>
      <c r="L85" s="321"/>
    </row>
    <row r="86" spans="1:12">
      <c r="A86" s="322"/>
      <c r="B86" s="323"/>
      <c r="C86" s="323"/>
      <c r="D86" s="323"/>
      <c r="E86" s="323"/>
      <c r="F86" s="323"/>
      <c r="G86" s="323"/>
      <c r="H86" s="323"/>
      <c r="I86" s="323"/>
      <c r="J86" s="323"/>
      <c r="K86" s="323"/>
      <c r="L86" s="324"/>
    </row>
    <row r="87" spans="1:12" ht="85.5" customHeight="1">
      <c r="A87" s="325"/>
      <c r="B87" s="326"/>
      <c r="C87" s="326"/>
      <c r="D87" s="326"/>
      <c r="E87" s="326"/>
      <c r="F87" s="326"/>
      <c r="G87" s="326"/>
      <c r="H87" s="326"/>
      <c r="I87" s="326"/>
      <c r="J87" s="326"/>
      <c r="K87" s="326"/>
      <c r="L87" s="327"/>
    </row>
    <row r="88" spans="1:12">
      <c r="A88" s="3"/>
      <c r="B88" s="3"/>
      <c r="C88" s="3"/>
      <c r="D88" s="3"/>
      <c r="E88" s="3"/>
      <c r="F88" s="3"/>
      <c r="G88" s="3"/>
      <c r="H88" s="3"/>
      <c r="I88" s="3"/>
      <c r="J88" s="3"/>
      <c r="K88" s="3"/>
      <c r="L88" s="3"/>
    </row>
  </sheetData>
  <sheetProtection algorithmName="SHA-512" hashValue="sXU1IOnfp3e2RF6KBbT+JhDzw14h+IQKF/w4bgIbgbFngDLtyeiHT6IT/M2U0JHmAnzWrzco7qpbTOBkSeHq+A==" saltValue="bRLoJkxuWlDXc+wZXP4tow==" spinCount="100000" sheet="1" insertRows="0"/>
  <mergeCells count="23">
    <mergeCell ref="A34:A40"/>
    <mergeCell ref="A42:A48"/>
    <mergeCell ref="C35:C40"/>
    <mergeCell ref="C43:C48"/>
    <mergeCell ref="A66:A82"/>
    <mergeCell ref="A85:L87"/>
    <mergeCell ref="A50:A56"/>
    <mergeCell ref="A58:A64"/>
    <mergeCell ref="C51:C56"/>
    <mergeCell ref="C59:C64"/>
    <mergeCell ref="C67:C82"/>
    <mergeCell ref="A1:L1"/>
    <mergeCell ref="A6:L6"/>
    <mergeCell ref="C19:C24"/>
    <mergeCell ref="C27:C32"/>
    <mergeCell ref="A15:C15"/>
    <mergeCell ref="A18:A24"/>
    <mergeCell ref="A26:A32"/>
    <mergeCell ref="A7:L7"/>
    <mergeCell ref="A10:L10"/>
    <mergeCell ref="A13:D13"/>
    <mergeCell ref="B3:L4"/>
    <mergeCell ref="A3:A4"/>
  </mergeCells>
  <conditionalFormatting sqref="J19:J24">
    <cfRule type="cellIs" dxfId="33" priority="13" operator="lessThan">
      <formula>NOW()</formula>
    </cfRule>
    <cfRule type="timePeriod" dxfId="32" priority="14" timePeriod="yesterday">
      <formula>FLOOR(J19,1)=TODAY()-1</formula>
    </cfRule>
  </conditionalFormatting>
  <conditionalFormatting sqref="J27:J32">
    <cfRule type="cellIs" dxfId="31" priority="11" operator="lessThan">
      <formula>NOW()</formula>
    </cfRule>
    <cfRule type="timePeriod" dxfId="30" priority="12" timePeriod="yesterday">
      <formula>FLOOR(J27,1)=TODAY()-1</formula>
    </cfRule>
  </conditionalFormatting>
  <conditionalFormatting sqref="J35:J40">
    <cfRule type="cellIs" dxfId="29" priority="9" operator="lessThan">
      <formula>NOW()</formula>
    </cfRule>
    <cfRule type="timePeriod" dxfId="28" priority="10" timePeriod="yesterday">
      <formula>FLOOR(J35,1)=TODAY()-1</formula>
    </cfRule>
  </conditionalFormatting>
  <conditionalFormatting sqref="J43:J48">
    <cfRule type="cellIs" dxfId="27" priority="7" operator="lessThan">
      <formula>NOW()</formula>
    </cfRule>
    <cfRule type="timePeriod" dxfId="26" priority="8" timePeriod="yesterday">
      <formula>FLOOR(J43,1)=TODAY()-1</formula>
    </cfRule>
  </conditionalFormatting>
  <conditionalFormatting sqref="J51:J56">
    <cfRule type="cellIs" dxfId="25" priority="5" operator="lessThan">
      <formula>NOW()</formula>
    </cfRule>
    <cfRule type="timePeriod" dxfId="24" priority="6" timePeriod="yesterday">
      <formula>FLOOR(J51,1)=TODAY()-1</formula>
    </cfRule>
  </conditionalFormatting>
  <conditionalFormatting sqref="J59:J64">
    <cfRule type="cellIs" dxfId="23" priority="3" operator="lessThan">
      <formula>NOW()</formula>
    </cfRule>
    <cfRule type="timePeriod" dxfId="22" priority="4" timePeriod="yesterday">
      <formula>FLOOR(J59,1)=TODAY()-1</formula>
    </cfRule>
  </conditionalFormatting>
  <conditionalFormatting sqref="J67:J82">
    <cfRule type="cellIs" dxfId="21" priority="1" operator="lessThan">
      <formula>NOW()</formula>
    </cfRule>
    <cfRule type="timePeriod" dxfId="20" priority="2" timePeriod="yesterday">
      <formula>FLOOR(J67,1)=TODAY()-1</formula>
    </cfRule>
  </conditionalFormatting>
  <dataValidations count="5">
    <dataValidation type="list" allowBlank="1" showInputMessage="1" showErrorMessage="1" sqref="E13" xr:uid="{00000000-0002-0000-0200-000001000000}">
      <formula1>$Q$3</formula1>
    </dataValidation>
    <dataValidation type="whole" allowBlank="1" showInputMessage="1" showErrorMessage="1" error="Please input a whole number that represents the number of months within the contract term." sqref="I19:I24 I27:I32 I35:I40 I43:I48 I67:I82 I59:I64 I51:I56" xr:uid="{2A5C415C-B95D-4EFC-8584-8D87776288C3}">
      <formula1>1</formula1>
      <formula2>1000</formula2>
    </dataValidation>
    <dataValidation type="list" allowBlank="1" showInputMessage="1" showErrorMessage="1" sqref="C67" xr:uid="{00000000-0002-0000-0200-000000000000}">
      <formula1>$Q$6:$Q$7</formula1>
    </dataValidation>
    <dataValidation type="list" allowBlank="1" showInputMessage="1" showErrorMessage="1" sqref="K35:K40 K27:K32 K19:K24 K43:K48 K67:K82 K59:K64 K51:K56" xr:uid="{8E0038FC-CAEF-496D-BCD4-C174136106F7}">
      <formula1>"Yes,No"</formula1>
    </dataValidation>
    <dataValidation type="list" allowBlank="1" showInputMessage="1" showErrorMessage="1" sqref="C19:C24 C27:C32 C35:C40 C43:C48 C51:C56 C59:C64" xr:uid="{06DDD600-A3AC-4E75-A5A0-BF2755BB565E}">
      <formula1>$Q$5:$Q$7</formula1>
    </dataValidation>
  </dataValidations>
  <pageMargins left="0.25" right="0.25" top="0.75" bottom="0.75" header="0.3" footer="0.3"/>
  <pageSetup paperSize="9" scale="37" fitToHeight="3" orientation="portrait" r:id="rId1"/>
  <ignoredErrors>
    <ignoredError sqref="J19:J24 J66:J82 J58:J64 J42:J48 J34:J40 J26:J32 J50:J5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D9"/>
  <sheetViews>
    <sheetView workbookViewId="0">
      <selection sqref="A1:L1"/>
    </sheetView>
  </sheetViews>
  <sheetFormatPr defaultRowHeight="14.25"/>
  <cols>
    <col min="2" max="2" width="9.875" bestFit="1" customWidth="1"/>
  </cols>
  <sheetData>
    <row r="3" spans="2:4">
      <c r="B3" t="s">
        <v>17</v>
      </c>
      <c r="D3" t="s">
        <v>53</v>
      </c>
    </row>
    <row r="4" spans="2:4">
      <c r="B4" t="s">
        <v>19</v>
      </c>
      <c r="D4" t="s">
        <v>19</v>
      </c>
    </row>
    <row r="8" spans="2:4">
      <c r="B8" s="1">
        <v>39904</v>
      </c>
    </row>
    <row r="9" spans="2:4">
      <c r="B9" s="1">
        <v>43555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1"/>
  <sheetViews>
    <sheetView workbookViewId="0">
      <selection activeCell="B18" sqref="B18"/>
    </sheetView>
  </sheetViews>
  <sheetFormatPr defaultRowHeight="14.25"/>
  <cols>
    <col min="1" max="1" width="57.25" style="13" bestFit="1" customWidth="1"/>
    <col min="2" max="2" width="19.5" style="13" bestFit="1" customWidth="1"/>
    <col min="3" max="3" width="9.125" style="13" bestFit="1" customWidth="1"/>
    <col min="4" max="4" width="22.625" style="13" bestFit="1" customWidth="1"/>
    <col min="5" max="5" width="7" style="13" bestFit="1" customWidth="1"/>
    <col min="6" max="6" width="26.25" style="13" bestFit="1" customWidth="1"/>
    <col min="7" max="7" width="32.5" style="13" bestFit="1" customWidth="1"/>
    <col min="8" max="8" width="28.875" style="13" bestFit="1" customWidth="1"/>
    <col min="9" max="9" width="33.375" style="13" bestFit="1" customWidth="1"/>
    <col min="10" max="10" width="58.125" style="13" bestFit="1" customWidth="1"/>
    <col min="11" max="11" width="30.375" style="13" bestFit="1" customWidth="1"/>
    <col min="12" max="12" width="16.875" style="13" bestFit="1" customWidth="1"/>
    <col min="13" max="13" width="16.625" style="13" bestFit="1" customWidth="1"/>
    <col min="14" max="14" width="27.75" style="13" bestFit="1" customWidth="1"/>
    <col min="15" max="15" width="33.625" style="13" bestFit="1" customWidth="1"/>
    <col min="16" max="16" width="73.375" style="13" bestFit="1" customWidth="1"/>
    <col min="17" max="17" width="25" style="13" bestFit="1" customWidth="1"/>
    <col min="18" max="18" width="25.25" style="13" bestFit="1" customWidth="1"/>
    <col min="19" max="16384" width="9" style="13"/>
  </cols>
  <sheetData>
    <row r="1" spans="1:18">
      <c r="A1" s="13" t="s">
        <v>54</v>
      </c>
      <c r="B1" s="333" t="s">
        <v>55</v>
      </c>
      <c r="C1" s="13" t="s">
        <v>56</v>
      </c>
      <c r="D1" s="13" t="s">
        <v>57</v>
      </c>
      <c r="E1" s="13" t="s">
        <v>58</v>
      </c>
      <c r="F1" s="13" t="s">
        <v>59</v>
      </c>
      <c r="G1" s="13" t="s">
        <v>60</v>
      </c>
      <c r="H1" s="13" t="s">
        <v>61</v>
      </c>
      <c r="I1" s="333" t="s">
        <v>62</v>
      </c>
      <c r="J1" s="13" t="s">
        <v>63</v>
      </c>
      <c r="K1" s="13" t="s">
        <v>64</v>
      </c>
      <c r="L1" s="13" t="s">
        <v>65</v>
      </c>
      <c r="M1" s="13" t="s">
        <v>66</v>
      </c>
      <c r="N1" s="13" t="s">
        <v>67</v>
      </c>
      <c r="O1" s="13" t="s">
        <v>68</v>
      </c>
      <c r="P1" s="13" t="s">
        <v>69</v>
      </c>
      <c r="Q1" s="13" t="s">
        <v>70</v>
      </c>
      <c r="R1" s="13" t="s">
        <v>71</v>
      </c>
    </row>
    <row r="2" spans="1:18">
      <c r="A2" s="13" t="s">
        <v>72</v>
      </c>
      <c r="B2" s="333"/>
      <c r="C2" s="13" t="s">
        <v>73</v>
      </c>
      <c r="D2" s="333" t="s">
        <v>2115</v>
      </c>
      <c r="E2" s="13" t="s">
        <v>74</v>
      </c>
      <c r="F2" s="13" t="s">
        <v>75</v>
      </c>
      <c r="G2" s="13" t="s">
        <v>76</v>
      </c>
      <c r="H2" s="13" t="s">
        <v>77</v>
      </c>
      <c r="I2" s="334"/>
      <c r="J2" s="13" t="s">
        <v>78</v>
      </c>
      <c r="K2" s="13" t="s">
        <v>17</v>
      </c>
      <c r="L2" t="s">
        <v>79</v>
      </c>
      <c r="M2" t="s">
        <v>80</v>
      </c>
      <c r="N2"/>
      <c r="O2" s="13" t="s">
        <v>81</v>
      </c>
      <c r="Q2" s="13" t="s">
        <v>82</v>
      </c>
      <c r="R2" s="13" t="s">
        <v>83</v>
      </c>
    </row>
    <row r="3" spans="1:18">
      <c r="A3" s="13" t="s">
        <v>84</v>
      </c>
      <c r="B3" s="333">
        <v>529</v>
      </c>
      <c r="C3" s="13" t="s">
        <v>85</v>
      </c>
      <c r="D3" s="333" t="s">
        <v>2116</v>
      </c>
      <c r="E3" s="13" t="s">
        <v>86</v>
      </c>
      <c r="F3" s="13" t="s">
        <v>87</v>
      </c>
      <c r="G3" s="13" t="s">
        <v>88</v>
      </c>
      <c r="H3" s="13" t="s">
        <v>89</v>
      </c>
      <c r="I3" s="334"/>
      <c r="L3"/>
      <c r="M3"/>
      <c r="N3" t="s">
        <v>90</v>
      </c>
      <c r="O3" s="13" t="s">
        <v>91</v>
      </c>
      <c r="Q3" s="13" t="s">
        <v>92</v>
      </c>
      <c r="R3" s="13" t="s">
        <v>83</v>
      </c>
    </row>
    <row r="4" spans="1:18">
      <c r="A4" s="13" t="s">
        <v>93</v>
      </c>
      <c r="B4" s="333">
        <v>125</v>
      </c>
      <c r="C4" s="13" t="s">
        <v>94</v>
      </c>
      <c r="D4" s="333" t="s">
        <v>2117</v>
      </c>
      <c r="E4" s="13" t="s">
        <v>95</v>
      </c>
      <c r="F4" s="13" t="s">
        <v>75</v>
      </c>
      <c r="G4" s="13" t="s">
        <v>96</v>
      </c>
      <c r="H4" s="13" t="s">
        <v>97</v>
      </c>
      <c r="I4" s="334"/>
      <c r="L4"/>
      <c r="M4"/>
      <c r="N4" t="s">
        <v>98</v>
      </c>
      <c r="O4" s="13" t="s">
        <v>81</v>
      </c>
      <c r="Q4" s="13" t="s">
        <v>82</v>
      </c>
      <c r="R4" s="13" t="s">
        <v>83</v>
      </c>
    </row>
    <row r="5" spans="1:18">
      <c r="A5" s="13" t="s">
        <v>99</v>
      </c>
      <c r="B5" s="333">
        <v>382</v>
      </c>
      <c r="C5" s="13" t="s">
        <v>100</v>
      </c>
      <c r="D5" s="333" t="s">
        <v>2118</v>
      </c>
      <c r="E5" s="13" t="s">
        <v>101</v>
      </c>
      <c r="F5" s="13" t="s">
        <v>102</v>
      </c>
      <c r="G5" s="13" t="s">
        <v>103</v>
      </c>
      <c r="H5" s="13" t="s">
        <v>104</v>
      </c>
      <c r="I5" s="334">
        <v>40787</v>
      </c>
      <c r="J5" s="13" t="s">
        <v>105</v>
      </c>
      <c r="K5" s="13" t="s">
        <v>17</v>
      </c>
      <c r="L5" t="s">
        <v>106</v>
      </c>
      <c r="M5" t="s">
        <v>107</v>
      </c>
      <c r="N5"/>
      <c r="O5" s="13" t="s">
        <v>81</v>
      </c>
      <c r="Q5" s="13" t="s">
        <v>82</v>
      </c>
      <c r="R5" s="13" t="s">
        <v>75</v>
      </c>
    </row>
    <row r="6" spans="1:18">
      <c r="A6" s="13" t="s">
        <v>109</v>
      </c>
      <c r="B6" s="333">
        <v>530</v>
      </c>
      <c r="C6" s="13" t="s">
        <v>110</v>
      </c>
      <c r="D6" s="333" t="s">
        <v>2119</v>
      </c>
      <c r="E6" s="13" t="s">
        <v>111</v>
      </c>
      <c r="F6" s="13" t="s">
        <v>87</v>
      </c>
      <c r="G6" s="13" t="s">
        <v>103</v>
      </c>
      <c r="H6" s="13" t="s">
        <v>112</v>
      </c>
      <c r="I6" s="334">
        <v>45078</v>
      </c>
      <c r="J6" s="13" t="s">
        <v>113</v>
      </c>
      <c r="K6" s="13" t="s">
        <v>17</v>
      </c>
      <c r="L6" t="s">
        <v>114</v>
      </c>
      <c r="M6" t="s">
        <v>115</v>
      </c>
      <c r="N6"/>
      <c r="O6" s="13" t="s">
        <v>116</v>
      </c>
      <c r="Q6" s="13" t="s">
        <v>92</v>
      </c>
      <c r="R6" s="13" t="s">
        <v>83</v>
      </c>
    </row>
    <row r="7" spans="1:18">
      <c r="A7" s="13" t="s">
        <v>117</v>
      </c>
      <c r="B7" s="333">
        <v>531</v>
      </c>
      <c r="C7" s="13" t="s">
        <v>118</v>
      </c>
      <c r="D7" s="333" t="s">
        <v>2120</v>
      </c>
      <c r="E7" s="13" t="s">
        <v>119</v>
      </c>
      <c r="F7" s="13" t="s">
        <v>87</v>
      </c>
      <c r="G7" s="13" t="s">
        <v>88</v>
      </c>
      <c r="H7" s="13" t="s">
        <v>120</v>
      </c>
      <c r="I7" s="334"/>
      <c r="L7"/>
      <c r="M7"/>
      <c r="N7" t="s">
        <v>121</v>
      </c>
      <c r="O7" s="13" t="s">
        <v>2429</v>
      </c>
      <c r="Q7" s="13" t="s">
        <v>92</v>
      </c>
      <c r="R7" s="13" t="s">
        <v>83</v>
      </c>
    </row>
    <row r="8" spans="1:18">
      <c r="A8" s="13" t="s">
        <v>122</v>
      </c>
      <c r="B8" s="333">
        <v>532</v>
      </c>
      <c r="C8" s="13" t="s">
        <v>123</v>
      </c>
      <c r="D8" s="333" t="s">
        <v>2121</v>
      </c>
      <c r="E8" s="13" t="s">
        <v>124</v>
      </c>
      <c r="F8" s="13" t="s">
        <v>87</v>
      </c>
      <c r="G8" s="13" t="s">
        <v>88</v>
      </c>
      <c r="H8" s="13" t="s">
        <v>125</v>
      </c>
      <c r="I8" s="334"/>
      <c r="K8" s="13" t="s">
        <v>17</v>
      </c>
      <c r="L8" t="s">
        <v>126</v>
      </c>
      <c r="M8" t="s">
        <v>127</v>
      </c>
      <c r="N8"/>
      <c r="O8" s="13" t="s">
        <v>2430</v>
      </c>
      <c r="Q8" s="13" t="s">
        <v>92</v>
      </c>
      <c r="R8" s="13" t="s">
        <v>128</v>
      </c>
    </row>
    <row r="9" spans="1:18">
      <c r="A9" s="13" t="s">
        <v>129</v>
      </c>
      <c r="B9" s="333">
        <v>632</v>
      </c>
      <c r="C9" s="13" t="s">
        <v>130</v>
      </c>
      <c r="D9" s="333" t="s">
        <v>2122</v>
      </c>
      <c r="E9" s="13" t="s">
        <v>131</v>
      </c>
      <c r="F9" s="13" t="s">
        <v>87</v>
      </c>
      <c r="G9" s="13" t="s">
        <v>103</v>
      </c>
      <c r="H9" s="13" t="s">
        <v>112</v>
      </c>
      <c r="I9" s="334">
        <v>45017</v>
      </c>
      <c r="J9" s="13" t="s">
        <v>132</v>
      </c>
      <c r="K9" s="13" t="s">
        <v>17</v>
      </c>
      <c r="L9" t="s">
        <v>133</v>
      </c>
      <c r="M9" t="s">
        <v>134</v>
      </c>
      <c r="N9"/>
      <c r="O9" s="13" t="s">
        <v>135</v>
      </c>
      <c r="Q9" s="13" t="s">
        <v>92</v>
      </c>
      <c r="R9" s="13" t="s">
        <v>128</v>
      </c>
    </row>
    <row r="10" spans="1:18">
      <c r="A10" s="13" t="s">
        <v>136</v>
      </c>
      <c r="B10" s="333">
        <v>786</v>
      </c>
      <c r="C10" s="13" t="s">
        <v>137</v>
      </c>
      <c r="D10" s="333" t="s">
        <v>2123</v>
      </c>
      <c r="E10" s="13" t="s">
        <v>138</v>
      </c>
      <c r="F10" s="13" t="s">
        <v>87</v>
      </c>
      <c r="G10" s="13" t="s">
        <v>88</v>
      </c>
      <c r="H10" s="13" t="s">
        <v>139</v>
      </c>
      <c r="I10" s="334"/>
      <c r="L10"/>
      <c r="M10"/>
      <c r="N10" t="s">
        <v>140</v>
      </c>
      <c r="O10" s="13" t="s">
        <v>2429</v>
      </c>
      <c r="Q10" s="13" t="s">
        <v>92</v>
      </c>
      <c r="R10" s="13" t="s">
        <v>83</v>
      </c>
    </row>
    <row r="11" spans="1:18">
      <c r="A11" s="13" t="s">
        <v>141</v>
      </c>
      <c r="B11" s="333">
        <v>374</v>
      </c>
      <c r="C11" s="13" t="s">
        <v>142</v>
      </c>
      <c r="D11" s="333" t="s">
        <v>2124</v>
      </c>
      <c r="E11" s="13" t="s">
        <v>143</v>
      </c>
      <c r="F11" s="13" t="s">
        <v>102</v>
      </c>
      <c r="G11" s="13" t="s">
        <v>88</v>
      </c>
      <c r="H11" s="13" t="s">
        <v>89</v>
      </c>
      <c r="I11" s="334"/>
      <c r="K11" s="13" t="s">
        <v>17</v>
      </c>
      <c r="L11" t="s">
        <v>144</v>
      </c>
      <c r="M11" t="s">
        <v>145</v>
      </c>
      <c r="N11"/>
      <c r="O11" s="13" t="s">
        <v>116</v>
      </c>
      <c r="Q11" s="13" t="s">
        <v>82</v>
      </c>
      <c r="R11" s="13" t="s">
        <v>83</v>
      </c>
    </row>
    <row r="12" spans="1:18">
      <c r="A12" s="13" t="s">
        <v>146</v>
      </c>
      <c r="B12" s="333">
        <v>534</v>
      </c>
      <c r="C12" s="13" t="s">
        <v>147</v>
      </c>
      <c r="D12" s="333" t="s">
        <v>2125</v>
      </c>
      <c r="E12" s="13" t="s">
        <v>148</v>
      </c>
      <c r="F12" s="13" t="s">
        <v>87</v>
      </c>
      <c r="G12" s="13" t="s">
        <v>88</v>
      </c>
      <c r="H12" s="13" t="s">
        <v>89</v>
      </c>
      <c r="I12" s="334"/>
      <c r="L12"/>
      <c r="M12"/>
      <c r="N12" t="s">
        <v>149</v>
      </c>
      <c r="O12" s="13" t="s">
        <v>81</v>
      </c>
      <c r="Q12" s="13" t="s">
        <v>92</v>
      </c>
      <c r="R12" s="13" t="s">
        <v>83</v>
      </c>
    </row>
    <row r="13" spans="1:18">
      <c r="A13" s="13" t="s">
        <v>150</v>
      </c>
      <c r="B13" s="333">
        <v>535</v>
      </c>
      <c r="C13" s="13" t="s">
        <v>151</v>
      </c>
      <c r="D13" s="333" t="s">
        <v>2126</v>
      </c>
      <c r="E13" s="13" t="s">
        <v>152</v>
      </c>
      <c r="F13" s="13" t="s">
        <v>87</v>
      </c>
      <c r="G13" s="13" t="s">
        <v>88</v>
      </c>
      <c r="H13" s="13" t="s">
        <v>139</v>
      </c>
      <c r="I13" s="334"/>
      <c r="L13"/>
      <c r="M13"/>
      <c r="N13" t="s">
        <v>153</v>
      </c>
      <c r="O13" s="13" t="s">
        <v>135</v>
      </c>
      <c r="Q13" s="13" t="s">
        <v>92</v>
      </c>
      <c r="R13" s="13" t="s">
        <v>83</v>
      </c>
    </row>
    <row r="14" spans="1:18">
      <c r="A14" s="13" t="s">
        <v>154</v>
      </c>
      <c r="B14" s="333">
        <v>538</v>
      </c>
      <c r="C14" s="13" t="s">
        <v>155</v>
      </c>
      <c r="D14" s="333" t="s">
        <v>2127</v>
      </c>
      <c r="E14" s="13" t="s">
        <v>156</v>
      </c>
      <c r="F14" s="13" t="s">
        <v>87</v>
      </c>
      <c r="G14" s="13" t="s">
        <v>103</v>
      </c>
      <c r="H14" s="13" t="s">
        <v>112</v>
      </c>
      <c r="I14" s="334">
        <v>45170</v>
      </c>
      <c r="J14" s="13" t="s">
        <v>157</v>
      </c>
      <c r="K14" s="13" t="s">
        <v>17</v>
      </c>
      <c r="L14" t="s">
        <v>2128</v>
      </c>
      <c r="M14" t="s">
        <v>159</v>
      </c>
      <c r="N14"/>
      <c r="O14" s="13" t="s">
        <v>2429</v>
      </c>
      <c r="P14" s="13" t="s">
        <v>2431</v>
      </c>
      <c r="Q14" s="13" t="s">
        <v>92</v>
      </c>
      <c r="R14" s="13" t="s">
        <v>83</v>
      </c>
    </row>
    <row r="15" spans="1:18">
      <c r="A15" s="13" t="s">
        <v>160</v>
      </c>
      <c r="B15" s="333">
        <v>539</v>
      </c>
      <c r="C15" s="13" t="s">
        <v>161</v>
      </c>
      <c r="D15" s="333" t="s">
        <v>2129</v>
      </c>
      <c r="E15" s="13" t="s">
        <v>162</v>
      </c>
      <c r="F15" s="13" t="s">
        <v>87</v>
      </c>
      <c r="G15" s="13" t="s">
        <v>103</v>
      </c>
      <c r="H15" s="13" t="s">
        <v>112</v>
      </c>
      <c r="I15" s="334">
        <v>44197</v>
      </c>
      <c r="J15" s="13" t="s">
        <v>163</v>
      </c>
      <c r="K15" s="13" t="s">
        <v>17</v>
      </c>
      <c r="L15" t="s">
        <v>164</v>
      </c>
      <c r="M15" t="s">
        <v>165</v>
      </c>
      <c r="N15"/>
      <c r="O15" s="13" t="s">
        <v>135</v>
      </c>
      <c r="Q15" s="13" t="s">
        <v>92</v>
      </c>
      <c r="R15" s="13" t="s">
        <v>83</v>
      </c>
    </row>
    <row r="16" spans="1:18">
      <c r="A16" s="13" t="s">
        <v>166</v>
      </c>
      <c r="B16" s="333">
        <v>331</v>
      </c>
      <c r="C16" s="13" t="s">
        <v>167</v>
      </c>
      <c r="D16" s="333" t="s">
        <v>2130</v>
      </c>
      <c r="E16" s="13" t="s">
        <v>168</v>
      </c>
      <c r="F16" s="13" t="s">
        <v>102</v>
      </c>
      <c r="G16" s="13" t="s">
        <v>103</v>
      </c>
      <c r="H16" s="13" t="s">
        <v>112</v>
      </c>
      <c r="I16" s="334">
        <v>40575</v>
      </c>
      <c r="J16" s="13" t="s">
        <v>169</v>
      </c>
      <c r="K16" s="13" t="s">
        <v>17</v>
      </c>
      <c r="L16" t="s">
        <v>170</v>
      </c>
      <c r="M16" t="s">
        <v>171</v>
      </c>
      <c r="N16"/>
      <c r="O16" s="13" t="s">
        <v>108</v>
      </c>
      <c r="Q16" s="13" t="s">
        <v>82</v>
      </c>
      <c r="R16" s="13" t="s">
        <v>75</v>
      </c>
    </row>
    <row r="17" spans="1:18">
      <c r="A17" s="13" t="s">
        <v>172</v>
      </c>
      <c r="B17" s="333">
        <v>920</v>
      </c>
      <c r="C17" s="13" t="s">
        <v>173</v>
      </c>
      <c r="D17" s="333" t="s">
        <v>2131</v>
      </c>
      <c r="E17" s="13" t="s">
        <v>174</v>
      </c>
      <c r="F17" s="13" t="s">
        <v>87</v>
      </c>
      <c r="G17" s="13" t="s">
        <v>88</v>
      </c>
      <c r="H17" s="13" t="s">
        <v>120</v>
      </c>
      <c r="I17" s="334"/>
      <c r="K17" s="13" t="s">
        <v>17</v>
      </c>
      <c r="L17" t="s">
        <v>175</v>
      </c>
      <c r="M17" t="s">
        <v>176</v>
      </c>
      <c r="N17"/>
      <c r="O17" s="13" t="s">
        <v>91</v>
      </c>
      <c r="Q17" s="13" t="s">
        <v>92</v>
      </c>
      <c r="R17" s="13" t="s">
        <v>83</v>
      </c>
    </row>
    <row r="18" spans="1:18">
      <c r="A18" s="13" t="s">
        <v>177</v>
      </c>
      <c r="B18" s="333">
        <v>389</v>
      </c>
      <c r="C18" s="13" t="s">
        <v>178</v>
      </c>
      <c r="D18" s="333" t="s">
        <v>2132</v>
      </c>
      <c r="E18" s="13" t="s">
        <v>179</v>
      </c>
      <c r="F18" s="13" t="s">
        <v>102</v>
      </c>
      <c r="G18" s="13" t="s">
        <v>103</v>
      </c>
      <c r="H18" s="13" t="s">
        <v>112</v>
      </c>
      <c r="I18" s="334">
        <v>45658</v>
      </c>
      <c r="K18" s="13" t="s">
        <v>17</v>
      </c>
      <c r="L18" t="s">
        <v>180</v>
      </c>
      <c r="M18" t="s">
        <v>181</v>
      </c>
      <c r="N18"/>
      <c r="O18" s="13" t="s">
        <v>91</v>
      </c>
      <c r="P18" s="13" t="s">
        <v>182</v>
      </c>
      <c r="Q18" s="13" t="s">
        <v>92</v>
      </c>
      <c r="R18" s="13" t="s">
        <v>83</v>
      </c>
    </row>
    <row r="19" spans="1:18">
      <c r="A19" s="13" t="s">
        <v>183</v>
      </c>
      <c r="B19" s="333">
        <v>141</v>
      </c>
      <c r="C19" s="13" t="s">
        <v>184</v>
      </c>
      <c r="D19" s="333" t="s">
        <v>2133</v>
      </c>
      <c r="E19" s="13" t="s">
        <v>185</v>
      </c>
      <c r="F19" s="13" t="s">
        <v>75</v>
      </c>
      <c r="G19" s="13" t="s">
        <v>103</v>
      </c>
      <c r="H19" s="13" t="s">
        <v>186</v>
      </c>
      <c r="I19" s="334">
        <v>43922</v>
      </c>
      <c r="J19" s="13" t="s">
        <v>187</v>
      </c>
      <c r="K19" s="13" t="s">
        <v>17</v>
      </c>
      <c r="L19" t="s">
        <v>188</v>
      </c>
      <c r="M19" t="s">
        <v>189</v>
      </c>
      <c r="N19"/>
      <c r="O19" s="13" t="s">
        <v>108</v>
      </c>
      <c r="Q19" s="13" t="s">
        <v>75</v>
      </c>
      <c r="R19" s="13" t="s">
        <v>128</v>
      </c>
    </row>
    <row r="20" spans="1:18">
      <c r="A20" s="13" t="s">
        <v>190</v>
      </c>
      <c r="B20" s="333">
        <v>554</v>
      </c>
      <c r="C20" s="13" t="s">
        <v>191</v>
      </c>
      <c r="D20" s="333" t="s">
        <v>2134</v>
      </c>
      <c r="E20" s="13" t="s">
        <v>192</v>
      </c>
      <c r="F20" s="13" t="s">
        <v>87</v>
      </c>
      <c r="G20" s="13" t="s">
        <v>88</v>
      </c>
      <c r="H20" s="13" t="s">
        <v>89</v>
      </c>
      <c r="I20" s="334"/>
      <c r="K20" s="13" t="s">
        <v>17</v>
      </c>
      <c r="L20" t="s">
        <v>193</v>
      </c>
      <c r="M20" t="s">
        <v>194</v>
      </c>
      <c r="N20"/>
      <c r="O20" s="13" t="s">
        <v>91</v>
      </c>
      <c r="Q20" s="13" t="s">
        <v>92</v>
      </c>
      <c r="R20" s="13" t="s">
        <v>83</v>
      </c>
    </row>
    <row r="21" spans="1:18">
      <c r="A21" s="13" t="s">
        <v>195</v>
      </c>
      <c r="B21" s="333">
        <v>143</v>
      </c>
      <c r="C21" s="13" t="s">
        <v>196</v>
      </c>
      <c r="D21" s="333" t="s">
        <v>2135</v>
      </c>
      <c r="E21" s="13" t="s">
        <v>197</v>
      </c>
      <c r="F21" s="13" t="s">
        <v>75</v>
      </c>
      <c r="G21" s="13" t="s">
        <v>103</v>
      </c>
      <c r="H21" s="13" t="s">
        <v>186</v>
      </c>
      <c r="I21" s="334">
        <v>44013</v>
      </c>
      <c r="J21" s="13" t="s">
        <v>187</v>
      </c>
      <c r="K21" s="13" t="s">
        <v>17</v>
      </c>
      <c r="L21" t="s">
        <v>188</v>
      </c>
      <c r="M21" t="s">
        <v>198</v>
      </c>
      <c r="N21"/>
      <c r="O21" s="13" t="s">
        <v>108</v>
      </c>
      <c r="Q21" s="13" t="s">
        <v>75</v>
      </c>
      <c r="R21" s="13" t="s">
        <v>83</v>
      </c>
    </row>
    <row r="22" spans="1:18">
      <c r="A22" s="13" t="s">
        <v>199</v>
      </c>
      <c r="B22" s="333">
        <v>881</v>
      </c>
      <c r="C22" s="13" t="s">
        <v>200</v>
      </c>
      <c r="D22" s="333" t="s">
        <v>2136</v>
      </c>
      <c r="E22" s="13" t="s">
        <v>201</v>
      </c>
      <c r="F22" s="13" t="s">
        <v>87</v>
      </c>
      <c r="G22" s="13" t="s">
        <v>88</v>
      </c>
      <c r="H22" s="13" t="s">
        <v>89</v>
      </c>
      <c r="I22" s="334"/>
      <c r="L22"/>
      <c r="M22"/>
      <c r="N22" t="s">
        <v>202</v>
      </c>
      <c r="O22" s="13" t="s">
        <v>108</v>
      </c>
      <c r="Q22" s="13" t="s">
        <v>92</v>
      </c>
      <c r="R22" s="13" t="s">
        <v>128</v>
      </c>
    </row>
    <row r="23" spans="1:18">
      <c r="A23" s="13" t="s">
        <v>203</v>
      </c>
      <c r="B23" s="333">
        <v>545</v>
      </c>
      <c r="C23" s="13" t="s">
        <v>204</v>
      </c>
      <c r="D23" s="333" t="s">
        <v>2137</v>
      </c>
      <c r="E23" s="13" t="s">
        <v>205</v>
      </c>
      <c r="F23" s="13" t="s">
        <v>87</v>
      </c>
      <c r="G23" s="13" t="s">
        <v>103</v>
      </c>
      <c r="H23" s="13" t="s">
        <v>112</v>
      </c>
      <c r="I23" s="334">
        <v>42614</v>
      </c>
      <c r="J23" s="13" t="s">
        <v>206</v>
      </c>
      <c r="K23" s="13" t="s">
        <v>17</v>
      </c>
      <c r="L23" t="s">
        <v>207</v>
      </c>
      <c r="M23" t="s">
        <v>208</v>
      </c>
      <c r="N23"/>
      <c r="O23" s="13" t="s">
        <v>116</v>
      </c>
      <c r="Q23" s="13" t="s">
        <v>92</v>
      </c>
      <c r="R23" s="13" t="s">
        <v>128</v>
      </c>
    </row>
    <row r="24" spans="1:18">
      <c r="A24" s="13" t="s">
        <v>209</v>
      </c>
      <c r="B24" s="333">
        <v>546</v>
      </c>
      <c r="C24" s="13" t="s">
        <v>210</v>
      </c>
      <c r="D24" s="333" t="s">
        <v>2138</v>
      </c>
      <c r="E24" s="13" t="s">
        <v>211</v>
      </c>
      <c r="F24" s="13" t="s">
        <v>87</v>
      </c>
      <c r="G24" s="13" t="s">
        <v>88</v>
      </c>
      <c r="H24" s="13" t="s">
        <v>125</v>
      </c>
      <c r="I24" s="334"/>
      <c r="L24"/>
      <c r="M24"/>
      <c r="N24" t="s">
        <v>2432</v>
      </c>
      <c r="O24" s="13" t="s">
        <v>135</v>
      </c>
      <c r="P24" s="13" t="s">
        <v>2433</v>
      </c>
      <c r="Q24" s="13" t="s">
        <v>92</v>
      </c>
      <c r="R24" s="13" t="s">
        <v>83</v>
      </c>
    </row>
    <row r="25" spans="1:18">
      <c r="A25" s="13" t="s">
        <v>212</v>
      </c>
      <c r="B25" s="333">
        <v>127</v>
      </c>
      <c r="C25" s="13" t="s">
        <v>213</v>
      </c>
      <c r="D25" s="333" t="s">
        <v>2139</v>
      </c>
      <c r="E25" s="13" t="s">
        <v>214</v>
      </c>
      <c r="F25" s="13" t="s">
        <v>75</v>
      </c>
      <c r="G25" s="13" t="s">
        <v>96</v>
      </c>
      <c r="H25" s="13" t="s">
        <v>97</v>
      </c>
      <c r="I25" s="334"/>
      <c r="L25"/>
      <c r="M25"/>
      <c r="N25" t="s">
        <v>215</v>
      </c>
      <c r="O25" s="13" t="s">
        <v>108</v>
      </c>
      <c r="Q25" s="13" t="s">
        <v>82</v>
      </c>
      <c r="R25" s="13" t="s">
        <v>128</v>
      </c>
    </row>
    <row r="26" spans="1:18">
      <c r="A26" s="13" t="s">
        <v>216</v>
      </c>
      <c r="B26" s="333">
        <v>548</v>
      </c>
      <c r="C26" s="13" t="s">
        <v>217</v>
      </c>
      <c r="D26" s="333" t="s">
        <v>2140</v>
      </c>
      <c r="E26" s="13" t="s">
        <v>218</v>
      </c>
      <c r="F26" s="13" t="s">
        <v>87</v>
      </c>
      <c r="G26" s="13" t="s">
        <v>103</v>
      </c>
      <c r="H26" s="13" t="s">
        <v>112</v>
      </c>
      <c r="I26" s="334">
        <v>43497</v>
      </c>
      <c r="J26" s="13" t="s">
        <v>113</v>
      </c>
      <c r="K26" s="13" t="s">
        <v>17</v>
      </c>
      <c r="L26" t="s">
        <v>219</v>
      </c>
      <c r="M26" t="s">
        <v>220</v>
      </c>
      <c r="N26"/>
      <c r="O26" s="13" t="s">
        <v>2430</v>
      </c>
      <c r="Q26" s="13" t="s">
        <v>92</v>
      </c>
      <c r="R26" s="13" t="s">
        <v>128</v>
      </c>
    </row>
    <row r="27" spans="1:18">
      <c r="A27" s="13" t="s">
        <v>221</v>
      </c>
      <c r="B27" s="333">
        <v>551</v>
      </c>
      <c r="C27" s="13" t="s">
        <v>222</v>
      </c>
      <c r="D27" s="333" t="s">
        <v>2141</v>
      </c>
      <c r="E27" s="13" t="s">
        <v>223</v>
      </c>
      <c r="F27" s="13" t="s">
        <v>87</v>
      </c>
      <c r="G27" s="13" t="s">
        <v>88</v>
      </c>
      <c r="H27" s="13" t="s">
        <v>89</v>
      </c>
      <c r="I27" s="334"/>
      <c r="L27"/>
      <c r="M27"/>
      <c r="N27" t="s">
        <v>224</v>
      </c>
      <c r="O27" s="13" t="s">
        <v>2430</v>
      </c>
      <c r="Q27" s="13" t="s">
        <v>92</v>
      </c>
      <c r="R27" s="13" t="s">
        <v>83</v>
      </c>
    </row>
    <row r="28" spans="1:18">
      <c r="A28" s="13" t="s">
        <v>225</v>
      </c>
      <c r="B28" s="333">
        <v>552</v>
      </c>
      <c r="C28" s="13" t="s">
        <v>226</v>
      </c>
      <c r="D28" s="333" t="s">
        <v>2142</v>
      </c>
      <c r="E28" s="13" t="s">
        <v>227</v>
      </c>
      <c r="F28" s="13" t="s">
        <v>87</v>
      </c>
      <c r="G28" s="13" t="s">
        <v>103</v>
      </c>
      <c r="H28" s="13" t="s">
        <v>112</v>
      </c>
      <c r="I28" s="334">
        <v>40756</v>
      </c>
      <c r="J28" s="13" t="s">
        <v>228</v>
      </c>
      <c r="K28" s="13" t="s">
        <v>17</v>
      </c>
      <c r="L28" t="s">
        <v>229</v>
      </c>
      <c r="M28" t="s">
        <v>230</v>
      </c>
      <c r="N28"/>
      <c r="O28" s="13" t="s">
        <v>81</v>
      </c>
      <c r="Q28" s="13" t="s">
        <v>75</v>
      </c>
      <c r="R28" s="13" t="s">
        <v>83</v>
      </c>
    </row>
    <row r="29" spans="1:18">
      <c r="A29" s="13" t="s">
        <v>231</v>
      </c>
      <c r="B29" s="333">
        <v>553</v>
      </c>
      <c r="C29" s="13" t="s">
        <v>232</v>
      </c>
      <c r="D29" s="333" t="s">
        <v>2143</v>
      </c>
      <c r="E29" s="13" t="s">
        <v>233</v>
      </c>
      <c r="F29" s="13" t="s">
        <v>87</v>
      </c>
      <c r="G29" s="13" t="s">
        <v>88</v>
      </c>
      <c r="H29" s="13" t="s">
        <v>139</v>
      </c>
      <c r="I29" s="334"/>
      <c r="L29"/>
      <c r="M29"/>
      <c r="N29" t="s">
        <v>234</v>
      </c>
      <c r="O29" s="13" t="s">
        <v>2430</v>
      </c>
      <c r="Q29" s="13" t="s">
        <v>92</v>
      </c>
      <c r="R29" s="13" t="s">
        <v>128</v>
      </c>
    </row>
    <row r="30" spans="1:18">
      <c r="A30" s="13" t="s">
        <v>235</v>
      </c>
      <c r="B30" s="333">
        <v>558</v>
      </c>
      <c r="C30" s="13" t="s">
        <v>236</v>
      </c>
      <c r="D30" s="333" t="s">
        <v>2144</v>
      </c>
      <c r="E30" s="13" t="s">
        <v>237</v>
      </c>
      <c r="F30" s="13" t="s">
        <v>87</v>
      </c>
      <c r="G30" s="13" t="s">
        <v>88</v>
      </c>
      <c r="H30" s="13" t="s">
        <v>89</v>
      </c>
      <c r="I30" s="334"/>
      <c r="L30"/>
      <c r="M30"/>
      <c r="N30" t="s">
        <v>238</v>
      </c>
      <c r="O30" s="13" t="s">
        <v>135</v>
      </c>
      <c r="Q30" s="13" t="s">
        <v>92</v>
      </c>
      <c r="R30" s="13" t="s">
        <v>83</v>
      </c>
    </row>
    <row r="31" spans="1:18">
      <c r="A31" s="13" t="s">
        <v>239</v>
      </c>
      <c r="B31" s="333">
        <v>559</v>
      </c>
      <c r="C31" s="13" t="s">
        <v>240</v>
      </c>
      <c r="D31" s="333" t="s">
        <v>2145</v>
      </c>
      <c r="E31" s="13" t="s">
        <v>241</v>
      </c>
      <c r="F31" s="13" t="s">
        <v>87</v>
      </c>
      <c r="G31" s="13" t="s">
        <v>88</v>
      </c>
      <c r="H31" s="13" t="s">
        <v>89</v>
      </c>
      <c r="I31" s="334"/>
      <c r="L31"/>
      <c r="M31"/>
      <c r="N31" t="s">
        <v>242</v>
      </c>
      <c r="O31" s="13" t="s">
        <v>2430</v>
      </c>
      <c r="Q31" s="13" t="s">
        <v>92</v>
      </c>
      <c r="R31" s="13" t="s">
        <v>83</v>
      </c>
    </row>
    <row r="32" spans="1:18">
      <c r="A32" s="13" t="s">
        <v>243</v>
      </c>
      <c r="B32" s="333">
        <v>560</v>
      </c>
      <c r="C32" s="13" t="s">
        <v>244</v>
      </c>
      <c r="D32" s="333" t="s">
        <v>2146</v>
      </c>
      <c r="E32" s="13" t="s">
        <v>245</v>
      </c>
      <c r="F32" s="13" t="s">
        <v>87</v>
      </c>
      <c r="G32" s="13" t="s">
        <v>103</v>
      </c>
      <c r="H32" s="13" t="s">
        <v>112</v>
      </c>
      <c r="I32" s="334">
        <v>41365</v>
      </c>
      <c r="J32" s="13" t="s">
        <v>246</v>
      </c>
      <c r="K32" s="13" t="s">
        <v>17</v>
      </c>
      <c r="L32" t="s">
        <v>247</v>
      </c>
      <c r="M32" t="s">
        <v>248</v>
      </c>
      <c r="N32"/>
      <c r="O32" s="13" t="s">
        <v>2430</v>
      </c>
      <c r="Q32" s="13" t="s">
        <v>92</v>
      </c>
      <c r="R32" s="13" t="s">
        <v>83</v>
      </c>
    </row>
    <row r="33" spans="1:18">
      <c r="A33" s="13" t="s">
        <v>249</v>
      </c>
      <c r="B33" s="333">
        <v>855</v>
      </c>
      <c r="C33" s="13" t="s">
        <v>250</v>
      </c>
      <c r="D33" s="333" t="s">
        <v>2147</v>
      </c>
      <c r="E33" s="13" t="s">
        <v>251</v>
      </c>
      <c r="F33" s="13" t="s">
        <v>87</v>
      </c>
      <c r="G33" s="13" t="s">
        <v>88</v>
      </c>
      <c r="H33" s="13" t="s">
        <v>120</v>
      </c>
      <c r="I33" s="334"/>
      <c r="K33" s="13" t="s">
        <v>17</v>
      </c>
      <c r="L33" t="s">
        <v>252</v>
      </c>
      <c r="M33" t="s">
        <v>253</v>
      </c>
      <c r="N33"/>
      <c r="O33" s="13" t="s">
        <v>116</v>
      </c>
      <c r="Q33" s="13" t="s">
        <v>92</v>
      </c>
      <c r="R33" s="13" t="s">
        <v>83</v>
      </c>
    </row>
    <row r="34" spans="1:18">
      <c r="A34" s="13" t="s">
        <v>254</v>
      </c>
      <c r="B34" s="333">
        <v>563</v>
      </c>
      <c r="C34" s="13" t="s">
        <v>255</v>
      </c>
      <c r="D34" s="333" t="s">
        <v>2148</v>
      </c>
      <c r="E34" s="13" t="s">
        <v>256</v>
      </c>
      <c r="F34" s="13" t="s">
        <v>87</v>
      </c>
      <c r="G34" s="13" t="s">
        <v>103</v>
      </c>
      <c r="H34" s="13" t="s">
        <v>112</v>
      </c>
      <c r="I34" s="334">
        <v>41306</v>
      </c>
      <c r="J34" s="13" t="s">
        <v>257</v>
      </c>
      <c r="K34" s="13" t="s">
        <v>17</v>
      </c>
      <c r="L34" t="s">
        <v>258</v>
      </c>
      <c r="M34" t="s">
        <v>259</v>
      </c>
      <c r="N34"/>
      <c r="O34" s="13" t="s">
        <v>2430</v>
      </c>
      <c r="Q34" s="13" t="s">
        <v>92</v>
      </c>
      <c r="R34" s="13" t="s">
        <v>128</v>
      </c>
    </row>
    <row r="35" spans="1:18">
      <c r="A35" s="13" t="s">
        <v>260</v>
      </c>
      <c r="B35" s="333">
        <v>565</v>
      </c>
      <c r="C35" s="13" t="s">
        <v>261</v>
      </c>
      <c r="D35" s="333" t="s">
        <v>2149</v>
      </c>
      <c r="E35" s="13" t="s">
        <v>262</v>
      </c>
      <c r="F35" s="13" t="s">
        <v>87</v>
      </c>
      <c r="G35" s="13" t="s">
        <v>103</v>
      </c>
      <c r="H35" s="13" t="s">
        <v>104</v>
      </c>
      <c r="I35" s="334">
        <v>44228</v>
      </c>
      <c r="J35" s="13" t="s">
        <v>163</v>
      </c>
      <c r="K35" s="13" t="s">
        <v>17</v>
      </c>
      <c r="L35" t="s">
        <v>164</v>
      </c>
      <c r="M35" t="s">
        <v>263</v>
      </c>
      <c r="N35"/>
      <c r="O35" s="13" t="s">
        <v>135</v>
      </c>
      <c r="Q35" s="13" t="s">
        <v>92</v>
      </c>
      <c r="R35" s="13" t="s">
        <v>83</v>
      </c>
    </row>
    <row r="36" spans="1:18">
      <c r="A36" s="13" t="s">
        <v>264</v>
      </c>
      <c r="B36" s="333">
        <v>567</v>
      </c>
      <c r="C36" s="13" t="s">
        <v>265</v>
      </c>
      <c r="D36" s="333" t="s">
        <v>2150</v>
      </c>
      <c r="E36" s="13" t="s">
        <v>266</v>
      </c>
      <c r="F36" s="13" t="s">
        <v>87</v>
      </c>
      <c r="G36" s="13" t="s">
        <v>88</v>
      </c>
      <c r="H36" s="13" t="s">
        <v>120</v>
      </c>
      <c r="I36" s="334"/>
      <c r="L36"/>
      <c r="M36"/>
      <c r="N36" t="s">
        <v>267</v>
      </c>
      <c r="O36" s="13" t="s">
        <v>2430</v>
      </c>
      <c r="Q36" s="13" t="s">
        <v>92</v>
      </c>
      <c r="R36" s="13" t="s">
        <v>128</v>
      </c>
    </row>
    <row r="37" spans="1:18">
      <c r="A37" s="13" t="s">
        <v>268</v>
      </c>
      <c r="B37" s="333">
        <v>572</v>
      </c>
      <c r="C37" s="13" t="s">
        <v>269</v>
      </c>
      <c r="D37" s="333" t="s">
        <v>2151</v>
      </c>
      <c r="E37" s="13" t="s">
        <v>270</v>
      </c>
      <c r="F37" s="13" t="s">
        <v>87</v>
      </c>
      <c r="G37" s="13" t="s">
        <v>103</v>
      </c>
      <c r="H37" s="13" t="s">
        <v>104</v>
      </c>
      <c r="I37" s="334">
        <v>41153</v>
      </c>
      <c r="J37" s="13" t="s">
        <v>2434</v>
      </c>
      <c r="K37" s="13" t="s">
        <v>17</v>
      </c>
      <c r="L37" t="s">
        <v>271</v>
      </c>
      <c r="M37" t="s">
        <v>272</v>
      </c>
      <c r="N37"/>
      <c r="O37" s="13" t="s">
        <v>2430</v>
      </c>
      <c r="Q37" s="13" t="s">
        <v>75</v>
      </c>
      <c r="R37" s="13" t="s">
        <v>75</v>
      </c>
    </row>
    <row r="38" spans="1:18">
      <c r="A38" s="13" t="s">
        <v>2435</v>
      </c>
      <c r="B38" s="333">
        <v>574</v>
      </c>
      <c r="C38" s="13" t="s">
        <v>273</v>
      </c>
      <c r="D38" s="333" t="s">
        <v>2152</v>
      </c>
      <c r="E38" s="13" t="s">
        <v>2436</v>
      </c>
      <c r="F38" s="13" t="s">
        <v>87</v>
      </c>
      <c r="G38" s="13" t="s">
        <v>103</v>
      </c>
      <c r="H38" s="13" t="s">
        <v>112</v>
      </c>
      <c r="I38" s="334">
        <v>45536</v>
      </c>
      <c r="J38" s="13" t="s">
        <v>132</v>
      </c>
      <c r="K38" s="13" t="s">
        <v>17</v>
      </c>
      <c r="L38" t="s">
        <v>274</v>
      </c>
      <c r="M38" t="s">
        <v>275</v>
      </c>
      <c r="N38"/>
      <c r="O38" s="13" t="s">
        <v>135</v>
      </c>
      <c r="P38" s="13" t="s">
        <v>2437</v>
      </c>
      <c r="Q38" s="13" t="s">
        <v>92</v>
      </c>
      <c r="R38" s="13" t="s">
        <v>128</v>
      </c>
    </row>
    <row r="39" spans="1:18">
      <c r="A39" s="13" t="s">
        <v>276</v>
      </c>
      <c r="B39" s="333">
        <v>147</v>
      </c>
      <c r="C39" s="13" t="s">
        <v>277</v>
      </c>
      <c r="D39" s="333" t="s">
        <v>2153</v>
      </c>
      <c r="E39" s="13" t="s">
        <v>278</v>
      </c>
      <c r="F39" s="13" t="s">
        <v>75</v>
      </c>
      <c r="G39" s="13" t="s">
        <v>76</v>
      </c>
      <c r="H39" s="13" t="s">
        <v>279</v>
      </c>
      <c r="I39" s="334">
        <v>44805</v>
      </c>
      <c r="J39" s="13" t="s">
        <v>280</v>
      </c>
      <c r="K39" s="13" t="s">
        <v>17</v>
      </c>
      <c r="L39" t="s">
        <v>2438</v>
      </c>
      <c r="M39" t="s">
        <v>281</v>
      </c>
      <c r="N39"/>
      <c r="O39" s="13" t="s">
        <v>2430</v>
      </c>
      <c r="P39" s="13" t="s">
        <v>2154</v>
      </c>
      <c r="Q39" s="13" t="s">
        <v>92</v>
      </c>
      <c r="R39" s="13" t="s">
        <v>83</v>
      </c>
    </row>
    <row r="40" spans="1:18">
      <c r="A40" s="13" t="s">
        <v>282</v>
      </c>
      <c r="B40" s="333">
        <v>578</v>
      </c>
      <c r="C40" s="13" t="s">
        <v>283</v>
      </c>
      <c r="D40" s="333" t="s">
        <v>2155</v>
      </c>
      <c r="E40" s="13" t="s">
        <v>284</v>
      </c>
      <c r="F40" s="13" t="s">
        <v>87</v>
      </c>
      <c r="G40" s="13" t="s">
        <v>88</v>
      </c>
      <c r="H40" s="13" t="s">
        <v>120</v>
      </c>
      <c r="I40" s="334"/>
      <c r="L40"/>
      <c r="M40"/>
      <c r="N40" t="s">
        <v>285</v>
      </c>
      <c r="O40" s="13" t="s">
        <v>116</v>
      </c>
      <c r="Q40" s="13" t="s">
        <v>92</v>
      </c>
      <c r="R40" s="13" t="s">
        <v>83</v>
      </c>
    </row>
    <row r="41" spans="1:18">
      <c r="A41" s="13" t="s">
        <v>286</v>
      </c>
      <c r="B41" s="333">
        <v>801</v>
      </c>
      <c r="C41" s="13" t="s">
        <v>287</v>
      </c>
      <c r="D41" s="333" t="s">
        <v>2156</v>
      </c>
      <c r="E41" s="13" t="s">
        <v>288</v>
      </c>
      <c r="F41" s="13" t="s">
        <v>87</v>
      </c>
      <c r="G41" s="13" t="s">
        <v>103</v>
      </c>
      <c r="H41" s="13" t="s">
        <v>104</v>
      </c>
      <c r="I41" s="334">
        <v>45108</v>
      </c>
      <c r="J41" s="13" t="s">
        <v>206</v>
      </c>
      <c r="K41" s="13" t="s">
        <v>17</v>
      </c>
      <c r="L41" t="s">
        <v>289</v>
      </c>
      <c r="M41" t="s">
        <v>290</v>
      </c>
      <c r="N41"/>
      <c r="O41" s="13" t="s">
        <v>116</v>
      </c>
      <c r="Q41" s="13" t="s">
        <v>92</v>
      </c>
      <c r="R41" s="13" t="s">
        <v>128</v>
      </c>
    </row>
    <row r="42" spans="1:18">
      <c r="A42" s="13" t="s">
        <v>291</v>
      </c>
      <c r="B42" s="333">
        <v>921</v>
      </c>
      <c r="C42" s="13" t="s">
        <v>292</v>
      </c>
      <c r="D42" s="333" t="s">
        <v>2157</v>
      </c>
      <c r="E42" s="13" t="s">
        <v>2439</v>
      </c>
      <c r="F42" s="13" t="s">
        <v>87</v>
      </c>
      <c r="G42" s="13" t="s">
        <v>103</v>
      </c>
      <c r="H42" s="13" t="s">
        <v>112</v>
      </c>
      <c r="I42" s="334">
        <v>45536</v>
      </c>
      <c r="J42" s="13" t="s">
        <v>187</v>
      </c>
      <c r="K42" s="13" t="s">
        <v>17</v>
      </c>
      <c r="L42" t="s">
        <v>2440</v>
      </c>
      <c r="M42" t="s">
        <v>2441</v>
      </c>
      <c r="N42"/>
      <c r="O42" s="13" t="s">
        <v>91</v>
      </c>
      <c r="P42" s="13" t="s">
        <v>2442</v>
      </c>
      <c r="Q42" s="13" t="s">
        <v>92</v>
      </c>
      <c r="R42" s="13" t="s">
        <v>128</v>
      </c>
    </row>
    <row r="43" spans="1:18">
      <c r="A43" s="13" t="s">
        <v>293</v>
      </c>
      <c r="B43" s="333">
        <v>580</v>
      </c>
      <c r="C43" s="13" t="s">
        <v>294</v>
      </c>
      <c r="D43" s="333" t="s">
        <v>2158</v>
      </c>
      <c r="E43" s="13" t="s">
        <v>295</v>
      </c>
      <c r="F43" s="13" t="s">
        <v>87</v>
      </c>
      <c r="G43" s="13" t="s">
        <v>88</v>
      </c>
      <c r="H43" s="13" t="s">
        <v>89</v>
      </c>
      <c r="I43" s="334"/>
      <c r="L43"/>
      <c r="M43"/>
      <c r="N43" t="s">
        <v>296</v>
      </c>
      <c r="O43" s="13" t="s">
        <v>116</v>
      </c>
      <c r="Q43" s="13" t="s">
        <v>92</v>
      </c>
      <c r="R43" s="13" t="s">
        <v>83</v>
      </c>
    </row>
    <row r="44" spans="1:18">
      <c r="A44" s="13" t="s">
        <v>297</v>
      </c>
      <c r="B44" s="333">
        <v>582</v>
      </c>
      <c r="C44" s="13" t="s">
        <v>298</v>
      </c>
      <c r="D44" s="333" t="s">
        <v>2159</v>
      </c>
      <c r="E44" s="13" t="s">
        <v>299</v>
      </c>
      <c r="F44" s="13" t="s">
        <v>87</v>
      </c>
      <c r="G44" s="13" t="s">
        <v>88</v>
      </c>
      <c r="H44" s="13" t="s">
        <v>120</v>
      </c>
      <c r="I44" s="334"/>
      <c r="L44"/>
      <c r="M44"/>
      <c r="N44" t="s">
        <v>300</v>
      </c>
      <c r="O44" s="13" t="s">
        <v>116</v>
      </c>
      <c r="Q44" s="13" t="s">
        <v>92</v>
      </c>
      <c r="R44" s="13" t="s">
        <v>83</v>
      </c>
    </row>
    <row r="45" spans="1:18">
      <c r="A45" s="13" t="s">
        <v>301</v>
      </c>
      <c r="B45" s="333">
        <v>583</v>
      </c>
      <c r="C45" s="13" t="s">
        <v>302</v>
      </c>
      <c r="D45" s="333" t="s">
        <v>2160</v>
      </c>
      <c r="E45" s="13" t="s">
        <v>303</v>
      </c>
      <c r="F45" s="13" t="s">
        <v>87</v>
      </c>
      <c r="G45" s="13" t="s">
        <v>88</v>
      </c>
      <c r="H45" s="13" t="s">
        <v>89</v>
      </c>
      <c r="I45" s="334"/>
      <c r="L45"/>
      <c r="M45"/>
      <c r="N45" t="s">
        <v>304</v>
      </c>
      <c r="O45" s="13" t="s">
        <v>116</v>
      </c>
      <c r="Q45" s="13" t="s">
        <v>92</v>
      </c>
      <c r="R45" s="13" t="s">
        <v>83</v>
      </c>
    </row>
    <row r="46" spans="1:18">
      <c r="A46" s="13" t="s">
        <v>305</v>
      </c>
      <c r="B46" s="333">
        <v>584</v>
      </c>
      <c r="C46" s="13" t="s">
        <v>306</v>
      </c>
      <c r="D46" s="333" t="s">
        <v>2161</v>
      </c>
      <c r="E46" s="13" t="s">
        <v>307</v>
      </c>
      <c r="F46" s="13" t="s">
        <v>87</v>
      </c>
      <c r="G46" s="13" t="s">
        <v>103</v>
      </c>
      <c r="H46" s="13" t="s">
        <v>104</v>
      </c>
      <c r="I46" s="334">
        <v>43191</v>
      </c>
      <c r="J46" s="13" t="s">
        <v>206</v>
      </c>
      <c r="K46" s="13" t="s">
        <v>17</v>
      </c>
      <c r="L46" t="s">
        <v>308</v>
      </c>
      <c r="M46" t="s">
        <v>309</v>
      </c>
      <c r="N46"/>
      <c r="O46" s="13" t="s">
        <v>116</v>
      </c>
      <c r="Q46" s="13" t="s">
        <v>92</v>
      </c>
      <c r="R46" s="13" t="s">
        <v>83</v>
      </c>
    </row>
    <row r="47" spans="1:18">
      <c r="A47" s="13" t="s">
        <v>310</v>
      </c>
      <c r="B47" s="333">
        <v>736</v>
      </c>
      <c r="C47" s="13" t="s">
        <v>2443</v>
      </c>
      <c r="D47" s="333" t="s">
        <v>2444</v>
      </c>
      <c r="E47" s="13" t="s">
        <v>2445</v>
      </c>
      <c r="F47" s="13" t="s">
        <v>87</v>
      </c>
      <c r="G47" s="13" t="s">
        <v>103</v>
      </c>
      <c r="H47" s="13" t="s">
        <v>104</v>
      </c>
      <c r="I47" s="334">
        <v>45413</v>
      </c>
      <c r="J47" s="13" t="s">
        <v>228</v>
      </c>
      <c r="K47" s="13" t="s">
        <v>17</v>
      </c>
      <c r="L47" t="s">
        <v>2446</v>
      </c>
      <c r="M47" t="s">
        <v>2447</v>
      </c>
      <c r="N47"/>
      <c r="O47" s="13" t="s">
        <v>81</v>
      </c>
      <c r="Q47" s="13" t="s">
        <v>92</v>
      </c>
      <c r="R47" s="13" t="s">
        <v>83</v>
      </c>
    </row>
    <row r="48" spans="1:18">
      <c r="A48" s="13" t="s">
        <v>311</v>
      </c>
      <c r="B48" s="333">
        <v>585</v>
      </c>
      <c r="C48" s="13" t="s">
        <v>312</v>
      </c>
      <c r="D48" s="333" t="s">
        <v>2162</v>
      </c>
      <c r="E48" s="13" t="s">
        <v>313</v>
      </c>
      <c r="F48" s="13" t="s">
        <v>87</v>
      </c>
      <c r="G48" s="13" t="s">
        <v>88</v>
      </c>
      <c r="H48" s="13" t="s">
        <v>89</v>
      </c>
      <c r="I48" s="334"/>
      <c r="L48"/>
      <c r="M48"/>
      <c r="N48" t="s">
        <v>314</v>
      </c>
      <c r="O48" s="13" t="s">
        <v>116</v>
      </c>
      <c r="Q48" s="13" t="s">
        <v>92</v>
      </c>
      <c r="R48" s="13" t="s">
        <v>83</v>
      </c>
    </row>
    <row r="49" spans="1:18">
      <c r="A49" s="13" t="s">
        <v>315</v>
      </c>
      <c r="B49" s="333">
        <v>579</v>
      </c>
      <c r="C49" s="13" t="s">
        <v>316</v>
      </c>
      <c r="D49" s="333" t="s">
        <v>2163</v>
      </c>
      <c r="E49" s="13" t="s">
        <v>317</v>
      </c>
      <c r="F49" s="13" t="s">
        <v>87</v>
      </c>
      <c r="G49" s="13" t="s">
        <v>88</v>
      </c>
      <c r="H49" s="13" t="s">
        <v>89</v>
      </c>
      <c r="I49" s="334"/>
      <c r="L49"/>
      <c r="M49"/>
      <c r="N49" t="s">
        <v>318</v>
      </c>
      <c r="O49" s="13" t="s">
        <v>2430</v>
      </c>
      <c r="Q49" s="13" t="s">
        <v>92</v>
      </c>
      <c r="R49" s="13" t="s">
        <v>83</v>
      </c>
    </row>
    <row r="50" spans="1:18">
      <c r="A50" s="13" t="s">
        <v>319</v>
      </c>
      <c r="B50" s="333">
        <v>586</v>
      </c>
      <c r="C50" s="13" t="s">
        <v>320</v>
      </c>
      <c r="D50" s="333" t="s">
        <v>2164</v>
      </c>
      <c r="E50" s="13" t="s">
        <v>321</v>
      </c>
      <c r="F50" s="13" t="s">
        <v>87</v>
      </c>
      <c r="G50" s="13" t="s">
        <v>88</v>
      </c>
      <c r="H50" s="13" t="s">
        <v>89</v>
      </c>
      <c r="I50" s="334"/>
      <c r="L50"/>
      <c r="M50"/>
      <c r="N50" t="s">
        <v>322</v>
      </c>
      <c r="O50" s="13" t="s">
        <v>116</v>
      </c>
      <c r="Q50" s="13" t="s">
        <v>92</v>
      </c>
      <c r="R50" s="13" t="s">
        <v>83</v>
      </c>
    </row>
    <row r="51" spans="1:18">
      <c r="A51" s="13" t="s">
        <v>323</v>
      </c>
      <c r="B51" s="333">
        <v>590</v>
      </c>
      <c r="C51" s="13" t="s">
        <v>324</v>
      </c>
      <c r="D51" s="333" t="s">
        <v>2165</v>
      </c>
      <c r="E51" s="13" t="s">
        <v>325</v>
      </c>
      <c r="F51" s="13" t="s">
        <v>87</v>
      </c>
      <c r="G51" s="13" t="s">
        <v>103</v>
      </c>
      <c r="H51" s="13" t="s">
        <v>112</v>
      </c>
      <c r="I51" s="334">
        <v>40756</v>
      </c>
      <c r="J51" s="13" t="s">
        <v>326</v>
      </c>
      <c r="K51" s="13" t="s">
        <v>17</v>
      </c>
      <c r="L51" t="s">
        <v>327</v>
      </c>
      <c r="M51" t="s">
        <v>328</v>
      </c>
      <c r="N51"/>
      <c r="O51" s="13" t="s">
        <v>108</v>
      </c>
      <c r="Q51" s="13" t="s">
        <v>75</v>
      </c>
      <c r="R51" s="13" t="s">
        <v>128</v>
      </c>
    </row>
    <row r="52" spans="1:18">
      <c r="A52" s="13" t="s">
        <v>329</v>
      </c>
      <c r="B52" s="333">
        <v>589</v>
      </c>
      <c r="C52" s="13" t="s">
        <v>330</v>
      </c>
      <c r="D52" s="333" t="s">
        <v>2166</v>
      </c>
      <c r="E52" s="13" t="s">
        <v>331</v>
      </c>
      <c r="F52" s="13" t="s">
        <v>87</v>
      </c>
      <c r="G52" s="13" t="s">
        <v>103</v>
      </c>
      <c r="H52" s="13" t="s">
        <v>112</v>
      </c>
      <c r="I52" s="334">
        <v>40756</v>
      </c>
      <c r="J52" s="13" t="s">
        <v>332</v>
      </c>
      <c r="K52" s="13" t="s">
        <v>17</v>
      </c>
      <c r="L52" t="s">
        <v>333</v>
      </c>
      <c r="M52" t="s">
        <v>334</v>
      </c>
      <c r="N52"/>
      <c r="O52" s="13" t="s">
        <v>108</v>
      </c>
      <c r="Q52" s="13" t="s">
        <v>75</v>
      </c>
      <c r="R52" s="13" t="s">
        <v>83</v>
      </c>
    </row>
    <row r="53" spans="1:18">
      <c r="A53" s="13" t="s">
        <v>335</v>
      </c>
      <c r="B53" s="333">
        <v>396</v>
      </c>
      <c r="C53" s="13" t="s">
        <v>336</v>
      </c>
      <c r="D53" s="333" t="s">
        <v>2167</v>
      </c>
      <c r="E53" s="13" t="s">
        <v>337</v>
      </c>
      <c r="F53" s="13" t="s">
        <v>102</v>
      </c>
      <c r="G53" s="13" t="s">
        <v>103</v>
      </c>
      <c r="H53" s="13" t="s">
        <v>112</v>
      </c>
      <c r="I53" s="334">
        <v>40664</v>
      </c>
      <c r="J53" s="13" t="s">
        <v>338</v>
      </c>
      <c r="K53" s="13" t="s">
        <v>17</v>
      </c>
      <c r="L53" t="s">
        <v>339</v>
      </c>
      <c r="M53" t="s">
        <v>340</v>
      </c>
      <c r="N53"/>
      <c r="O53" s="13" t="s">
        <v>108</v>
      </c>
      <c r="Q53" s="13" t="s">
        <v>82</v>
      </c>
      <c r="R53" s="13" t="s">
        <v>75</v>
      </c>
    </row>
    <row r="54" spans="1:18">
      <c r="A54" s="13" t="s">
        <v>341</v>
      </c>
      <c r="B54" s="333">
        <v>614</v>
      </c>
      <c r="C54" s="13" t="s">
        <v>342</v>
      </c>
      <c r="D54" s="333" t="s">
        <v>2168</v>
      </c>
      <c r="E54" s="13" t="s">
        <v>343</v>
      </c>
      <c r="F54" s="13" t="s">
        <v>87</v>
      </c>
      <c r="G54" s="13" t="s">
        <v>103</v>
      </c>
      <c r="H54" s="13" t="s">
        <v>104</v>
      </c>
      <c r="I54" s="334">
        <v>43344</v>
      </c>
      <c r="J54" s="13" t="s">
        <v>344</v>
      </c>
      <c r="K54" s="13" t="s">
        <v>17</v>
      </c>
      <c r="L54" t="s">
        <v>345</v>
      </c>
      <c r="M54" t="s">
        <v>346</v>
      </c>
      <c r="N54"/>
      <c r="O54" s="13" t="s">
        <v>2429</v>
      </c>
      <c r="Q54" s="13" t="s">
        <v>92</v>
      </c>
      <c r="R54" s="13" t="s">
        <v>128</v>
      </c>
    </row>
    <row r="55" spans="1:18">
      <c r="A55" s="13" t="s">
        <v>347</v>
      </c>
      <c r="B55" s="333">
        <v>332</v>
      </c>
      <c r="C55" s="13" t="s">
        <v>348</v>
      </c>
      <c r="D55" s="333" t="s">
        <v>2169</v>
      </c>
      <c r="E55" s="13" t="s">
        <v>349</v>
      </c>
      <c r="F55" s="13" t="s">
        <v>102</v>
      </c>
      <c r="G55" s="13" t="s">
        <v>103</v>
      </c>
      <c r="H55" s="13" t="s">
        <v>112</v>
      </c>
      <c r="I55" s="334">
        <v>40756</v>
      </c>
      <c r="J55" s="13" t="s">
        <v>350</v>
      </c>
      <c r="K55" s="13" t="s">
        <v>17</v>
      </c>
      <c r="L55" t="s">
        <v>351</v>
      </c>
      <c r="M55" t="s">
        <v>352</v>
      </c>
      <c r="N55"/>
      <c r="O55" s="13" t="s">
        <v>2430</v>
      </c>
      <c r="Q55" s="13" t="s">
        <v>82</v>
      </c>
      <c r="R55" s="13" t="s">
        <v>75</v>
      </c>
    </row>
    <row r="56" spans="1:18">
      <c r="A56" s="13" t="s">
        <v>353</v>
      </c>
      <c r="B56" s="333">
        <v>335</v>
      </c>
      <c r="C56" s="13" t="s">
        <v>354</v>
      </c>
      <c r="D56" s="333" t="s">
        <v>2170</v>
      </c>
      <c r="E56" s="13" t="s">
        <v>355</v>
      </c>
      <c r="F56" s="13" t="s">
        <v>102</v>
      </c>
      <c r="G56" s="13" t="s">
        <v>103</v>
      </c>
      <c r="H56" s="13" t="s">
        <v>112</v>
      </c>
      <c r="I56" s="334">
        <v>40634</v>
      </c>
      <c r="J56" s="13" t="s">
        <v>356</v>
      </c>
      <c r="K56" s="13" t="s">
        <v>17</v>
      </c>
      <c r="L56" t="s">
        <v>357</v>
      </c>
      <c r="M56" t="s">
        <v>358</v>
      </c>
      <c r="N56"/>
      <c r="O56" s="13" t="s">
        <v>2430</v>
      </c>
      <c r="Q56" s="13" t="s">
        <v>82</v>
      </c>
      <c r="R56" s="13" t="s">
        <v>75</v>
      </c>
    </row>
    <row r="57" spans="1:18">
      <c r="A57" s="13" t="s">
        <v>359</v>
      </c>
      <c r="B57" s="333">
        <v>882</v>
      </c>
      <c r="C57" s="13" t="s">
        <v>360</v>
      </c>
      <c r="D57" s="333" t="s">
        <v>2171</v>
      </c>
      <c r="E57" s="13" t="s">
        <v>361</v>
      </c>
      <c r="F57" s="13" t="s">
        <v>87</v>
      </c>
      <c r="G57" s="13" t="s">
        <v>103</v>
      </c>
      <c r="H57" s="13" t="s">
        <v>112</v>
      </c>
      <c r="I57" s="334">
        <v>41214</v>
      </c>
      <c r="J57" s="13" t="s">
        <v>113</v>
      </c>
      <c r="K57" s="13" t="s">
        <v>17</v>
      </c>
      <c r="L57" t="s">
        <v>362</v>
      </c>
      <c r="M57" t="s">
        <v>363</v>
      </c>
      <c r="N57"/>
      <c r="O57" s="13" t="s">
        <v>108</v>
      </c>
      <c r="Q57" s="13" t="s">
        <v>92</v>
      </c>
      <c r="R57" s="13" t="s">
        <v>83</v>
      </c>
    </row>
    <row r="58" spans="1:18">
      <c r="A58" s="13" t="s">
        <v>364</v>
      </c>
      <c r="B58" s="333">
        <v>598</v>
      </c>
      <c r="C58" s="13" t="s">
        <v>365</v>
      </c>
      <c r="D58" s="333" t="s">
        <v>2172</v>
      </c>
      <c r="E58" s="13" t="s">
        <v>366</v>
      </c>
      <c r="F58" s="13" t="s">
        <v>87</v>
      </c>
      <c r="G58" s="13" t="s">
        <v>88</v>
      </c>
      <c r="H58" s="13" t="s">
        <v>89</v>
      </c>
      <c r="I58" s="334"/>
      <c r="L58"/>
      <c r="M58"/>
      <c r="N58" t="s">
        <v>367</v>
      </c>
      <c r="O58" s="13" t="s">
        <v>135</v>
      </c>
      <c r="Q58" s="13" t="s">
        <v>92</v>
      </c>
      <c r="R58" s="13" t="s">
        <v>83</v>
      </c>
    </row>
    <row r="59" spans="1:18">
      <c r="A59" s="13" t="s">
        <v>368</v>
      </c>
      <c r="B59" s="333">
        <v>599</v>
      </c>
      <c r="C59" s="13" t="s">
        <v>369</v>
      </c>
      <c r="D59" s="333" t="s">
        <v>2173</v>
      </c>
      <c r="E59" s="13" t="s">
        <v>370</v>
      </c>
      <c r="F59" s="13" t="s">
        <v>87</v>
      </c>
      <c r="G59" s="13" t="s">
        <v>88</v>
      </c>
      <c r="H59" s="13" t="s">
        <v>89</v>
      </c>
      <c r="I59" s="334"/>
      <c r="L59"/>
      <c r="M59"/>
      <c r="N59" t="s">
        <v>371</v>
      </c>
      <c r="O59" s="13" t="s">
        <v>2430</v>
      </c>
      <c r="P59" s="13" t="s">
        <v>372</v>
      </c>
      <c r="Q59" s="13" t="s">
        <v>92</v>
      </c>
      <c r="R59" s="13" t="s">
        <v>128</v>
      </c>
    </row>
    <row r="60" spans="1:18">
      <c r="A60" s="13" t="s">
        <v>373</v>
      </c>
      <c r="B60" s="333">
        <v>610</v>
      </c>
      <c r="C60" s="13" t="s">
        <v>374</v>
      </c>
      <c r="D60" s="333" t="s">
        <v>2174</v>
      </c>
      <c r="E60" s="13" t="s">
        <v>375</v>
      </c>
      <c r="F60" s="13" t="s">
        <v>87</v>
      </c>
      <c r="G60" s="13" t="s">
        <v>88</v>
      </c>
      <c r="H60" s="13" t="s">
        <v>89</v>
      </c>
      <c r="I60" s="334"/>
      <c r="L60"/>
      <c r="M60"/>
      <c r="N60" t="s">
        <v>371</v>
      </c>
      <c r="O60" s="13" t="s">
        <v>2430</v>
      </c>
      <c r="P60" s="13" t="s">
        <v>372</v>
      </c>
      <c r="Q60" s="13" t="s">
        <v>92</v>
      </c>
      <c r="R60" s="13" t="s">
        <v>83</v>
      </c>
    </row>
    <row r="61" spans="1:18">
      <c r="A61" s="13" t="s">
        <v>376</v>
      </c>
      <c r="B61" s="333">
        <v>336</v>
      </c>
      <c r="C61" s="13" t="s">
        <v>377</v>
      </c>
      <c r="D61" s="333" t="s">
        <v>2175</v>
      </c>
      <c r="E61" s="13" t="s">
        <v>378</v>
      </c>
      <c r="F61" s="13" t="s">
        <v>102</v>
      </c>
      <c r="G61" s="13" t="s">
        <v>103</v>
      </c>
      <c r="H61" s="13" t="s">
        <v>112</v>
      </c>
      <c r="I61" s="334">
        <v>40848</v>
      </c>
      <c r="J61" s="13" t="s">
        <v>379</v>
      </c>
      <c r="K61" s="13" t="s">
        <v>17</v>
      </c>
      <c r="L61" t="s">
        <v>380</v>
      </c>
      <c r="M61" t="s">
        <v>381</v>
      </c>
      <c r="N61"/>
      <c r="O61" s="13" t="s">
        <v>2430</v>
      </c>
      <c r="Q61" s="13" t="s">
        <v>82</v>
      </c>
      <c r="R61" s="13" t="s">
        <v>75</v>
      </c>
    </row>
    <row r="62" spans="1:18">
      <c r="A62" s="13" t="s">
        <v>382</v>
      </c>
      <c r="B62" s="333">
        <v>600</v>
      </c>
      <c r="C62" s="13" t="s">
        <v>383</v>
      </c>
      <c r="D62" s="333" t="s">
        <v>2176</v>
      </c>
      <c r="E62" s="13" t="s">
        <v>384</v>
      </c>
      <c r="F62" s="13" t="s">
        <v>87</v>
      </c>
      <c r="G62" s="13" t="s">
        <v>103</v>
      </c>
      <c r="H62" s="13" t="s">
        <v>112</v>
      </c>
      <c r="I62" s="334">
        <v>40756</v>
      </c>
      <c r="J62" s="13" t="s">
        <v>228</v>
      </c>
      <c r="K62" s="13" t="s">
        <v>17</v>
      </c>
      <c r="L62" t="s">
        <v>385</v>
      </c>
      <c r="M62" t="s">
        <v>386</v>
      </c>
      <c r="N62"/>
      <c r="O62" s="13" t="s">
        <v>2430</v>
      </c>
      <c r="Q62" s="13" t="s">
        <v>75</v>
      </c>
      <c r="R62" s="13" t="s">
        <v>83</v>
      </c>
    </row>
    <row r="63" spans="1:18">
      <c r="A63" s="13" t="s">
        <v>387</v>
      </c>
      <c r="B63" s="333">
        <v>612</v>
      </c>
      <c r="C63" s="13" t="s">
        <v>388</v>
      </c>
      <c r="D63" s="333" t="s">
        <v>2177</v>
      </c>
      <c r="E63" s="13" t="s">
        <v>389</v>
      </c>
      <c r="F63" s="13" t="s">
        <v>87</v>
      </c>
      <c r="G63" s="13" t="s">
        <v>88</v>
      </c>
      <c r="H63" s="13" t="s">
        <v>89</v>
      </c>
      <c r="I63" s="334"/>
      <c r="K63" s="13" t="s">
        <v>17</v>
      </c>
      <c r="L63" t="s">
        <v>390</v>
      </c>
      <c r="M63" t="s">
        <v>391</v>
      </c>
      <c r="N63"/>
      <c r="O63" s="13" t="s">
        <v>2430</v>
      </c>
      <c r="Q63" s="13" t="s">
        <v>92</v>
      </c>
      <c r="R63" s="13" t="s">
        <v>83</v>
      </c>
    </row>
    <row r="64" spans="1:18">
      <c r="A64" s="13" t="s">
        <v>392</v>
      </c>
      <c r="B64" s="333">
        <v>339</v>
      </c>
      <c r="C64" s="13" t="s">
        <v>393</v>
      </c>
      <c r="D64" s="333" t="s">
        <v>2178</v>
      </c>
      <c r="E64" s="13" t="s">
        <v>394</v>
      </c>
      <c r="F64" s="13" t="s">
        <v>102</v>
      </c>
      <c r="G64" s="13" t="s">
        <v>103</v>
      </c>
      <c r="H64" s="13" t="s">
        <v>112</v>
      </c>
      <c r="I64" s="334">
        <v>40634</v>
      </c>
      <c r="J64" s="13" t="s">
        <v>344</v>
      </c>
      <c r="K64" s="13" t="s">
        <v>17</v>
      </c>
      <c r="L64" t="s">
        <v>395</v>
      </c>
      <c r="M64" t="s">
        <v>396</v>
      </c>
      <c r="N64"/>
      <c r="O64" s="13" t="s">
        <v>2429</v>
      </c>
      <c r="Q64" s="13" t="s">
        <v>92</v>
      </c>
      <c r="R64" s="13" t="s">
        <v>75</v>
      </c>
    </row>
    <row r="65" spans="1:18">
      <c r="A65" s="13" t="s">
        <v>397</v>
      </c>
      <c r="B65" s="333">
        <v>334</v>
      </c>
      <c r="C65" s="13" t="s">
        <v>398</v>
      </c>
      <c r="D65" s="333" t="s">
        <v>2179</v>
      </c>
      <c r="E65" s="13" t="s">
        <v>399</v>
      </c>
      <c r="F65" s="13" t="s">
        <v>102</v>
      </c>
      <c r="G65" s="13" t="s">
        <v>103</v>
      </c>
      <c r="H65" s="13" t="s">
        <v>112</v>
      </c>
      <c r="I65" s="334">
        <v>40756</v>
      </c>
      <c r="J65" s="13" t="s">
        <v>400</v>
      </c>
      <c r="K65" s="13" t="s">
        <v>17</v>
      </c>
      <c r="L65" t="s">
        <v>401</v>
      </c>
      <c r="M65" t="s">
        <v>402</v>
      </c>
      <c r="N65"/>
      <c r="O65" s="13" t="s">
        <v>2429</v>
      </c>
      <c r="Q65" s="13" t="s">
        <v>92</v>
      </c>
      <c r="R65" s="13" t="s">
        <v>75</v>
      </c>
    </row>
    <row r="66" spans="1:18">
      <c r="A66" s="13" t="s">
        <v>403</v>
      </c>
      <c r="B66" s="333">
        <v>603</v>
      </c>
      <c r="C66" s="13" t="s">
        <v>404</v>
      </c>
      <c r="D66" s="333" t="s">
        <v>2180</v>
      </c>
      <c r="E66" s="13" t="s">
        <v>405</v>
      </c>
      <c r="F66" s="13" t="s">
        <v>87</v>
      </c>
      <c r="G66" s="13" t="s">
        <v>88</v>
      </c>
      <c r="H66" s="13" t="s">
        <v>89</v>
      </c>
      <c r="I66" s="334"/>
      <c r="L66"/>
      <c r="M66"/>
      <c r="N66" t="s">
        <v>406</v>
      </c>
      <c r="O66" s="13" t="s">
        <v>2429</v>
      </c>
      <c r="Q66" s="13" t="s">
        <v>92</v>
      </c>
      <c r="R66" s="13" t="s">
        <v>128</v>
      </c>
    </row>
    <row r="67" spans="1:18">
      <c r="A67" s="13" t="s">
        <v>407</v>
      </c>
      <c r="B67" s="333">
        <v>964</v>
      </c>
      <c r="C67" s="13" t="s">
        <v>408</v>
      </c>
      <c r="D67" s="333" t="s">
        <v>2181</v>
      </c>
      <c r="E67" s="13" t="s">
        <v>409</v>
      </c>
      <c r="F67" s="13" t="s">
        <v>87</v>
      </c>
      <c r="G67" s="13" t="s">
        <v>76</v>
      </c>
      <c r="H67" s="13" t="s">
        <v>410</v>
      </c>
      <c r="I67" s="334">
        <v>42979</v>
      </c>
      <c r="J67" s="13" t="s">
        <v>113</v>
      </c>
      <c r="K67" s="13" t="s">
        <v>17</v>
      </c>
      <c r="L67" t="s">
        <v>411</v>
      </c>
      <c r="M67" t="s">
        <v>412</v>
      </c>
      <c r="N67"/>
      <c r="O67" s="13" t="s">
        <v>91</v>
      </c>
      <c r="Q67" s="13" t="s">
        <v>92</v>
      </c>
      <c r="R67" s="13" t="s">
        <v>83</v>
      </c>
    </row>
    <row r="68" spans="1:18">
      <c r="A68" s="13" t="s">
        <v>413</v>
      </c>
      <c r="B68" s="333">
        <v>605</v>
      </c>
      <c r="C68" s="13" t="s">
        <v>414</v>
      </c>
      <c r="D68" s="333" t="s">
        <v>2182</v>
      </c>
      <c r="E68" s="13" t="s">
        <v>415</v>
      </c>
      <c r="F68" s="13" t="s">
        <v>87</v>
      </c>
      <c r="G68" s="13" t="s">
        <v>88</v>
      </c>
      <c r="H68" s="13" t="s">
        <v>139</v>
      </c>
      <c r="I68" s="334"/>
      <c r="L68"/>
      <c r="M68"/>
      <c r="N68" t="s">
        <v>416</v>
      </c>
      <c r="O68" s="13" t="s">
        <v>135</v>
      </c>
      <c r="Q68" s="13" t="s">
        <v>92</v>
      </c>
      <c r="R68" s="13" t="s">
        <v>83</v>
      </c>
    </row>
    <row r="69" spans="1:18">
      <c r="A69" s="13" t="s">
        <v>417</v>
      </c>
      <c r="B69" s="333">
        <v>328</v>
      </c>
      <c r="C69" s="13" t="s">
        <v>418</v>
      </c>
      <c r="D69" s="333" t="s">
        <v>2183</v>
      </c>
      <c r="E69" s="13" t="s">
        <v>419</v>
      </c>
      <c r="F69" s="13" t="s">
        <v>102</v>
      </c>
      <c r="G69" s="13" t="s">
        <v>103</v>
      </c>
      <c r="H69" s="13" t="s">
        <v>112</v>
      </c>
      <c r="I69" s="334">
        <v>40695</v>
      </c>
      <c r="J69" s="13" t="s">
        <v>420</v>
      </c>
      <c r="K69" s="13" t="s">
        <v>17</v>
      </c>
      <c r="L69" t="s">
        <v>421</v>
      </c>
      <c r="M69" t="s">
        <v>422</v>
      </c>
      <c r="N69"/>
      <c r="O69" s="13" t="s">
        <v>81</v>
      </c>
      <c r="Q69" s="13" t="s">
        <v>82</v>
      </c>
      <c r="R69" s="13" t="s">
        <v>75</v>
      </c>
    </row>
    <row r="70" spans="1:18">
      <c r="A70" s="13" t="s">
        <v>423</v>
      </c>
      <c r="B70" s="333">
        <v>606</v>
      </c>
      <c r="C70" s="13" t="s">
        <v>424</v>
      </c>
      <c r="D70" s="333" t="s">
        <v>2184</v>
      </c>
      <c r="E70" s="13" t="s">
        <v>425</v>
      </c>
      <c r="F70" s="13" t="s">
        <v>87</v>
      </c>
      <c r="G70" s="13" t="s">
        <v>103</v>
      </c>
      <c r="H70" s="13" t="s">
        <v>104</v>
      </c>
      <c r="I70" s="334">
        <v>43132</v>
      </c>
      <c r="J70" s="13" t="s">
        <v>113</v>
      </c>
      <c r="K70" s="13" t="s">
        <v>17</v>
      </c>
      <c r="L70" t="s">
        <v>426</v>
      </c>
      <c r="M70" t="s">
        <v>427</v>
      </c>
      <c r="N70"/>
      <c r="O70" s="13" t="s">
        <v>116</v>
      </c>
      <c r="Q70" s="13" t="s">
        <v>92</v>
      </c>
      <c r="R70" s="13" t="s">
        <v>83</v>
      </c>
    </row>
    <row r="71" spans="1:18">
      <c r="A71" s="13" t="s">
        <v>428</v>
      </c>
      <c r="B71" s="333">
        <v>620</v>
      </c>
      <c r="C71" s="13" t="s">
        <v>429</v>
      </c>
      <c r="D71" s="333" t="s">
        <v>2185</v>
      </c>
      <c r="E71" s="13" t="s">
        <v>430</v>
      </c>
      <c r="F71" s="13" t="s">
        <v>87</v>
      </c>
      <c r="G71" s="13" t="s">
        <v>88</v>
      </c>
      <c r="H71" s="13" t="s">
        <v>89</v>
      </c>
      <c r="I71" s="334"/>
      <c r="L71"/>
      <c r="M71"/>
      <c r="N71" t="s">
        <v>431</v>
      </c>
      <c r="O71" s="13" t="s">
        <v>135</v>
      </c>
      <c r="Q71" s="13" t="s">
        <v>92</v>
      </c>
      <c r="R71" s="13" t="s">
        <v>83</v>
      </c>
    </row>
    <row r="72" spans="1:18">
      <c r="A72" s="13" t="s">
        <v>432</v>
      </c>
      <c r="B72" s="333">
        <v>569</v>
      </c>
      <c r="C72" s="13" t="s">
        <v>433</v>
      </c>
      <c r="D72" s="333" t="s">
        <v>2186</v>
      </c>
      <c r="E72" s="13" t="s">
        <v>434</v>
      </c>
      <c r="F72" s="13" t="s">
        <v>87</v>
      </c>
      <c r="G72" s="13" t="s">
        <v>88</v>
      </c>
      <c r="H72" s="13" t="s">
        <v>89</v>
      </c>
      <c r="I72" s="334"/>
      <c r="L72"/>
      <c r="M72"/>
      <c r="N72" t="s">
        <v>435</v>
      </c>
      <c r="O72" s="13" t="s">
        <v>135</v>
      </c>
      <c r="Q72" s="13" t="s">
        <v>92</v>
      </c>
      <c r="R72" s="13" t="s">
        <v>83</v>
      </c>
    </row>
    <row r="73" spans="1:18">
      <c r="A73" s="13" t="s">
        <v>436</v>
      </c>
      <c r="B73" s="333">
        <v>609</v>
      </c>
      <c r="C73" s="13" t="s">
        <v>437</v>
      </c>
      <c r="D73" s="333" t="s">
        <v>2187</v>
      </c>
      <c r="E73" s="13" t="s">
        <v>438</v>
      </c>
      <c r="F73" s="13" t="s">
        <v>87</v>
      </c>
      <c r="G73" s="13" t="s">
        <v>88</v>
      </c>
      <c r="H73" s="13" t="s">
        <v>139</v>
      </c>
      <c r="I73" s="334"/>
      <c r="L73"/>
      <c r="M73"/>
      <c r="N73" t="s">
        <v>439</v>
      </c>
      <c r="O73" s="13" t="s">
        <v>2430</v>
      </c>
      <c r="Q73" s="13" t="s">
        <v>92</v>
      </c>
      <c r="R73" s="13" t="s">
        <v>83</v>
      </c>
    </row>
    <row r="74" spans="1:18">
      <c r="A74" s="13" t="s">
        <v>440</v>
      </c>
      <c r="B74" s="333">
        <v>536</v>
      </c>
      <c r="C74" s="13" t="s">
        <v>441</v>
      </c>
      <c r="D74" s="333" t="s">
        <v>2188</v>
      </c>
      <c r="E74" s="13" t="s">
        <v>442</v>
      </c>
      <c r="F74" s="13" t="s">
        <v>87</v>
      </c>
      <c r="G74" s="13" t="s">
        <v>103</v>
      </c>
      <c r="H74" s="13" t="s">
        <v>112</v>
      </c>
      <c r="I74" s="334">
        <v>44835</v>
      </c>
      <c r="J74" s="13" t="s">
        <v>443</v>
      </c>
      <c r="K74" s="13" t="s">
        <v>17</v>
      </c>
      <c r="L74" t="s">
        <v>444</v>
      </c>
      <c r="M74" t="s">
        <v>445</v>
      </c>
      <c r="N74"/>
      <c r="O74" s="13" t="s">
        <v>2430</v>
      </c>
      <c r="Q74" s="13" t="s">
        <v>92</v>
      </c>
      <c r="R74" s="13" t="s">
        <v>83</v>
      </c>
    </row>
    <row r="75" spans="1:18">
      <c r="A75" s="13" t="s">
        <v>446</v>
      </c>
      <c r="B75" s="333">
        <v>924</v>
      </c>
      <c r="C75" s="13" t="s">
        <v>447</v>
      </c>
      <c r="D75" s="333" t="s">
        <v>2189</v>
      </c>
      <c r="E75" s="13" t="s">
        <v>448</v>
      </c>
      <c r="F75" s="13" t="s">
        <v>87</v>
      </c>
      <c r="G75" s="13" t="s">
        <v>88</v>
      </c>
      <c r="H75" s="13" t="s">
        <v>89</v>
      </c>
      <c r="I75" s="334"/>
      <c r="L75"/>
      <c r="M75"/>
      <c r="N75" t="s">
        <v>449</v>
      </c>
      <c r="O75" s="13" t="s">
        <v>91</v>
      </c>
      <c r="Q75" s="13" t="s">
        <v>92</v>
      </c>
      <c r="R75" s="13" t="s">
        <v>128</v>
      </c>
    </row>
    <row r="76" spans="1:18">
      <c r="A76" s="13" t="s">
        <v>450</v>
      </c>
      <c r="B76" s="333">
        <v>958</v>
      </c>
      <c r="C76" s="13" t="s">
        <v>451</v>
      </c>
      <c r="D76" s="333" t="s">
        <v>2190</v>
      </c>
      <c r="E76" s="13" t="s">
        <v>452</v>
      </c>
      <c r="F76" s="13" t="s">
        <v>87</v>
      </c>
      <c r="G76" s="13" t="s">
        <v>88</v>
      </c>
      <c r="H76" s="13" t="s">
        <v>125</v>
      </c>
      <c r="I76" s="334"/>
      <c r="J76" s="13" t="s">
        <v>453</v>
      </c>
      <c r="L76"/>
      <c r="M76"/>
      <c r="N76" t="s">
        <v>454</v>
      </c>
      <c r="O76" s="13" t="s">
        <v>2430</v>
      </c>
      <c r="Q76" s="13" t="s">
        <v>92</v>
      </c>
      <c r="R76" s="13" t="s">
        <v>128</v>
      </c>
    </row>
    <row r="77" spans="1:18">
      <c r="A77" s="13" t="s">
        <v>455</v>
      </c>
      <c r="B77" s="333">
        <v>616</v>
      </c>
      <c r="C77" s="13" t="s">
        <v>456</v>
      </c>
      <c r="D77" s="333" t="s">
        <v>2191</v>
      </c>
      <c r="E77" s="13" t="s">
        <v>457</v>
      </c>
      <c r="F77" s="13" t="s">
        <v>87</v>
      </c>
      <c r="G77" s="13" t="s">
        <v>88</v>
      </c>
      <c r="H77" s="13" t="s">
        <v>120</v>
      </c>
      <c r="I77" s="334"/>
      <c r="L77"/>
      <c r="M77"/>
      <c r="N77" t="s">
        <v>458</v>
      </c>
      <c r="O77" s="13" t="s">
        <v>2430</v>
      </c>
      <c r="Q77" s="13" t="s">
        <v>92</v>
      </c>
      <c r="R77" s="13" t="s">
        <v>83</v>
      </c>
    </row>
    <row r="78" spans="1:18">
      <c r="A78" s="13" t="s">
        <v>459</v>
      </c>
      <c r="B78" s="333">
        <v>619</v>
      </c>
      <c r="C78" s="13" t="s">
        <v>460</v>
      </c>
      <c r="D78" s="333" t="s">
        <v>2192</v>
      </c>
      <c r="E78" s="13" t="s">
        <v>461</v>
      </c>
      <c r="F78" s="13" t="s">
        <v>87</v>
      </c>
      <c r="G78" s="13" t="s">
        <v>88</v>
      </c>
      <c r="H78" s="13" t="s">
        <v>139</v>
      </c>
      <c r="I78" s="334"/>
      <c r="L78"/>
      <c r="M78"/>
      <c r="N78" t="s">
        <v>462</v>
      </c>
      <c r="O78" s="13" t="s">
        <v>81</v>
      </c>
      <c r="Q78" s="13" t="s">
        <v>92</v>
      </c>
      <c r="R78" s="13" t="s">
        <v>128</v>
      </c>
    </row>
    <row r="79" spans="1:18">
      <c r="A79" s="13" t="s">
        <v>463</v>
      </c>
      <c r="B79" s="333">
        <v>325</v>
      </c>
      <c r="C79" s="13" t="s">
        <v>464</v>
      </c>
      <c r="D79" s="333" t="s">
        <v>2193</v>
      </c>
      <c r="E79" s="13" t="s">
        <v>465</v>
      </c>
      <c r="F79" s="13" t="s">
        <v>102</v>
      </c>
      <c r="G79" s="13" t="s">
        <v>103</v>
      </c>
      <c r="H79" s="13" t="s">
        <v>112</v>
      </c>
      <c r="I79" s="334">
        <v>40787</v>
      </c>
      <c r="J79" s="13" t="s">
        <v>466</v>
      </c>
      <c r="K79" s="13" t="s">
        <v>17</v>
      </c>
      <c r="L79" t="s">
        <v>467</v>
      </c>
      <c r="M79" t="s">
        <v>468</v>
      </c>
      <c r="N79"/>
      <c r="O79" s="13" t="s">
        <v>135</v>
      </c>
      <c r="Q79" s="13" t="s">
        <v>82</v>
      </c>
      <c r="R79" s="13" t="s">
        <v>75</v>
      </c>
    </row>
    <row r="80" spans="1:18">
      <c r="A80" s="13" t="s">
        <v>469</v>
      </c>
      <c r="B80" s="333">
        <v>344</v>
      </c>
      <c r="C80" s="13" t="s">
        <v>470</v>
      </c>
      <c r="D80" s="333" t="s">
        <v>2194</v>
      </c>
      <c r="E80" s="13" t="s">
        <v>471</v>
      </c>
      <c r="F80" s="13" t="s">
        <v>102</v>
      </c>
      <c r="G80" s="13" t="s">
        <v>103</v>
      </c>
      <c r="H80" s="13" t="s">
        <v>112</v>
      </c>
      <c r="I80" s="334">
        <v>40634</v>
      </c>
      <c r="J80" s="13" t="s">
        <v>472</v>
      </c>
      <c r="K80" s="13" t="s">
        <v>17</v>
      </c>
      <c r="L80" t="s">
        <v>473</v>
      </c>
      <c r="M80" t="s">
        <v>474</v>
      </c>
      <c r="N80"/>
      <c r="O80" s="13" t="s">
        <v>91</v>
      </c>
      <c r="Q80" s="13" t="s">
        <v>82</v>
      </c>
      <c r="R80" s="13" t="s">
        <v>75</v>
      </c>
    </row>
    <row r="81" spans="1:18">
      <c r="A81" s="13" t="s">
        <v>475</v>
      </c>
      <c r="B81" s="333">
        <v>925</v>
      </c>
      <c r="C81" s="13" t="s">
        <v>476</v>
      </c>
      <c r="D81" s="333" t="s">
        <v>2195</v>
      </c>
      <c r="E81" s="13" t="s">
        <v>477</v>
      </c>
      <c r="F81" s="13" t="s">
        <v>87</v>
      </c>
      <c r="G81" s="13" t="s">
        <v>88</v>
      </c>
      <c r="H81" s="13" t="s">
        <v>89</v>
      </c>
      <c r="I81" s="334"/>
      <c r="L81"/>
      <c r="M81"/>
      <c r="N81" t="s">
        <v>478</v>
      </c>
      <c r="O81" s="13" t="s">
        <v>91</v>
      </c>
      <c r="Q81" s="13" t="s">
        <v>92</v>
      </c>
      <c r="R81" s="13" t="s">
        <v>83</v>
      </c>
    </row>
    <row r="82" spans="1:18">
      <c r="A82" s="13" t="s">
        <v>479</v>
      </c>
      <c r="B82" s="333">
        <v>926</v>
      </c>
      <c r="C82" s="13" t="s">
        <v>480</v>
      </c>
      <c r="D82" s="333" t="s">
        <v>2196</v>
      </c>
      <c r="E82" s="13" t="s">
        <v>481</v>
      </c>
      <c r="F82" s="13" t="s">
        <v>87</v>
      </c>
      <c r="G82" s="13" t="s">
        <v>88</v>
      </c>
      <c r="H82" s="13" t="s">
        <v>89</v>
      </c>
      <c r="I82" s="334"/>
      <c r="L82"/>
      <c r="M82"/>
      <c r="N82" t="s">
        <v>482</v>
      </c>
      <c r="O82" s="13" t="s">
        <v>91</v>
      </c>
      <c r="Q82" s="13" t="s">
        <v>92</v>
      </c>
      <c r="R82" s="13" t="s">
        <v>83</v>
      </c>
    </row>
    <row r="83" spans="1:18">
      <c r="A83" s="13" t="s">
        <v>483</v>
      </c>
      <c r="B83" s="333">
        <v>622</v>
      </c>
      <c r="C83" s="13" t="s">
        <v>484</v>
      </c>
      <c r="D83" s="333" t="s">
        <v>2197</v>
      </c>
      <c r="E83" s="13" t="s">
        <v>485</v>
      </c>
      <c r="F83" s="13" t="s">
        <v>87</v>
      </c>
      <c r="G83" s="13" t="s">
        <v>103</v>
      </c>
      <c r="H83" s="13" t="s">
        <v>112</v>
      </c>
      <c r="I83" s="334">
        <v>45658</v>
      </c>
      <c r="L83"/>
      <c r="M83"/>
      <c r="N83" t="s">
        <v>486</v>
      </c>
      <c r="O83" s="13" t="s">
        <v>2429</v>
      </c>
      <c r="Q83" s="13" t="s">
        <v>92</v>
      </c>
      <c r="R83" s="13" t="s">
        <v>83</v>
      </c>
    </row>
    <row r="84" spans="1:18">
      <c r="A84" s="13" t="s">
        <v>487</v>
      </c>
      <c r="B84" s="333">
        <v>628</v>
      </c>
      <c r="C84" s="13" t="s">
        <v>488</v>
      </c>
      <c r="D84" s="333" t="s">
        <v>2198</v>
      </c>
      <c r="E84" s="13" t="s">
        <v>489</v>
      </c>
      <c r="F84" s="13" t="s">
        <v>87</v>
      </c>
      <c r="G84" s="13" t="s">
        <v>103</v>
      </c>
      <c r="H84" s="13" t="s">
        <v>104</v>
      </c>
      <c r="I84" s="334">
        <v>43922</v>
      </c>
      <c r="J84" s="13" t="s">
        <v>466</v>
      </c>
      <c r="K84" s="13" t="s">
        <v>17</v>
      </c>
      <c r="L84" t="s">
        <v>490</v>
      </c>
      <c r="M84" t="s">
        <v>491</v>
      </c>
      <c r="N84"/>
      <c r="O84" s="13" t="s">
        <v>135</v>
      </c>
      <c r="Q84" s="13" t="s">
        <v>92</v>
      </c>
      <c r="R84" s="13" t="s">
        <v>128</v>
      </c>
    </row>
    <row r="85" spans="1:18">
      <c r="A85" s="13" t="s">
        <v>492</v>
      </c>
      <c r="B85" s="333">
        <v>884</v>
      </c>
      <c r="C85" s="13" t="s">
        <v>493</v>
      </c>
      <c r="D85" s="333" t="s">
        <v>2199</v>
      </c>
      <c r="E85" s="13" t="s">
        <v>494</v>
      </c>
      <c r="F85" s="13" t="s">
        <v>87</v>
      </c>
      <c r="G85" s="13" t="s">
        <v>88</v>
      </c>
      <c r="H85" s="13" t="s">
        <v>89</v>
      </c>
      <c r="I85" s="334"/>
      <c r="K85" s="13" t="s">
        <v>17</v>
      </c>
      <c r="L85" t="s">
        <v>495</v>
      </c>
      <c r="M85" t="s">
        <v>496</v>
      </c>
      <c r="N85"/>
      <c r="O85" s="13" t="s">
        <v>108</v>
      </c>
      <c r="Q85" s="13" t="s">
        <v>92</v>
      </c>
      <c r="R85" s="13" t="s">
        <v>128</v>
      </c>
    </row>
    <row r="86" spans="1:18">
      <c r="A86" s="13" t="s">
        <v>497</v>
      </c>
      <c r="B86" s="333">
        <v>630</v>
      </c>
      <c r="C86" s="13" t="s">
        <v>498</v>
      </c>
      <c r="D86" s="333" t="s">
        <v>2200</v>
      </c>
      <c r="E86" s="13" t="s">
        <v>499</v>
      </c>
      <c r="F86" s="13" t="s">
        <v>87</v>
      </c>
      <c r="G86" s="13" t="s">
        <v>103</v>
      </c>
      <c r="H86" s="13" t="s">
        <v>104</v>
      </c>
      <c r="I86" s="334">
        <v>41426</v>
      </c>
      <c r="J86" s="13" t="s">
        <v>113</v>
      </c>
      <c r="K86" s="13" t="s">
        <v>17</v>
      </c>
      <c r="L86" t="s">
        <v>500</v>
      </c>
      <c r="M86" t="s">
        <v>501</v>
      </c>
      <c r="N86"/>
      <c r="O86" s="13" t="s">
        <v>116</v>
      </c>
      <c r="Q86" s="13" t="s">
        <v>92</v>
      </c>
      <c r="R86" s="13" t="s">
        <v>83</v>
      </c>
    </row>
    <row r="87" spans="1:18">
      <c r="A87" s="13" t="s">
        <v>502</v>
      </c>
      <c r="B87" s="333">
        <v>633</v>
      </c>
      <c r="C87" s="13" t="s">
        <v>503</v>
      </c>
      <c r="D87" s="333" t="s">
        <v>2201</v>
      </c>
      <c r="E87" s="13" t="s">
        <v>504</v>
      </c>
      <c r="F87" s="13" t="s">
        <v>87</v>
      </c>
      <c r="G87" s="13" t="s">
        <v>88</v>
      </c>
      <c r="H87" s="13" t="s">
        <v>89</v>
      </c>
      <c r="I87" s="334"/>
      <c r="L87"/>
      <c r="M87"/>
      <c r="N87" t="s">
        <v>505</v>
      </c>
      <c r="O87" s="13" t="s">
        <v>2430</v>
      </c>
      <c r="Q87" s="13" t="s">
        <v>92</v>
      </c>
      <c r="R87" s="13" t="s">
        <v>83</v>
      </c>
    </row>
    <row r="88" spans="1:18">
      <c r="A88" s="13" t="s">
        <v>506</v>
      </c>
      <c r="B88" s="333">
        <v>635</v>
      </c>
      <c r="C88" s="13" t="s">
        <v>507</v>
      </c>
      <c r="D88" s="333" t="s">
        <v>2202</v>
      </c>
      <c r="E88" s="13" t="s">
        <v>508</v>
      </c>
      <c r="F88" s="13" t="s">
        <v>87</v>
      </c>
      <c r="G88" s="13" t="s">
        <v>88</v>
      </c>
      <c r="H88" s="13" t="s">
        <v>89</v>
      </c>
      <c r="I88" s="334"/>
      <c r="L88"/>
      <c r="M88"/>
      <c r="N88" t="s">
        <v>509</v>
      </c>
      <c r="O88" s="13" t="s">
        <v>116</v>
      </c>
      <c r="Q88" s="13" t="s">
        <v>92</v>
      </c>
      <c r="R88" s="13" t="s">
        <v>83</v>
      </c>
    </row>
    <row r="89" spans="1:18">
      <c r="A89" s="13" t="s">
        <v>510</v>
      </c>
      <c r="B89" s="333">
        <v>640</v>
      </c>
      <c r="C89" s="13" t="s">
        <v>511</v>
      </c>
      <c r="D89" s="333" t="s">
        <v>2203</v>
      </c>
      <c r="E89" s="13" t="s">
        <v>512</v>
      </c>
      <c r="F89" s="13" t="s">
        <v>87</v>
      </c>
      <c r="G89" s="13" t="s">
        <v>88</v>
      </c>
      <c r="H89" s="13" t="s">
        <v>89</v>
      </c>
      <c r="I89" s="334"/>
      <c r="L89"/>
      <c r="M89"/>
      <c r="N89" t="s">
        <v>513</v>
      </c>
      <c r="O89" s="13" t="s">
        <v>135</v>
      </c>
      <c r="Q89" s="13" t="s">
        <v>92</v>
      </c>
      <c r="R89" s="13" t="s">
        <v>83</v>
      </c>
    </row>
    <row r="90" spans="1:18">
      <c r="A90" s="13" t="s">
        <v>514</v>
      </c>
      <c r="B90" s="333">
        <v>928</v>
      </c>
      <c r="C90" s="13" t="s">
        <v>515</v>
      </c>
      <c r="D90" s="333" t="s">
        <v>2204</v>
      </c>
      <c r="E90" s="13" t="s">
        <v>516</v>
      </c>
      <c r="F90" s="13" t="s">
        <v>87</v>
      </c>
      <c r="G90" s="13" t="s">
        <v>88</v>
      </c>
      <c r="H90" s="13" t="s">
        <v>89</v>
      </c>
      <c r="I90" s="334"/>
      <c r="L90"/>
      <c r="M90"/>
      <c r="N90" t="s">
        <v>517</v>
      </c>
      <c r="O90" s="13" t="s">
        <v>81</v>
      </c>
      <c r="Q90" s="13" t="s">
        <v>92</v>
      </c>
      <c r="R90" s="13" t="s">
        <v>83</v>
      </c>
    </row>
    <row r="91" spans="1:18">
      <c r="A91" s="13" t="s">
        <v>518</v>
      </c>
      <c r="B91" s="333">
        <v>643</v>
      </c>
      <c r="C91" s="13" t="s">
        <v>519</v>
      </c>
      <c r="D91" s="333" t="s">
        <v>2205</v>
      </c>
      <c r="E91" s="13" t="s">
        <v>520</v>
      </c>
      <c r="F91" s="13" t="s">
        <v>87</v>
      </c>
      <c r="G91" s="13" t="s">
        <v>103</v>
      </c>
      <c r="H91" s="13" t="s">
        <v>112</v>
      </c>
      <c r="I91" s="334">
        <v>44621</v>
      </c>
      <c r="J91" s="13" t="s">
        <v>163</v>
      </c>
      <c r="K91" s="13" t="s">
        <v>17</v>
      </c>
      <c r="L91" t="s">
        <v>164</v>
      </c>
      <c r="M91" t="s">
        <v>521</v>
      </c>
      <c r="N91"/>
      <c r="O91" s="13" t="s">
        <v>135</v>
      </c>
      <c r="Q91" s="13" t="s">
        <v>92</v>
      </c>
      <c r="R91" s="13" t="s">
        <v>83</v>
      </c>
    </row>
    <row r="92" spans="1:18">
      <c r="A92" s="13" t="s">
        <v>522</v>
      </c>
      <c r="B92" s="333">
        <v>645</v>
      </c>
      <c r="C92" s="13" t="s">
        <v>523</v>
      </c>
      <c r="D92" s="333" t="s">
        <v>2206</v>
      </c>
      <c r="E92" s="13" t="s">
        <v>524</v>
      </c>
      <c r="F92" s="13" t="s">
        <v>87</v>
      </c>
      <c r="G92" s="13" t="s">
        <v>88</v>
      </c>
      <c r="H92" s="13" t="s">
        <v>139</v>
      </c>
      <c r="I92" s="334"/>
      <c r="K92" s="13" t="s">
        <v>17</v>
      </c>
      <c r="L92" t="s">
        <v>525</v>
      </c>
      <c r="M92" t="s">
        <v>526</v>
      </c>
      <c r="N92"/>
      <c r="O92" s="13" t="s">
        <v>2429</v>
      </c>
      <c r="Q92" s="13" t="s">
        <v>92</v>
      </c>
      <c r="R92" s="13" t="s">
        <v>128</v>
      </c>
    </row>
    <row r="93" spans="1:18">
      <c r="A93" s="13" t="s">
        <v>527</v>
      </c>
      <c r="B93" s="333">
        <v>349</v>
      </c>
      <c r="C93" s="13" t="s">
        <v>528</v>
      </c>
      <c r="D93" s="333" t="s">
        <v>2207</v>
      </c>
      <c r="E93" s="13" t="s">
        <v>529</v>
      </c>
      <c r="F93" s="13" t="s">
        <v>102</v>
      </c>
      <c r="G93" s="13" t="s">
        <v>103</v>
      </c>
      <c r="H93" s="13" t="s">
        <v>112</v>
      </c>
      <c r="I93" s="334">
        <v>40756</v>
      </c>
      <c r="J93" s="13" t="s">
        <v>530</v>
      </c>
      <c r="K93" s="13" t="s">
        <v>17</v>
      </c>
      <c r="L93" t="s">
        <v>531</v>
      </c>
      <c r="M93" t="s">
        <v>532</v>
      </c>
      <c r="N93"/>
      <c r="O93" s="13" t="s">
        <v>2429</v>
      </c>
      <c r="Q93" s="13" t="s">
        <v>82</v>
      </c>
      <c r="R93" s="13" t="s">
        <v>75</v>
      </c>
    </row>
    <row r="94" spans="1:18">
      <c r="A94" s="13" t="s">
        <v>533</v>
      </c>
      <c r="B94" s="333">
        <v>756</v>
      </c>
      <c r="C94" s="13" t="s">
        <v>534</v>
      </c>
      <c r="D94" s="333" t="s">
        <v>2208</v>
      </c>
      <c r="E94" s="13" t="s">
        <v>535</v>
      </c>
      <c r="F94" s="13" t="s">
        <v>87</v>
      </c>
      <c r="G94" s="13" t="s">
        <v>103</v>
      </c>
      <c r="H94" s="13" t="s">
        <v>112</v>
      </c>
      <c r="I94" s="334">
        <v>40787</v>
      </c>
      <c r="J94" s="13" t="s">
        <v>113</v>
      </c>
      <c r="K94" s="13" t="s">
        <v>17</v>
      </c>
      <c r="L94" t="s">
        <v>536</v>
      </c>
      <c r="M94" t="s">
        <v>537</v>
      </c>
      <c r="N94"/>
      <c r="O94" s="13" t="s">
        <v>91</v>
      </c>
      <c r="Q94" s="13" t="s">
        <v>75</v>
      </c>
      <c r="R94" s="13" t="s">
        <v>128</v>
      </c>
    </row>
    <row r="95" spans="1:18">
      <c r="A95" s="13" t="s">
        <v>538</v>
      </c>
      <c r="B95" s="333">
        <v>757</v>
      </c>
      <c r="C95" s="13" t="s">
        <v>539</v>
      </c>
      <c r="D95" s="333" t="s">
        <v>2209</v>
      </c>
      <c r="E95" s="13" t="s">
        <v>540</v>
      </c>
      <c r="F95" s="13" t="s">
        <v>87</v>
      </c>
      <c r="G95" s="13" t="s">
        <v>103</v>
      </c>
      <c r="H95" s="13" t="s">
        <v>112</v>
      </c>
      <c r="I95" s="334">
        <v>40787</v>
      </c>
      <c r="J95" s="13" t="s">
        <v>541</v>
      </c>
      <c r="K95" s="13" t="s">
        <v>17</v>
      </c>
      <c r="L95" t="s">
        <v>542</v>
      </c>
      <c r="M95" t="s">
        <v>543</v>
      </c>
      <c r="N95"/>
      <c r="O95" s="13" t="s">
        <v>91</v>
      </c>
      <c r="Q95" s="13" t="s">
        <v>75</v>
      </c>
      <c r="R95" s="13" t="s">
        <v>83</v>
      </c>
    </row>
    <row r="96" spans="1:18">
      <c r="A96" s="13" t="s">
        <v>544</v>
      </c>
      <c r="B96" s="333">
        <v>929</v>
      </c>
      <c r="C96" s="13" t="s">
        <v>545</v>
      </c>
      <c r="D96" s="333" t="s">
        <v>2210</v>
      </c>
      <c r="E96" s="13" t="s">
        <v>546</v>
      </c>
      <c r="F96" s="13" t="s">
        <v>87</v>
      </c>
      <c r="G96" s="13" t="s">
        <v>88</v>
      </c>
      <c r="H96" s="13" t="s">
        <v>125</v>
      </c>
      <c r="I96" s="334"/>
      <c r="L96"/>
      <c r="M96"/>
      <c r="N96" t="s">
        <v>547</v>
      </c>
      <c r="O96" s="13" t="s">
        <v>91</v>
      </c>
      <c r="Q96" s="13" t="s">
        <v>92</v>
      </c>
    </row>
    <row r="97" spans="1:18">
      <c r="A97" s="13" t="s">
        <v>548</v>
      </c>
      <c r="B97" s="333">
        <v>327</v>
      </c>
      <c r="C97" s="13" t="s">
        <v>549</v>
      </c>
      <c r="D97" s="333" t="s">
        <v>2211</v>
      </c>
      <c r="E97" s="13" t="s">
        <v>550</v>
      </c>
      <c r="F97" s="13" t="s">
        <v>102</v>
      </c>
      <c r="G97" s="13" t="s">
        <v>103</v>
      </c>
      <c r="H97" s="13" t="s">
        <v>104</v>
      </c>
      <c r="I97" s="334">
        <v>42979</v>
      </c>
      <c r="J97" s="13" t="s">
        <v>551</v>
      </c>
      <c r="K97" s="13" t="s">
        <v>17</v>
      </c>
      <c r="L97" t="s">
        <v>552</v>
      </c>
      <c r="M97" t="s">
        <v>553</v>
      </c>
      <c r="N97"/>
      <c r="O97" s="13" t="s">
        <v>135</v>
      </c>
      <c r="Q97" s="13" t="s">
        <v>92</v>
      </c>
      <c r="R97" s="13" t="s">
        <v>83</v>
      </c>
    </row>
    <row r="98" spans="1:18">
      <c r="A98" s="13" t="s">
        <v>554</v>
      </c>
      <c r="B98" s="333">
        <v>555</v>
      </c>
      <c r="C98" s="13" t="s">
        <v>555</v>
      </c>
      <c r="D98" s="333" t="s">
        <v>2212</v>
      </c>
      <c r="E98" s="13" t="s">
        <v>556</v>
      </c>
      <c r="F98" s="13" t="s">
        <v>87</v>
      </c>
      <c r="G98" s="13" t="s">
        <v>103</v>
      </c>
      <c r="H98" s="13" t="s">
        <v>112</v>
      </c>
      <c r="I98" s="334">
        <v>41306</v>
      </c>
      <c r="J98" s="13" t="s">
        <v>466</v>
      </c>
      <c r="K98" s="13" t="s">
        <v>17</v>
      </c>
      <c r="L98" t="s">
        <v>557</v>
      </c>
      <c r="M98" t="s">
        <v>558</v>
      </c>
      <c r="N98"/>
      <c r="O98" s="13" t="s">
        <v>135</v>
      </c>
      <c r="Q98" s="13" t="s">
        <v>92</v>
      </c>
      <c r="R98" s="13" t="s">
        <v>83</v>
      </c>
    </row>
    <row r="99" spans="1:18">
      <c r="A99" s="13" t="s">
        <v>559</v>
      </c>
      <c r="B99" s="333">
        <v>857</v>
      </c>
      <c r="C99" s="13" t="s">
        <v>560</v>
      </c>
      <c r="D99" s="333" t="s">
        <v>2213</v>
      </c>
      <c r="E99" s="13" t="s">
        <v>561</v>
      </c>
      <c r="F99" s="13" t="s">
        <v>87</v>
      </c>
      <c r="G99" s="13" t="s">
        <v>88</v>
      </c>
      <c r="H99" s="13" t="s">
        <v>89</v>
      </c>
      <c r="I99" s="334"/>
      <c r="K99" s="13" t="s">
        <v>17</v>
      </c>
      <c r="L99" t="s">
        <v>562</v>
      </c>
      <c r="M99" t="s">
        <v>563</v>
      </c>
      <c r="N99"/>
      <c r="O99" s="13" t="s">
        <v>116</v>
      </c>
      <c r="Q99" s="13" t="s">
        <v>92</v>
      </c>
      <c r="R99" s="13" t="s">
        <v>128</v>
      </c>
    </row>
    <row r="100" spans="1:18">
      <c r="A100" s="13" t="s">
        <v>564</v>
      </c>
      <c r="B100" s="333">
        <v>886</v>
      </c>
      <c r="C100" s="13" t="s">
        <v>565</v>
      </c>
      <c r="D100" s="333" t="s">
        <v>2214</v>
      </c>
      <c r="E100" s="13" t="s">
        <v>566</v>
      </c>
      <c r="F100" s="13" t="s">
        <v>87</v>
      </c>
      <c r="G100" s="13" t="s">
        <v>88</v>
      </c>
      <c r="H100" s="13" t="s">
        <v>125</v>
      </c>
      <c r="I100" s="334"/>
      <c r="J100" s="13" t="s">
        <v>567</v>
      </c>
      <c r="L100"/>
      <c r="M100"/>
      <c r="N100" t="s">
        <v>568</v>
      </c>
      <c r="O100" s="13" t="s">
        <v>108</v>
      </c>
      <c r="Q100" s="13" t="s">
        <v>92</v>
      </c>
      <c r="R100" s="13" t="s">
        <v>83</v>
      </c>
    </row>
    <row r="101" spans="1:18">
      <c r="A101" s="13" t="s">
        <v>569</v>
      </c>
      <c r="B101" s="333">
        <v>781</v>
      </c>
      <c r="C101" s="13" t="s">
        <v>570</v>
      </c>
      <c r="D101" s="333" t="s">
        <v>2215</v>
      </c>
      <c r="E101" s="13" t="s">
        <v>571</v>
      </c>
      <c r="F101" s="13" t="s">
        <v>87</v>
      </c>
      <c r="G101" s="13" t="s">
        <v>88</v>
      </c>
      <c r="H101" s="13" t="s">
        <v>89</v>
      </c>
      <c r="I101" s="334"/>
      <c r="L101"/>
      <c r="M101"/>
      <c r="N101" t="s">
        <v>572</v>
      </c>
      <c r="O101" s="13" t="s">
        <v>116</v>
      </c>
      <c r="Q101" s="13" t="s">
        <v>92</v>
      </c>
      <c r="R101" s="13" t="s">
        <v>83</v>
      </c>
    </row>
    <row r="102" spans="1:18">
      <c r="A102" s="13" t="s">
        <v>573</v>
      </c>
      <c r="B102" s="333">
        <v>727</v>
      </c>
      <c r="C102" s="13" t="s">
        <v>574</v>
      </c>
      <c r="D102" s="333" t="s">
        <v>2216</v>
      </c>
      <c r="E102" s="13" t="s">
        <v>575</v>
      </c>
      <c r="F102" s="13" t="s">
        <v>87</v>
      </c>
      <c r="G102" s="13" t="s">
        <v>88</v>
      </c>
      <c r="H102" s="13" t="s">
        <v>125</v>
      </c>
      <c r="I102" s="334"/>
      <c r="L102"/>
      <c r="M102"/>
      <c r="N102" t="s">
        <v>576</v>
      </c>
      <c r="O102" s="13" t="s">
        <v>135</v>
      </c>
      <c r="Q102" s="13" t="s">
        <v>92</v>
      </c>
      <c r="R102" s="13" t="s">
        <v>83</v>
      </c>
    </row>
    <row r="103" spans="1:18">
      <c r="A103" s="13" t="s">
        <v>577</v>
      </c>
      <c r="B103" s="333">
        <v>593</v>
      </c>
      <c r="C103" s="13" t="s">
        <v>578</v>
      </c>
      <c r="D103" s="333" t="s">
        <v>2217</v>
      </c>
      <c r="E103" s="13" t="s">
        <v>579</v>
      </c>
      <c r="F103" s="13" t="s">
        <v>87</v>
      </c>
      <c r="G103" s="13" t="s">
        <v>88</v>
      </c>
      <c r="H103" s="13" t="s">
        <v>89</v>
      </c>
      <c r="I103" s="334">
        <v>45748</v>
      </c>
      <c r="L103"/>
      <c r="M103"/>
      <c r="N103" t="s">
        <v>580</v>
      </c>
      <c r="O103" s="13" t="s">
        <v>108</v>
      </c>
      <c r="Q103" s="13" t="s">
        <v>92</v>
      </c>
      <c r="R103" s="13" t="s">
        <v>83</v>
      </c>
    </row>
    <row r="104" spans="1:18">
      <c r="A104" s="13" t="s">
        <v>581</v>
      </c>
      <c r="B104" s="333">
        <v>350</v>
      </c>
      <c r="C104" s="13" t="s">
        <v>582</v>
      </c>
      <c r="D104" s="333" t="s">
        <v>2218</v>
      </c>
      <c r="E104" s="13" t="s">
        <v>583</v>
      </c>
      <c r="F104" s="13" t="s">
        <v>102</v>
      </c>
      <c r="G104" s="13" t="s">
        <v>103</v>
      </c>
      <c r="H104" s="13" t="s">
        <v>104</v>
      </c>
      <c r="I104" s="334">
        <v>43983</v>
      </c>
      <c r="J104" s="13" t="s">
        <v>551</v>
      </c>
      <c r="K104" s="13" t="s">
        <v>17</v>
      </c>
      <c r="L104" t="s">
        <v>584</v>
      </c>
      <c r="M104" t="s">
        <v>585</v>
      </c>
      <c r="N104"/>
      <c r="O104" s="13" t="s">
        <v>91</v>
      </c>
      <c r="Q104" s="13" t="s">
        <v>92</v>
      </c>
      <c r="R104" s="13" t="s">
        <v>75</v>
      </c>
    </row>
    <row r="105" spans="1:18">
      <c r="A105" s="13" t="s">
        <v>586</v>
      </c>
      <c r="B105" s="333">
        <v>887</v>
      </c>
      <c r="C105" s="13" t="s">
        <v>587</v>
      </c>
      <c r="D105" s="333" t="s">
        <v>2219</v>
      </c>
      <c r="E105" s="13" t="s">
        <v>588</v>
      </c>
      <c r="F105" s="13" t="s">
        <v>87</v>
      </c>
      <c r="G105" s="13" t="s">
        <v>88</v>
      </c>
      <c r="H105" s="13" t="s">
        <v>89</v>
      </c>
      <c r="I105" s="334"/>
      <c r="L105"/>
      <c r="M105"/>
      <c r="N105" t="s">
        <v>589</v>
      </c>
      <c r="O105" s="13" t="s">
        <v>108</v>
      </c>
      <c r="Q105" s="13" t="s">
        <v>92</v>
      </c>
      <c r="R105" s="13" t="s">
        <v>128</v>
      </c>
    </row>
    <row r="106" spans="1:18">
      <c r="A106" s="13" t="s">
        <v>590</v>
      </c>
      <c r="B106" s="333"/>
      <c r="C106" s="13" t="s">
        <v>591</v>
      </c>
      <c r="D106" s="333" t="s">
        <v>2220</v>
      </c>
      <c r="E106" s="13" t="s">
        <v>592</v>
      </c>
      <c r="F106" s="13" t="s">
        <v>75</v>
      </c>
      <c r="G106" s="13" t="s">
        <v>88</v>
      </c>
      <c r="H106" s="13" t="s">
        <v>593</v>
      </c>
      <c r="I106" s="334"/>
      <c r="L106"/>
      <c r="M106"/>
      <c r="N106" t="s">
        <v>594</v>
      </c>
      <c r="O106" s="13" t="s">
        <v>108</v>
      </c>
      <c r="Q106" s="13" t="s">
        <v>75</v>
      </c>
      <c r="R106" s="13" t="s">
        <v>75</v>
      </c>
    </row>
    <row r="107" spans="1:18">
      <c r="A107" s="13" t="s">
        <v>595</v>
      </c>
      <c r="B107" s="333">
        <v>655</v>
      </c>
      <c r="C107" s="13" t="s">
        <v>596</v>
      </c>
      <c r="D107" s="333" t="s">
        <v>2221</v>
      </c>
      <c r="E107" s="13" t="s">
        <v>597</v>
      </c>
      <c r="F107" s="13" t="s">
        <v>87</v>
      </c>
      <c r="G107" s="13" t="s">
        <v>103</v>
      </c>
      <c r="H107" s="13" t="s">
        <v>112</v>
      </c>
      <c r="I107" s="334">
        <v>40756</v>
      </c>
      <c r="J107" s="13" t="s">
        <v>598</v>
      </c>
      <c r="K107" s="13" t="s">
        <v>17</v>
      </c>
      <c r="L107" t="s">
        <v>599</v>
      </c>
      <c r="M107" t="s">
        <v>600</v>
      </c>
      <c r="N107"/>
      <c r="O107" s="13" t="s">
        <v>81</v>
      </c>
      <c r="Q107" s="13" t="s">
        <v>75</v>
      </c>
      <c r="R107" s="13" t="s">
        <v>83</v>
      </c>
    </row>
    <row r="108" spans="1:18">
      <c r="A108" s="13" t="s">
        <v>601</v>
      </c>
      <c r="B108" s="333">
        <v>939</v>
      </c>
      <c r="C108" s="13" t="s">
        <v>602</v>
      </c>
      <c r="D108" s="333" t="s">
        <v>2222</v>
      </c>
      <c r="E108" s="13" t="s">
        <v>603</v>
      </c>
      <c r="F108" s="13" t="s">
        <v>87</v>
      </c>
      <c r="G108" s="13" t="s">
        <v>103</v>
      </c>
      <c r="H108" s="13" t="s">
        <v>104</v>
      </c>
      <c r="I108" s="334">
        <v>43344</v>
      </c>
      <c r="J108" s="13" t="s">
        <v>551</v>
      </c>
      <c r="K108" s="13" t="s">
        <v>17</v>
      </c>
      <c r="L108" t="s">
        <v>2448</v>
      </c>
      <c r="M108" t="s">
        <v>604</v>
      </c>
      <c r="N108"/>
      <c r="O108" s="13" t="s">
        <v>91</v>
      </c>
      <c r="Q108" s="13" t="s">
        <v>92</v>
      </c>
      <c r="R108" s="13" t="s">
        <v>83</v>
      </c>
    </row>
    <row r="109" spans="1:18">
      <c r="A109" s="13" t="s">
        <v>605</v>
      </c>
      <c r="B109" s="333">
        <v>656</v>
      </c>
      <c r="C109" s="13" t="s">
        <v>606</v>
      </c>
      <c r="D109" s="333" t="s">
        <v>2223</v>
      </c>
      <c r="E109" s="13" t="s">
        <v>607</v>
      </c>
      <c r="F109" s="13" t="s">
        <v>87</v>
      </c>
      <c r="G109" s="13" t="s">
        <v>88</v>
      </c>
      <c r="H109" s="13" t="s">
        <v>89</v>
      </c>
      <c r="I109" s="334"/>
      <c r="L109"/>
      <c r="M109"/>
      <c r="N109" t="s">
        <v>608</v>
      </c>
      <c r="O109" s="13" t="s">
        <v>81</v>
      </c>
      <c r="Q109" s="13" t="s">
        <v>92</v>
      </c>
      <c r="R109" s="13" t="s">
        <v>83</v>
      </c>
    </row>
    <row r="110" spans="1:18">
      <c r="A110" s="13" t="s">
        <v>609</v>
      </c>
      <c r="B110" s="333">
        <v>965</v>
      </c>
      <c r="C110" s="13" t="s">
        <v>610</v>
      </c>
      <c r="D110" s="333" t="s">
        <v>2224</v>
      </c>
      <c r="E110" s="13" t="s">
        <v>611</v>
      </c>
      <c r="F110" s="13" t="s">
        <v>87</v>
      </c>
      <c r="G110" s="13" t="s">
        <v>76</v>
      </c>
      <c r="H110" s="13" t="s">
        <v>410</v>
      </c>
      <c r="I110" s="334">
        <v>44440</v>
      </c>
      <c r="J110" s="13" t="s">
        <v>228</v>
      </c>
      <c r="K110" s="13" t="s">
        <v>17</v>
      </c>
      <c r="L110" t="s">
        <v>612</v>
      </c>
      <c r="M110" t="s">
        <v>613</v>
      </c>
      <c r="N110"/>
      <c r="O110" s="13" t="s">
        <v>116</v>
      </c>
      <c r="P110" s="13" t="s">
        <v>614</v>
      </c>
      <c r="Q110" s="13" t="s">
        <v>92</v>
      </c>
      <c r="R110" s="13" t="s">
        <v>128</v>
      </c>
    </row>
    <row r="111" spans="1:18">
      <c r="A111" s="13" t="s">
        <v>615</v>
      </c>
      <c r="B111" s="333">
        <v>891</v>
      </c>
      <c r="C111" s="13" t="s">
        <v>616</v>
      </c>
      <c r="D111" s="333" t="s">
        <v>2225</v>
      </c>
      <c r="E111" s="13" t="s">
        <v>617</v>
      </c>
      <c r="F111" s="13" t="s">
        <v>87</v>
      </c>
      <c r="G111" s="13" t="s">
        <v>88</v>
      </c>
      <c r="H111" s="13" t="s">
        <v>89</v>
      </c>
      <c r="I111" s="334"/>
      <c r="L111"/>
      <c r="M111"/>
      <c r="N111" t="s">
        <v>618</v>
      </c>
      <c r="O111" s="13" t="s">
        <v>108</v>
      </c>
      <c r="Q111" s="13" t="s">
        <v>92</v>
      </c>
      <c r="R111" s="13" t="s">
        <v>83</v>
      </c>
    </row>
    <row r="112" spans="1:18">
      <c r="A112" s="13" t="s">
        <v>619</v>
      </c>
      <c r="B112" s="333">
        <v>658</v>
      </c>
      <c r="C112" s="13" t="s">
        <v>620</v>
      </c>
      <c r="D112" s="333" t="s">
        <v>2226</v>
      </c>
      <c r="E112" s="13" t="s">
        <v>621</v>
      </c>
      <c r="F112" s="13" t="s">
        <v>87</v>
      </c>
      <c r="G112" s="13" t="s">
        <v>103</v>
      </c>
      <c r="H112" s="13" t="s">
        <v>112</v>
      </c>
      <c r="I112" s="334">
        <v>40940</v>
      </c>
      <c r="J112" s="13" t="s">
        <v>622</v>
      </c>
      <c r="K112" s="13" t="s">
        <v>17</v>
      </c>
      <c r="L112" t="s">
        <v>623</v>
      </c>
      <c r="M112" t="s">
        <v>624</v>
      </c>
      <c r="N112"/>
      <c r="O112" s="13" t="s">
        <v>81</v>
      </c>
      <c r="Q112" s="13" t="s">
        <v>75</v>
      </c>
      <c r="R112" s="13" t="s">
        <v>83</v>
      </c>
    </row>
    <row r="113" spans="1:18">
      <c r="A113" s="13" t="s">
        <v>2227</v>
      </c>
      <c r="B113" s="333">
        <v>664</v>
      </c>
      <c r="C113" s="13" t="s">
        <v>625</v>
      </c>
      <c r="D113" s="333" t="s">
        <v>2228</v>
      </c>
      <c r="E113" s="13" t="s">
        <v>626</v>
      </c>
      <c r="F113" s="13" t="s">
        <v>87</v>
      </c>
      <c r="G113" s="13" t="s">
        <v>103</v>
      </c>
      <c r="H113" s="13" t="s">
        <v>112</v>
      </c>
      <c r="I113" s="334">
        <v>41974</v>
      </c>
      <c r="J113" s="13" t="s">
        <v>113</v>
      </c>
      <c r="K113" s="13" t="s">
        <v>17</v>
      </c>
      <c r="L113" t="s">
        <v>627</v>
      </c>
      <c r="M113" t="s">
        <v>628</v>
      </c>
      <c r="N113"/>
      <c r="O113" s="13" t="s">
        <v>2430</v>
      </c>
      <c r="Q113" s="13" t="s">
        <v>92</v>
      </c>
      <c r="R113" s="13" t="s">
        <v>83</v>
      </c>
    </row>
    <row r="114" spans="1:18">
      <c r="A114" s="13" t="s">
        <v>629</v>
      </c>
      <c r="B114" s="333">
        <v>665</v>
      </c>
      <c r="C114" s="13" t="s">
        <v>630</v>
      </c>
      <c r="D114" s="333" t="s">
        <v>2229</v>
      </c>
      <c r="E114" s="13" t="s">
        <v>631</v>
      </c>
      <c r="F114" s="13" t="s">
        <v>87</v>
      </c>
      <c r="G114" s="13" t="s">
        <v>88</v>
      </c>
      <c r="H114" s="13" t="s">
        <v>139</v>
      </c>
      <c r="I114" s="334"/>
      <c r="L114"/>
      <c r="M114"/>
      <c r="N114" t="s">
        <v>632</v>
      </c>
      <c r="O114" s="13" t="s">
        <v>2430</v>
      </c>
      <c r="Q114" s="13" t="s">
        <v>92</v>
      </c>
      <c r="R114" s="13" t="s">
        <v>83</v>
      </c>
    </row>
    <row r="115" spans="1:18">
      <c r="A115" s="13" t="s">
        <v>633</v>
      </c>
      <c r="B115" s="333">
        <v>933</v>
      </c>
      <c r="C115" s="13" t="s">
        <v>634</v>
      </c>
      <c r="D115" s="333" t="s">
        <v>2230</v>
      </c>
      <c r="E115" s="13" t="s">
        <v>635</v>
      </c>
      <c r="F115" s="13" t="s">
        <v>87</v>
      </c>
      <c r="G115" s="13" t="s">
        <v>88</v>
      </c>
      <c r="H115" s="13" t="s">
        <v>89</v>
      </c>
      <c r="I115" s="334"/>
      <c r="L115"/>
      <c r="M115"/>
      <c r="N115" t="s">
        <v>636</v>
      </c>
      <c r="O115" s="13" t="s">
        <v>91</v>
      </c>
      <c r="Q115" s="13" t="s">
        <v>92</v>
      </c>
      <c r="R115" s="13" t="s">
        <v>83</v>
      </c>
    </row>
    <row r="116" spans="1:18">
      <c r="A116" s="13" t="s">
        <v>637</v>
      </c>
      <c r="B116" s="333">
        <v>934</v>
      </c>
      <c r="C116" s="13" t="s">
        <v>638</v>
      </c>
      <c r="D116" s="333" t="s">
        <v>2231</v>
      </c>
      <c r="E116" s="13" t="s">
        <v>639</v>
      </c>
      <c r="F116" s="13" t="s">
        <v>87</v>
      </c>
      <c r="G116" s="13" t="s">
        <v>88</v>
      </c>
      <c r="H116" s="13" t="s">
        <v>125</v>
      </c>
      <c r="I116" s="334"/>
      <c r="J116" s="13" t="s">
        <v>640</v>
      </c>
      <c r="K116" s="13" t="s">
        <v>17</v>
      </c>
      <c r="L116" t="s">
        <v>641</v>
      </c>
      <c r="M116" t="s">
        <v>642</v>
      </c>
      <c r="N116"/>
      <c r="O116" s="13" t="s">
        <v>91</v>
      </c>
      <c r="Q116" s="13" t="s">
        <v>92</v>
      </c>
      <c r="R116" s="13" t="s">
        <v>83</v>
      </c>
    </row>
    <row r="117" spans="1:18">
      <c r="A117" s="13" t="s">
        <v>643</v>
      </c>
      <c r="B117" s="333">
        <v>666</v>
      </c>
      <c r="C117" s="13" t="s">
        <v>644</v>
      </c>
      <c r="D117" s="333" t="s">
        <v>2232</v>
      </c>
      <c r="E117" s="13" t="s">
        <v>645</v>
      </c>
      <c r="F117" s="13" t="s">
        <v>87</v>
      </c>
      <c r="G117" s="13" t="s">
        <v>103</v>
      </c>
      <c r="H117" s="13" t="s">
        <v>112</v>
      </c>
      <c r="I117" s="334">
        <v>43647</v>
      </c>
      <c r="J117" s="13" t="s">
        <v>132</v>
      </c>
      <c r="K117" s="13" t="s">
        <v>17</v>
      </c>
      <c r="L117" t="s">
        <v>646</v>
      </c>
      <c r="M117" t="s">
        <v>647</v>
      </c>
      <c r="N117"/>
      <c r="O117" s="13" t="s">
        <v>135</v>
      </c>
      <c r="Q117" s="13" t="s">
        <v>92</v>
      </c>
      <c r="R117" s="13" t="s">
        <v>83</v>
      </c>
    </row>
    <row r="118" spans="1:18">
      <c r="A118" s="13" t="s">
        <v>648</v>
      </c>
      <c r="B118" s="333">
        <v>935</v>
      </c>
      <c r="C118" s="13" t="s">
        <v>2449</v>
      </c>
      <c r="D118" s="333" t="s">
        <v>2450</v>
      </c>
      <c r="E118" s="13" t="s">
        <v>2451</v>
      </c>
      <c r="F118" s="13" t="s">
        <v>87</v>
      </c>
      <c r="G118" s="13" t="s">
        <v>103</v>
      </c>
      <c r="H118" s="13" t="s">
        <v>104</v>
      </c>
      <c r="I118" s="334">
        <v>45413</v>
      </c>
      <c r="J118" s="13" t="s">
        <v>113</v>
      </c>
      <c r="K118" s="13" t="s">
        <v>17</v>
      </c>
      <c r="L118" t="s">
        <v>2452</v>
      </c>
      <c r="M118" t="s">
        <v>2453</v>
      </c>
      <c r="N118"/>
      <c r="O118" s="13" t="s">
        <v>91</v>
      </c>
      <c r="P118" s="13" t="s">
        <v>2454</v>
      </c>
      <c r="Q118" s="13" t="s">
        <v>92</v>
      </c>
      <c r="R118" s="13" t="s">
        <v>128</v>
      </c>
    </row>
    <row r="119" spans="1:18">
      <c r="A119" s="13" t="s">
        <v>649</v>
      </c>
      <c r="B119" s="333">
        <v>667</v>
      </c>
      <c r="C119" s="13" t="s">
        <v>650</v>
      </c>
      <c r="D119" s="333" t="s">
        <v>2233</v>
      </c>
      <c r="E119" s="13" t="s">
        <v>651</v>
      </c>
      <c r="F119" s="13" t="s">
        <v>87</v>
      </c>
      <c r="G119" s="13" t="s">
        <v>88</v>
      </c>
      <c r="H119" s="13" t="s">
        <v>139</v>
      </c>
      <c r="I119" s="334"/>
      <c r="L119"/>
      <c r="M119"/>
      <c r="N119" t="s">
        <v>652</v>
      </c>
      <c r="O119" s="13" t="s">
        <v>2430</v>
      </c>
      <c r="Q119" s="13" t="s">
        <v>92</v>
      </c>
      <c r="R119" s="13" t="s">
        <v>83</v>
      </c>
    </row>
    <row r="120" spans="1:18">
      <c r="A120" s="13" t="s">
        <v>653</v>
      </c>
      <c r="B120" s="333">
        <v>145</v>
      </c>
      <c r="C120" s="13" t="s">
        <v>654</v>
      </c>
      <c r="D120" s="333" t="s">
        <v>2234</v>
      </c>
      <c r="E120" s="13" t="s">
        <v>655</v>
      </c>
      <c r="F120" s="13" t="s">
        <v>75</v>
      </c>
      <c r="G120" s="13" t="s">
        <v>96</v>
      </c>
      <c r="H120" s="13" t="s">
        <v>97</v>
      </c>
      <c r="I120" s="334"/>
      <c r="L120"/>
      <c r="M120"/>
      <c r="N120" t="s">
        <v>656</v>
      </c>
      <c r="O120" s="13" t="s">
        <v>135</v>
      </c>
      <c r="Q120" s="13" t="s">
        <v>82</v>
      </c>
      <c r="R120" s="13" t="s">
        <v>75</v>
      </c>
    </row>
    <row r="121" spans="1:18">
      <c r="A121" s="13" t="s">
        <v>657</v>
      </c>
      <c r="B121" s="333">
        <v>936</v>
      </c>
      <c r="C121" s="13" t="s">
        <v>658</v>
      </c>
      <c r="D121" s="333" t="s">
        <v>2235</v>
      </c>
      <c r="E121" s="13" t="s">
        <v>659</v>
      </c>
      <c r="F121" s="13" t="s">
        <v>87</v>
      </c>
      <c r="G121" s="13" t="s">
        <v>88</v>
      </c>
      <c r="H121" s="13" t="s">
        <v>139</v>
      </c>
      <c r="I121" s="334"/>
      <c r="L121"/>
      <c r="M121"/>
      <c r="N121" t="s">
        <v>660</v>
      </c>
      <c r="O121" s="13" t="s">
        <v>91</v>
      </c>
      <c r="Q121" s="13" t="s">
        <v>92</v>
      </c>
      <c r="R121" s="13" t="s">
        <v>83</v>
      </c>
    </row>
    <row r="122" spans="1:18">
      <c r="A122" s="13" t="s">
        <v>661</v>
      </c>
      <c r="B122" s="333">
        <v>343</v>
      </c>
      <c r="C122" s="13" t="s">
        <v>662</v>
      </c>
      <c r="D122" s="333" t="s">
        <v>2236</v>
      </c>
      <c r="E122" s="13" t="s">
        <v>663</v>
      </c>
      <c r="F122" s="13" t="s">
        <v>102</v>
      </c>
      <c r="G122" s="13" t="s">
        <v>103</v>
      </c>
      <c r="H122" s="13" t="s">
        <v>104</v>
      </c>
      <c r="I122" s="334">
        <v>43101</v>
      </c>
      <c r="J122" s="13" t="s">
        <v>551</v>
      </c>
      <c r="K122" s="13" t="s">
        <v>17</v>
      </c>
      <c r="L122" t="s">
        <v>664</v>
      </c>
      <c r="M122" t="s">
        <v>665</v>
      </c>
      <c r="N122"/>
      <c r="O122" s="13" t="s">
        <v>2430</v>
      </c>
      <c r="P122" s="13" t="s">
        <v>666</v>
      </c>
      <c r="Q122" s="13" t="s">
        <v>82</v>
      </c>
      <c r="R122" s="13" t="s">
        <v>75</v>
      </c>
    </row>
    <row r="123" spans="1:18">
      <c r="A123" s="13" t="s">
        <v>667</v>
      </c>
      <c r="B123" s="333">
        <v>957</v>
      </c>
      <c r="C123" s="13" t="s">
        <v>668</v>
      </c>
      <c r="D123" s="333" t="s">
        <v>2237</v>
      </c>
      <c r="E123" s="13" t="s">
        <v>669</v>
      </c>
      <c r="F123" s="13" t="s">
        <v>87</v>
      </c>
      <c r="G123" s="13" t="s">
        <v>88</v>
      </c>
      <c r="H123" s="13" t="s">
        <v>125</v>
      </c>
      <c r="I123" s="334"/>
      <c r="K123" s="13" t="s">
        <v>17</v>
      </c>
      <c r="L123" t="s">
        <v>670</v>
      </c>
      <c r="M123" t="s">
        <v>671</v>
      </c>
      <c r="N123"/>
      <c r="O123" s="13" t="s">
        <v>91</v>
      </c>
      <c r="Q123" s="13" t="s">
        <v>92</v>
      </c>
      <c r="R123" s="13" t="s">
        <v>83</v>
      </c>
    </row>
    <row r="124" spans="1:18">
      <c r="A124" s="13" t="s">
        <v>672</v>
      </c>
      <c r="B124" s="333">
        <v>888</v>
      </c>
      <c r="C124" s="13" t="s">
        <v>673</v>
      </c>
      <c r="D124" s="333" t="s">
        <v>2238</v>
      </c>
      <c r="E124" s="13" t="s">
        <v>674</v>
      </c>
      <c r="F124" s="13" t="s">
        <v>87</v>
      </c>
      <c r="G124" s="13" t="s">
        <v>88</v>
      </c>
      <c r="H124" s="13" t="s">
        <v>89</v>
      </c>
      <c r="I124" s="334"/>
      <c r="L124"/>
      <c r="M124"/>
      <c r="N124" t="s">
        <v>675</v>
      </c>
      <c r="O124" s="13" t="s">
        <v>81</v>
      </c>
      <c r="Q124" s="13" t="s">
        <v>92</v>
      </c>
      <c r="R124" s="13" t="s">
        <v>83</v>
      </c>
    </row>
    <row r="125" spans="1:18">
      <c r="A125" s="13" t="s">
        <v>676</v>
      </c>
      <c r="B125" s="333">
        <v>670</v>
      </c>
      <c r="C125" s="13" t="s">
        <v>677</v>
      </c>
      <c r="D125" s="333" t="s">
        <v>2239</v>
      </c>
      <c r="E125" s="13" t="s">
        <v>678</v>
      </c>
      <c r="F125" s="13" t="s">
        <v>87</v>
      </c>
      <c r="G125" s="13" t="s">
        <v>103</v>
      </c>
      <c r="H125" s="13" t="s">
        <v>112</v>
      </c>
      <c r="I125" s="334">
        <v>40756</v>
      </c>
      <c r="J125" s="13" t="s">
        <v>132</v>
      </c>
      <c r="K125" s="13" t="s">
        <v>17</v>
      </c>
      <c r="L125" t="s">
        <v>679</v>
      </c>
      <c r="M125" t="s">
        <v>680</v>
      </c>
      <c r="N125"/>
      <c r="O125" s="13" t="s">
        <v>135</v>
      </c>
      <c r="Q125" s="13" t="s">
        <v>75</v>
      </c>
      <c r="R125" s="13" t="s">
        <v>83</v>
      </c>
    </row>
    <row r="126" spans="1:18">
      <c r="A126" s="13" t="s">
        <v>681</v>
      </c>
      <c r="B126" s="333">
        <v>671</v>
      </c>
      <c r="C126" s="13" t="s">
        <v>682</v>
      </c>
      <c r="D126" s="333" t="s">
        <v>2240</v>
      </c>
      <c r="E126" s="13" t="s">
        <v>683</v>
      </c>
      <c r="F126" s="13" t="s">
        <v>87</v>
      </c>
      <c r="G126" s="13" t="s">
        <v>88</v>
      </c>
      <c r="H126" s="13" t="s">
        <v>120</v>
      </c>
      <c r="I126" s="334"/>
      <c r="L126"/>
      <c r="M126"/>
      <c r="N126" t="s">
        <v>684</v>
      </c>
      <c r="O126" s="13" t="s">
        <v>2429</v>
      </c>
      <c r="Q126" s="13" t="s">
        <v>92</v>
      </c>
      <c r="R126" s="13" t="s">
        <v>83</v>
      </c>
    </row>
    <row r="127" spans="1:18">
      <c r="A127" s="13" t="s">
        <v>685</v>
      </c>
      <c r="B127" s="333">
        <v>937</v>
      </c>
      <c r="C127" s="13" t="s">
        <v>686</v>
      </c>
      <c r="D127" s="333" t="s">
        <v>2241</v>
      </c>
      <c r="E127" s="13" t="s">
        <v>687</v>
      </c>
      <c r="F127" s="13" t="s">
        <v>87</v>
      </c>
      <c r="G127" s="13" t="s">
        <v>88</v>
      </c>
      <c r="H127" s="13" t="s">
        <v>89</v>
      </c>
      <c r="I127" s="334"/>
      <c r="L127"/>
      <c r="M127"/>
      <c r="N127" t="s">
        <v>688</v>
      </c>
      <c r="O127" s="13" t="s">
        <v>91</v>
      </c>
      <c r="Q127" s="13" t="s">
        <v>92</v>
      </c>
      <c r="R127" s="13" t="s">
        <v>128</v>
      </c>
    </row>
    <row r="128" spans="1:18">
      <c r="A128" s="13" t="s">
        <v>689</v>
      </c>
      <c r="B128" s="333">
        <v>330</v>
      </c>
      <c r="C128" s="13" t="s">
        <v>690</v>
      </c>
      <c r="D128" s="333" t="s">
        <v>2242</v>
      </c>
      <c r="E128" s="13" t="s">
        <v>691</v>
      </c>
      <c r="F128" s="13" t="s">
        <v>102</v>
      </c>
      <c r="G128" s="13" t="s">
        <v>103</v>
      </c>
      <c r="H128" s="13" t="s">
        <v>104</v>
      </c>
      <c r="I128" s="334">
        <v>43617</v>
      </c>
      <c r="J128" s="13" t="s">
        <v>551</v>
      </c>
      <c r="K128" s="13" t="s">
        <v>17</v>
      </c>
      <c r="L128" t="s">
        <v>692</v>
      </c>
      <c r="M128" t="s">
        <v>693</v>
      </c>
      <c r="N128"/>
      <c r="O128" s="13" t="s">
        <v>91</v>
      </c>
      <c r="P128" s="13" t="s">
        <v>694</v>
      </c>
      <c r="Q128" s="13" t="s">
        <v>82</v>
      </c>
      <c r="R128" s="13" t="s">
        <v>83</v>
      </c>
    </row>
    <row r="129" spans="1:18">
      <c r="A129" s="13" t="s">
        <v>695</v>
      </c>
      <c r="B129" s="333">
        <v>591</v>
      </c>
      <c r="C129" s="13" t="s">
        <v>696</v>
      </c>
      <c r="D129" s="333" t="s">
        <v>2243</v>
      </c>
      <c r="E129" s="13" t="s">
        <v>697</v>
      </c>
      <c r="F129" s="13" t="s">
        <v>87</v>
      </c>
      <c r="G129" s="13" t="s">
        <v>88</v>
      </c>
      <c r="H129" s="13" t="s">
        <v>120</v>
      </c>
      <c r="I129" s="334"/>
      <c r="K129" s="13" t="s">
        <v>17</v>
      </c>
      <c r="L129" t="s">
        <v>698</v>
      </c>
      <c r="M129" t="s">
        <v>699</v>
      </c>
      <c r="N129"/>
      <c r="O129" s="13" t="s">
        <v>108</v>
      </c>
      <c r="Q129" s="13" t="s">
        <v>92</v>
      </c>
      <c r="R129" s="13" t="s">
        <v>83</v>
      </c>
    </row>
    <row r="130" spans="1:18">
      <c r="A130" s="13" t="s">
        <v>700</v>
      </c>
      <c r="B130" s="333">
        <v>890</v>
      </c>
      <c r="C130" s="13" t="s">
        <v>701</v>
      </c>
      <c r="D130" s="333" t="s">
        <v>2244</v>
      </c>
      <c r="E130" s="13" t="s">
        <v>702</v>
      </c>
      <c r="F130" s="13" t="s">
        <v>87</v>
      </c>
      <c r="G130" s="13" t="s">
        <v>88</v>
      </c>
      <c r="H130" s="13" t="s">
        <v>139</v>
      </c>
      <c r="I130" s="334"/>
      <c r="L130"/>
      <c r="M130"/>
      <c r="N130" t="s">
        <v>703</v>
      </c>
      <c r="O130" s="13" t="s">
        <v>108</v>
      </c>
      <c r="Q130" s="13" t="s">
        <v>92</v>
      </c>
      <c r="R130" s="13" t="s">
        <v>83</v>
      </c>
    </row>
    <row r="131" spans="1:18">
      <c r="A131" s="13" t="s">
        <v>704</v>
      </c>
      <c r="B131" s="333">
        <v>702</v>
      </c>
      <c r="C131" s="13" t="s">
        <v>705</v>
      </c>
      <c r="D131" s="333" t="s">
        <v>2245</v>
      </c>
      <c r="E131" s="13" t="s">
        <v>2455</v>
      </c>
      <c r="F131" s="13" t="s">
        <v>87</v>
      </c>
      <c r="G131" s="13" t="s">
        <v>103</v>
      </c>
      <c r="H131" s="13" t="s">
        <v>112</v>
      </c>
      <c r="I131" s="334">
        <v>45536</v>
      </c>
      <c r="J131" s="13" t="s">
        <v>132</v>
      </c>
      <c r="K131" s="13" t="s">
        <v>17</v>
      </c>
      <c r="L131" t="s">
        <v>2456</v>
      </c>
      <c r="M131" t="s">
        <v>2457</v>
      </c>
      <c r="N131"/>
      <c r="O131" s="13" t="s">
        <v>135</v>
      </c>
      <c r="P131" s="13" t="s">
        <v>2458</v>
      </c>
      <c r="Q131" s="13" t="s">
        <v>92</v>
      </c>
      <c r="R131" s="13" t="s">
        <v>128</v>
      </c>
    </row>
    <row r="132" spans="1:18">
      <c r="A132" s="13" t="s">
        <v>706</v>
      </c>
      <c r="B132" s="333">
        <v>672</v>
      </c>
      <c r="C132" s="13" t="s">
        <v>707</v>
      </c>
      <c r="D132" s="333" t="s">
        <v>2246</v>
      </c>
      <c r="E132" s="13" t="s">
        <v>708</v>
      </c>
      <c r="F132" s="13" t="s">
        <v>87</v>
      </c>
      <c r="G132" s="13" t="s">
        <v>88</v>
      </c>
      <c r="H132" s="13" t="s">
        <v>120</v>
      </c>
      <c r="I132" s="334"/>
      <c r="L132"/>
      <c r="M132"/>
      <c r="N132" t="s">
        <v>709</v>
      </c>
      <c r="O132" s="13" t="s">
        <v>116</v>
      </c>
      <c r="Q132" s="13" t="s">
        <v>92</v>
      </c>
      <c r="R132" s="13" t="s">
        <v>83</v>
      </c>
    </row>
    <row r="133" spans="1:18">
      <c r="A133" s="13" t="s">
        <v>710</v>
      </c>
      <c r="B133" s="333">
        <v>677</v>
      </c>
      <c r="C133" s="13" t="s">
        <v>711</v>
      </c>
      <c r="D133" s="333" t="s">
        <v>2247</v>
      </c>
      <c r="E133" s="13" t="s">
        <v>712</v>
      </c>
      <c r="F133" s="13" t="s">
        <v>87</v>
      </c>
      <c r="G133" s="13" t="s">
        <v>88</v>
      </c>
      <c r="H133" s="13" t="s">
        <v>120</v>
      </c>
      <c r="I133" s="334"/>
      <c r="L133"/>
      <c r="M133"/>
      <c r="N133" t="s">
        <v>713</v>
      </c>
      <c r="O133" s="13" t="s">
        <v>135</v>
      </c>
      <c r="Q133" s="13" t="s">
        <v>92</v>
      </c>
      <c r="R133" s="13" t="s">
        <v>83</v>
      </c>
    </row>
    <row r="134" spans="1:18">
      <c r="A134" s="13" t="s">
        <v>714</v>
      </c>
      <c r="B134" s="333">
        <v>962</v>
      </c>
      <c r="C134" s="13" t="s">
        <v>715</v>
      </c>
      <c r="D134" s="333" t="s">
        <v>2248</v>
      </c>
      <c r="E134" s="13" t="s">
        <v>716</v>
      </c>
      <c r="F134" s="13" t="s">
        <v>87</v>
      </c>
      <c r="G134" s="13" t="s">
        <v>103</v>
      </c>
      <c r="H134" s="13" t="s">
        <v>104</v>
      </c>
      <c r="I134" s="334">
        <v>42064</v>
      </c>
      <c r="J134" s="13" t="s">
        <v>551</v>
      </c>
      <c r="K134" s="13" t="s">
        <v>17</v>
      </c>
      <c r="L134" t="s">
        <v>2459</v>
      </c>
      <c r="M134" t="s">
        <v>717</v>
      </c>
      <c r="N134"/>
      <c r="O134" s="13" t="s">
        <v>2430</v>
      </c>
      <c r="Q134" s="13" t="s">
        <v>92</v>
      </c>
      <c r="R134" s="13" t="s">
        <v>128</v>
      </c>
    </row>
    <row r="135" spans="1:18">
      <c r="A135" s="13" t="s">
        <v>718</v>
      </c>
      <c r="B135" s="333">
        <v>683</v>
      </c>
      <c r="C135" s="13" t="s">
        <v>719</v>
      </c>
      <c r="D135" s="333" t="s">
        <v>2249</v>
      </c>
      <c r="E135" s="13" t="s">
        <v>720</v>
      </c>
      <c r="F135" s="13" t="s">
        <v>87</v>
      </c>
      <c r="G135" s="13" t="s">
        <v>88</v>
      </c>
      <c r="H135" s="13" t="s">
        <v>89</v>
      </c>
      <c r="I135" s="334"/>
      <c r="L135"/>
      <c r="M135"/>
      <c r="N135" t="s">
        <v>721</v>
      </c>
      <c r="O135" s="13" t="s">
        <v>81</v>
      </c>
      <c r="Q135" s="13" t="s">
        <v>92</v>
      </c>
      <c r="R135" s="13" t="s">
        <v>83</v>
      </c>
    </row>
    <row r="136" spans="1:18">
      <c r="A136" s="13" t="s">
        <v>722</v>
      </c>
      <c r="B136" s="333">
        <v>678</v>
      </c>
      <c r="C136" s="13" t="s">
        <v>723</v>
      </c>
      <c r="D136" s="333" t="s">
        <v>2250</v>
      </c>
      <c r="E136" s="13" t="s">
        <v>724</v>
      </c>
      <c r="F136" s="13" t="s">
        <v>87</v>
      </c>
      <c r="G136" s="13" t="s">
        <v>88</v>
      </c>
      <c r="H136" s="13" t="s">
        <v>89</v>
      </c>
      <c r="I136" s="334"/>
      <c r="L136"/>
      <c r="M136"/>
      <c r="N136" t="s">
        <v>725</v>
      </c>
      <c r="O136" s="13" t="s">
        <v>81</v>
      </c>
      <c r="Q136" s="13" t="s">
        <v>92</v>
      </c>
      <c r="R136" s="13" t="s">
        <v>83</v>
      </c>
    </row>
    <row r="137" spans="1:18">
      <c r="A137" s="13" t="s">
        <v>726</v>
      </c>
      <c r="B137" s="333">
        <v>789</v>
      </c>
      <c r="C137" s="13" t="s">
        <v>727</v>
      </c>
      <c r="D137" s="333" t="s">
        <v>2251</v>
      </c>
      <c r="E137" s="13" t="s">
        <v>728</v>
      </c>
      <c r="F137" s="13" t="s">
        <v>87</v>
      </c>
      <c r="G137" s="13" t="s">
        <v>88</v>
      </c>
      <c r="H137" s="13" t="s">
        <v>89</v>
      </c>
      <c r="I137" s="334"/>
      <c r="L137"/>
      <c r="M137"/>
      <c r="N137" t="s">
        <v>729</v>
      </c>
      <c r="O137" s="13" t="s">
        <v>81</v>
      </c>
      <c r="Q137" s="13" t="s">
        <v>92</v>
      </c>
      <c r="R137" s="13" t="s">
        <v>83</v>
      </c>
    </row>
    <row r="138" spans="1:18">
      <c r="A138" s="13" t="s">
        <v>730</v>
      </c>
      <c r="B138" s="333">
        <v>388</v>
      </c>
      <c r="C138" s="13" t="s">
        <v>731</v>
      </c>
      <c r="D138" s="333" t="s">
        <v>2252</v>
      </c>
      <c r="E138" s="13" t="s">
        <v>732</v>
      </c>
      <c r="F138" s="13" t="s">
        <v>102</v>
      </c>
      <c r="G138" s="13" t="s">
        <v>103</v>
      </c>
      <c r="H138" s="13" t="s">
        <v>112</v>
      </c>
      <c r="I138" s="334">
        <v>40756</v>
      </c>
      <c r="J138" s="13" t="s">
        <v>733</v>
      </c>
      <c r="K138" s="13" t="s">
        <v>17</v>
      </c>
      <c r="L138" t="s">
        <v>734</v>
      </c>
      <c r="M138" t="s">
        <v>735</v>
      </c>
      <c r="N138"/>
      <c r="O138" s="13" t="s">
        <v>2429</v>
      </c>
      <c r="Q138" s="13" t="s">
        <v>82</v>
      </c>
      <c r="R138" s="13" t="s">
        <v>75</v>
      </c>
    </row>
    <row r="139" spans="1:18">
      <c r="A139" s="13" t="s">
        <v>736</v>
      </c>
      <c r="B139" s="333">
        <v>681</v>
      </c>
      <c r="C139" s="13" t="s">
        <v>737</v>
      </c>
      <c r="D139" s="333" t="s">
        <v>2253</v>
      </c>
      <c r="E139" s="13" t="s">
        <v>738</v>
      </c>
      <c r="F139" s="13" t="s">
        <v>87</v>
      </c>
      <c r="G139" s="13" t="s">
        <v>103</v>
      </c>
      <c r="H139" s="13" t="s">
        <v>112</v>
      </c>
      <c r="I139" s="334">
        <v>43191</v>
      </c>
      <c r="J139" s="13" t="s">
        <v>344</v>
      </c>
      <c r="K139" s="13" t="s">
        <v>17</v>
      </c>
      <c r="L139" t="s">
        <v>739</v>
      </c>
      <c r="M139" t="s">
        <v>740</v>
      </c>
      <c r="N139"/>
      <c r="O139" s="13" t="s">
        <v>2429</v>
      </c>
      <c r="Q139" s="13" t="s">
        <v>92</v>
      </c>
      <c r="R139" s="13" t="s">
        <v>83</v>
      </c>
    </row>
    <row r="140" spans="1:18">
      <c r="A140" s="13" t="s">
        <v>741</v>
      </c>
      <c r="B140" s="333">
        <v>682</v>
      </c>
      <c r="C140" s="13" t="s">
        <v>742</v>
      </c>
      <c r="D140" s="333" t="s">
        <v>2254</v>
      </c>
      <c r="E140" s="13" t="s">
        <v>743</v>
      </c>
      <c r="F140" s="13" t="s">
        <v>87</v>
      </c>
      <c r="G140" s="13" t="s">
        <v>88</v>
      </c>
      <c r="H140" s="13" t="s">
        <v>139</v>
      </c>
      <c r="I140" s="334"/>
      <c r="L140"/>
      <c r="M140"/>
      <c r="N140" t="s">
        <v>744</v>
      </c>
      <c r="O140" s="13" t="s">
        <v>2429</v>
      </c>
      <c r="Q140" s="13" t="s">
        <v>92</v>
      </c>
      <c r="R140" s="13" t="s">
        <v>128</v>
      </c>
    </row>
    <row r="141" spans="1:18">
      <c r="A141" s="13" t="s">
        <v>745</v>
      </c>
      <c r="B141" s="333">
        <v>686</v>
      </c>
      <c r="C141" s="13" t="s">
        <v>746</v>
      </c>
      <c r="D141" s="333" t="s">
        <v>2255</v>
      </c>
      <c r="E141" s="13" t="s">
        <v>747</v>
      </c>
      <c r="F141" s="13" t="s">
        <v>87</v>
      </c>
      <c r="G141" s="13" t="s">
        <v>88</v>
      </c>
      <c r="H141" s="13" t="s">
        <v>139</v>
      </c>
      <c r="I141" s="334"/>
      <c r="L141"/>
      <c r="M141"/>
      <c r="N141" t="s">
        <v>748</v>
      </c>
      <c r="O141" s="13" t="s">
        <v>116</v>
      </c>
      <c r="Q141" s="13" t="s">
        <v>92</v>
      </c>
      <c r="R141" s="13" t="s">
        <v>83</v>
      </c>
    </row>
    <row r="142" spans="1:18">
      <c r="A142" s="13" t="s">
        <v>749</v>
      </c>
      <c r="B142" s="333">
        <v>938</v>
      </c>
      <c r="C142" s="13" t="s">
        <v>750</v>
      </c>
      <c r="D142" s="333" t="s">
        <v>2256</v>
      </c>
      <c r="E142" s="13" t="s">
        <v>751</v>
      </c>
      <c r="F142" s="13" t="s">
        <v>87</v>
      </c>
      <c r="G142" s="13" t="s">
        <v>88</v>
      </c>
      <c r="H142" s="13" t="s">
        <v>139</v>
      </c>
      <c r="I142" s="334"/>
      <c r="K142" s="13" t="s">
        <v>17</v>
      </c>
      <c r="L142" t="s">
        <v>752</v>
      </c>
      <c r="M142" t="s">
        <v>753</v>
      </c>
      <c r="N142"/>
      <c r="O142" s="13" t="s">
        <v>91</v>
      </c>
      <c r="Q142" s="13" t="s">
        <v>92</v>
      </c>
      <c r="R142" s="13" t="s">
        <v>128</v>
      </c>
    </row>
    <row r="143" spans="1:18">
      <c r="A143" s="13" t="s">
        <v>754</v>
      </c>
      <c r="B143" s="333">
        <v>817</v>
      </c>
      <c r="C143" s="13" t="s">
        <v>755</v>
      </c>
      <c r="D143" s="333" t="s">
        <v>2257</v>
      </c>
      <c r="E143" s="13" t="s">
        <v>756</v>
      </c>
      <c r="F143" s="13" t="s">
        <v>87</v>
      </c>
      <c r="G143" s="13" t="s">
        <v>88</v>
      </c>
      <c r="H143" s="13" t="s">
        <v>89</v>
      </c>
      <c r="I143" s="334"/>
      <c r="L143"/>
      <c r="M143"/>
      <c r="N143" t="s">
        <v>757</v>
      </c>
      <c r="O143" s="13" t="s">
        <v>91</v>
      </c>
      <c r="Q143" s="13" t="s">
        <v>92</v>
      </c>
      <c r="R143" s="13" t="s">
        <v>128</v>
      </c>
    </row>
    <row r="144" spans="1:18">
      <c r="A144" s="13" t="s">
        <v>758</v>
      </c>
      <c r="B144" s="333">
        <v>691</v>
      </c>
      <c r="C144" s="13" t="s">
        <v>759</v>
      </c>
      <c r="D144" s="333" t="s">
        <v>2258</v>
      </c>
      <c r="E144" s="13" t="s">
        <v>760</v>
      </c>
      <c r="F144" s="13" t="s">
        <v>87</v>
      </c>
      <c r="G144" s="13" t="s">
        <v>88</v>
      </c>
      <c r="H144" s="13" t="s">
        <v>89</v>
      </c>
      <c r="I144" s="334"/>
      <c r="L144"/>
      <c r="M144"/>
      <c r="N144" t="s">
        <v>761</v>
      </c>
      <c r="O144" s="13" t="s">
        <v>2429</v>
      </c>
      <c r="Q144" s="13" t="s">
        <v>92</v>
      </c>
      <c r="R144" s="13" t="s">
        <v>83</v>
      </c>
    </row>
    <row r="145" spans="1:18">
      <c r="A145" s="13" t="s">
        <v>762</v>
      </c>
      <c r="B145" s="333">
        <v>696</v>
      </c>
      <c r="C145" s="13" t="s">
        <v>763</v>
      </c>
      <c r="D145" s="333" t="s">
        <v>2259</v>
      </c>
      <c r="E145" s="13" t="s">
        <v>764</v>
      </c>
      <c r="F145" s="13" t="s">
        <v>87</v>
      </c>
      <c r="G145" s="13" t="s">
        <v>103</v>
      </c>
      <c r="H145" s="13" t="s">
        <v>112</v>
      </c>
      <c r="I145" s="334">
        <v>42614</v>
      </c>
      <c r="J145" s="13" t="s">
        <v>113</v>
      </c>
      <c r="K145" s="13" t="s">
        <v>17</v>
      </c>
      <c r="L145" t="s">
        <v>765</v>
      </c>
      <c r="M145" t="s">
        <v>766</v>
      </c>
      <c r="N145"/>
      <c r="O145" s="13" t="s">
        <v>116</v>
      </c>
      <c r="Q145" s="13" t="s">
        <v>92</v>
      </c>
      <c r="R145" s="13" t="s">
        <v>128</v>
      </c>
    </row>
    <row r="146" spans="1:18">
      <c r="A146" s="13" t="s">
        <v>767</v>
      </c>
      <c r="B146" s="333">
        <v>892</v>
      </c>
      <c r="C146" s="13" t="s">
        <v>768</v>
      </c>
      <c r="D146" s="333" t="s">
        <v>2260</v>
      </c>
      <c r="E146" s="13" t="s">
        <v>769</v>
      </c>
      <c r="F146" s="13" t="s">
        <v>87</v>
      </c>
      <c r="G146" s="13" t="s">
        <v>88</v>
      </c>
      <c r="H146" s="13" t="s">
        <v>89</v>
      </c>
      <c r="I146" s="334"/>
      <c r="L146"/>
      <c r="M146"/>
      <c r="N146" t="s">
        <v>770</v>
      </c>
      <c r="O146" s="13" t="s">
        <v>108</v>
      </c>
      <c r="Q146" s="13" t="s">
        <v>92</v>
      </c>
      <c r="R146" s="13" t="s">
        <v>83</v>
      </c>
    </row>
    <row r="147" spans="1:18">
      <c r="A147" s="13" t="s">
        <v>771</v>
      </c>
      <c r="B147" s="333">
        <v>893</v>
      </c>
      <c r="C147" s="13" t="s">
        <v>772</v>
      </c>
      <c r="D147" s="333" t="s">
        <v>2261</v>
      </c>
      <c r="E147" s="13" t="s">
        <v>773</v>
      </c>
      <c r="F147" s="13" t="s">
        <v>87</v>
      </c>
      <c r="G147" s="13" t="s">
        <v>88</v>
      </c>
      <c r="H147" s="13" t="s">
        <v>139</v>
      </c>
      <c r="I147" s="334"/>
      <c r="K147" s="13" t="s">
        <v>17</v>
      </c>
      <c r="L147" t="s">
        <v>774</v>
      </c>
      <c r="M147" t="s">
        <v>775</v>
      </c>
      <c r="N147"/>
      <c r="O147" s="13" t="s">
        <v>108</v>
      </c>
      <c r="Q147" s="13" t="s">
        <v>92</v>
      </c>
      <c r="R147" s="13" t="s">
        <v>83</v>
      </c>
    </row>
    <row r="148" spans="1:18">
      <c r="A148" s="13" t="s">
        <v>776</v>
      </c>
      <c r="B148" s="333">
        <v>564</v>
      </c>
      <c r="C148" s="13" t="s">
        <v>777</v>
      </c>
      <c r="D148" s="333" t="s">
        <v>2262</v>
      </c>
      <c r="E148" s="13" t="s">
        <v>778</v>
      </c>
      <c r="F148" s="13" t="s">
        <v>87</v>
      </c>
      <c r="G148" s="13" t="s">
        <v>103</v>
      </c>
      <c r="H148" s="13" t="s">
        <v>112</v>
      </c>
      <c r="I148" s="334">
        <v>45047</v>
      </c>
      <c r="J148" s="13" t="s">
        <v>157</v>
      </c>
      <c r="K148" s="13" t="s">
        <v>17</v>
      </c>
      <c r="L148" t="s">
        <v>779</v>
      </c>
      <c r="M148" t="s">
        <v>780</v>
      </c>
      <c r="N148"/>
      <c r="O148" s="13" t="s">
        <v>2429</v>
      </c>
      <c r="Q148" s="13" t="s">
        <v>92</v>
      </c>
      <c r="R148" s="13" t="s">
        <v>83</v>
      </c>
    </row>
    <row r="149" spans="1:18">
      <c r="A149" s="13" t="s">
        <v>781</v>
      </c>
      <c r="B149" s="333">
        <v>694</v>
      </c>
      <c r="C149" s="13" t="s">
        <v>782</v>
      </c>
      <c r="D149" s="333" t="s">
        <v>2263</v>
      </c>
      <c r="E149" s="13" t="s">
        <v>783</v>
      </c>
      <c r="F149" s="13" t="s">
        <v>87</v>
      </c>
      <c r="G149" s="13" t="s">
        <v>88</v>
      </c>
      <c r="H149" s="13" t="s">
        <v>120</v>
      </c>
      <c r="I149" s="334"/>
      <c r="L149"/>
      <c r="M149"/>
      <c r="N149" t="s">
        <v>784</v>
      </c>
      <c r="O149" s="13" t="s">
        <v>116</v>
      </c>
      <c r="Q149" s="13" t="s">
        <v>92</v>
      </c>
      <c r="R149" s="13" t="s">
        <v>128</v>
      </c>
    </row>
    <row r="150" spans="1:18">
      <c r="A150" s="13" t="s">
        <v>785</v>
      </c>
      <c r="B150" s="333">
        <v>940</v>
      </c>
      <c r="C150" s="13" t="s">
        <v>786</v>
      </c>
      <c r="D150" s="333" t="s">
        <v>2264</v>
      </c>
      <c r="E150" s="13" t="s">
        <v>787</v>
      </c>
      <c r="F150" s="13" t="s">
        <v>87</v>
      </c>
      <c r="G150" s="13" t="s">
        <v>88</v>
      </c>
      <c r="H150" s="13" t="s">
        <v>89</v>
      </c>
      <c r="I150" s="334"/>
      <c r="L150"/>
      <c r="M150"/>
      <c r="N150" t="s">
        <v>788</v>
      </c>
      <c r="O150" s="13" t="s">
        <v>91</v>
      </c>
      <c r="Q150" s="13" t="s">
        <v>92</v>
      </c>
      <c r="R150" s="13" t="s">
        <v>83</v>
      </c>
    </row>
    <row r="151" spans="1:18">
      <c r="A151" s="13" t="s">
        <v>789</v>
      </c>
      <c r="B151" s="333">
        <v>695</v>
      </c>
      <c r="C151" s="13" t="s">
        <v>790</v>
      </c>
      <c r="D151" s="333" t="s">
        <v>2265</v>
      </c>
      <c r="E151" s="13" t="s">
        <v>791</v>
      </c>
      <c r="F151" s="13" t="s">
        <v>87</v>
      </c>
      <c r="G151" s="13" t="s">
        <v>88</v>
      </c>
      <c r="H151" s="13" t="s">
        <v>139</v>
      </c>
      <c r="I151" s="334"/>
      <c r="L151"/>
      <c r="M151"/>
      <c r="N151" t="s">
        <v>792</v>
      </c>
      <c r="O151" s="13" t="s">
        <v>135</v>
      </c>
      <c r="Q151" s="13" t="s">
        <v>92</v>
      </c>
      <c r="R151" s="13" t="s">
        <v>128</v>
      </c>
    </row>
    <row r="152" spans="1:18">
      <c r="A152" s="13" t="s">
        <v>793</v>
      </c>
      <c r="B152" s="333">
        <v>699</v>
      </c>
      <c r="C152" s="13" t="s">
        <v>794</v>
      </c>
      <c r="D152" s="333" t="s">
        <v>2266</v>
      </c>
      <c r="E152" s="13" t="s">
        <v>795</v>
      </c>
      <c r="F152" s="13" t="s">
        <v>87</v>
      </c>
      <c r="G152" s="13" t="s">
        <v>103</v>
      </c>
      <c r="H152" s="13" t="s">
        <v>112</v>
      </c>
      <c r="I152" s="334">
        <v>44835</v>
      </c>
      <c r="J152" s="13" t="s">
        <v>443</v>
      </c>
      <c r="K152" s="13" t="s">
        <v>17</v>
      </c>
      <c r="L152" t="s">
        <v>444</v>
      </c>
      <c r="M152" t="s">
        <v>796</v>
      </c>
      <c r="N152"/>
      <c r="O152" s="13" t="s">
        <v>2430</v>
      </c>
      <c r="Q152" s="13" t="s">
        <v>92</v>
      </c>
      <c r="R152" s="13" t="s">
        <v>128</v>
      </c>
    </row>
    <row r="153" spans="1:18">
      <c r="A153" s="13" t="s">
        <v>797</v>
      </c>
      <c r="B153" s="333">
        <v>963</v>
      </c>
      <c r="C153" s="13" t="s">
        <v>798</v>
      </c>
      <c r="D153" s="333" t="s">
        <v>2267</v>
      </c>
      <c r="E153" s="13" t="s">
        <v>799</v>
      </c>
      <c r="F153" s="13" t="s">
        <v>87</v>
      </c>
      <c r="G153" s="13" t="s">
        <v>76</v>
      </c>
      <c r="H153" s="13" t="s">
        <v>410</v>
      </c>
      <c r="I153" s="334">
        <v>42979</v>
      </c>
      <c r="J153" s="13" t="s">
        <v>228</v>
      </c>
      <c r="K153" s="13" t="s">
        <v>17</v>
      </c>
      <c r="L153" t="s">
        <v>800</v>
      </c>
      <c r="M153" t="s">
        <v>801</v>
      </c>
      <c r="N153"/>
      <c r="O153" s="13" t="s">
        <v>81</v>
      </c>
      <c r="Q153" s="13" t="s">
        <v>92</v>
      </c>
      <c r="R153" s="13" t="s">
        <v>128</v>
      </c>
    </row>
    <row r="154" spans="1:18">
      <c r="A154" s="13" t="s">
        <v>802</v>
      </c>
      <c r="B154" s="333">
        <v>941</v>
      </c>
      <c r="C154" s="13" t="s">
        <v>803</v>
      </c>
      <c r="D154" s="333" t="s">
        <v>2268</v>
      </c>
      <c r="E154" s="13" t="s">
        <v>804</v>
      </c>
      <c r="F154" s="13" t="s">
        <v>87</v>
      </c>
      <c r="G154" s="13" t="s">
        <v>88</v>
      </c>
      <c r="H154" s="13" t="s">
        <v>89</v>
      </c>
      <c r="I154" s="334"/>
      <c r="K154" s="13" t="s">
        <v>17</v>
      </c>
      <c r="L154" t="s">
        <v>808</v>
      </c>
      <c r="M154" t="s">
        <v>809</v>
      </c>
      <c r="N154"/>
      <c r="O154" s="13" t="s">
        <v>81</v>
      </c>
      <c r="P154" s="13" t="s">
        <v>2460</v>
      </c>
      <c r="Q154" s="13" t="s">
        <v>92</v>
      </c>
      <c r="R154" s="13" t="s">
        <v>128</v>
      </c>
    </row>
    <row r="155" spans="1:18">
      <c r="A155" s="13" t="s">
        <v>805</v>
      </c>
      <c r="B155" s="333">
        <v>942</v>
      </c>
      <c r="C155" s="13" t="s">
        <v>806</v>
      </c>
      <c r="D155" s="333" t="s">
        <v>2269</v>
      </c>
      <c r="E155" s="13" t="s">
        <v>807</v>
      </c>
      <c r="F155" s="13" t="s">
        <v>87</v>
      </c>
      <c r="G155" s="13" t="s">
        <v>88</v>
      </c>
      <c r="H155" s="13" t="s">
        <v>89</v>
      </c>
      <c r="I155" s="334"/>
      <c r="K155" s="13" t="s">
        <v>17</v>
      </c>
      <c r="L155" t="s">
        <v>808</v>
      </c>
      <c r="M155" t="s">
        <v>809</v>
      </c>
      <c r="N155"/>
      <c r="O155" s="13" t="s">
        <v>81</v>
      </c>
      <c r="Q155" s="13" t="s">
        <v>92</v>
      </c>
      <c r="R155" s="13" t="s">
        <v>83</v>
      </c>
    </row>
    <row r="156" spans="1:18">
      <c r="A156" s="13" t="s">
        <v>810</v>
      </c>
      <c r="B156" s="333">
        <v>705</v>
      </c>
      <c r="C156" s="13" t="s">
        <v>811</v>
      </c>
      <c r="D156" s="333" t="s">
        <v>2270</v>
      </c>
      <c r="E156" s="13" t="s">
        <v>812</v>
      </c>
      <c r="F156" s="13" t="s">
        <v>87</v>
      </c>
      <c r="G156" s="13" t="s">
        <v>103</v>
      </c>
      <c r="H156" s="13" t="s">
        <v>112</v>
      </c>
      <c r="I156" s="334">
        <v>42309</v>
      </c>
      <c r="J156" s="13" t="s">
        <v>113</v>
      </c>
      <c r="K156" s="13" t="s">
        <v>17</v>
      </c>
      <c r="L156" t="s">
        <v>813</v>
      </c>
      <c r="M156" t="s">
        <v>814</v>
      </c>
      <c r="N156"/>
      <c r="O156" s="13" t="s">
        <v>2430</v>
      </c>
      <c r="Q156" s="13" t="s">
        <v>92</v>
      </c>
      <c r="R156" s="13" t="s">
        <v>83</v>
      </c>
    </row>
    <row r="157" spans="1:18">
      <c r="A157" s="13" t="s">
        <v>815</v>
      </c>
      <c r="B157" s="333">
        <v>709</v>
      </c>
      <c r="C157" s="13" t="s">
        <v>816</v>
      </c>
      <c r="D157" s="333" t="s">
        <v>2271</v>
      </c>
      <c r="E157" s="13" t="s">
        <v>817</v>
      </c>
      <c r="F157" s="13" t="s">
        <v>87</v>
      </c>
      <c r="G157" s="13" t="s">
        <v>88</v>
      </c>
      <c r="H157" s="13" t="s">
        <v>89</v>
      </c>
      <c r="I157" s="334"/>
      <c r="L157"/>
      <c r="M157"/>
      <c r="N157" t="s">
        <v>818</v>
      </c>
      <c r="O157" s="13" t="s">
        <v>135</v>
      </c>
      <c r="Q157" s="13" t="s">
        <v>92</v>
      </c>
      <c r="R157" s="13" t="s">
        <v>128</v>
      </c>
    </row>
    <row r="158" spans="1:18">
      <c r="A158" s="13" t="s">
        <v>819</v>
      </c>
      <c r="B158" s="333">
        <v>710</v>
      </c>
      <c r="C158" s="13" t="s">
        <v>820</v>
      </c>
      <c r="D158" s="333" t="s">
        <v>2272</v>
      </c>
      <c r="E158" s="13" t="s">
        <v>821</v>
      </c>
      <c r="F158" s="13" t="s">
        <v>87</v>
      </c>
      <c r="G158" s="13" t="s">
        <v>103</v>
      </c>
      <c r="H158" s="13" t="s">
        <v>112</v>
      </c>
      <c r="I158" s="334">
        <v>44197</v>
      </c>
      <c r="J158" s="13" t="s">
        <v>163</v>
      </c>
      <c r="K158" s="13" t="s">
        <v>17</v>
      </c>
      <c r="L158" t="s">
        <v>164</v>
      </c>
      <c r="M158" t="s">
        <v>822</v>
      </c>
      <c r="N158"/>
      <c r="O158" s="13" t="s">
        <v>135</v>
      </c>
      <c r="Q158" s="13" t="s">
        <v>92</v>
      </c>
      <c r="R158" s="13" t="s">
        <v>83</v>
      </c>
    </row>
    <row r="159" spans="1:18">
      <c r="A159" s="13" t="s">
        <v>823</v>
      </c>
      <c r="B159" s="333">
        <v>373</v>
      </c>
      <c r="C159" s="13" t="s">
        <v>824</v>
      </c>
      <c r="D159" s="333" t="s">
        <v>2273</v>
      </c>
      <c r="E159" s="13" t="s">
        <v>825</v>
      </c>
      <c r="F159" s="13" t="s">
        <v>102</v>
      </c>
      <c r="G159" s="13" t="s">
        <v>88</v>
      </c>
      <c r="H159" s="13" t="s">
        <v>125</v>
      </c>
      <c r="I159" s="334"/>
      <c r="K159" s="13" t="s">
        <v>17</v>
      </c>
      <c r="L159" t="s">
        <v>826</v>
      </c>
      <c r="M159" t="s">
        <v>827</v>
      </c>
      <c r="N159"/>
      <c r="O159" s="13" t="s">
        <v>116</v>
      </c>
      <c r="Q159" s="13" t="s">
        <v>92</v>
      </c>
      <c r="R159" s="13" t="s">
        <v>83</v>
      </c>
    </row>
    <row r="160" spans="1:18">
      <c r="A160" s="13" t="s">
        <v>828</v>
      </c>
      <c r="B160" s="333">
        <v>375</v>
      </c>
      <c r="C160" s="13" t="s">
        <v>829</v>
      </c>
      <c r="D160" s="333" t="s">
        <v>2274</v>
      </c>
      <c r="E160" s="13" t="s">
        <v>830</v>
      </c>
      <c r="F160" s="13" t="s">
        <v>102</v>
      </c>
      <c r="G160" s="13" t="s">
        <v>103</v>
      </c>
      <c r="H160" s="13" t="s">
        <v>112</v>
      </c>
      <c r="I160" s="334">
        <v>40756</v>
      </c>
      <c r="J160" s="13" t="s">
        <v>206</v>
      </c>
      <c r="K160" s="13" t="s">
        <v>17</v>
      </c>
      <c r="L160" t="s">
        <v>831</v>
      </c>
      <c r="M160" t="s">
        <v>832</v>
      </c>
      <c r="N160"/>
      <c r="O160" s="13" t="s">
        <v>116</v>
      </c>
      <c r="Q160" s="13" t="s">
        <v>82</v>
      </c>
      <c r="R160" s="13" t="s">
        <v>75</v>
      </c>
    </row>
    <row r="161" spans="1:18">
      <c r="A161" s="13" t="s">
        <v>833</v>
      </c>
      <c r="B161" s="333">
        <v>816</v>
      </c>
      <c r="C161" s="13" t="s">
        <v>834</v>
      </c>
      <c r="D161" s="333" t="s">
        <v>2275</v>
      </c>
      <c r="E161" s="13" t="s">
        <v>835</v>
      </c>
      <c r="F161" s="13" t="s">
        <v>87</v>
      </c>
      <c r="G161" s="13" t="s">
        <v>88</v>
      </c>
      <c r="H161" s="13" t="s">
        <v>89</v>
      </c>
      <c r="I161" s="334"/>
      <c r="L161"/>
      <c r="M161"/>
      <c r="N161" t="s">
        <v>836</v>
      </c>
      <c r="O161" s="13" t="s">
        <v>91</v>
      </c>
      <c r="Q161" s="13" t="s">
        <v>92</v>
      </c>
      <c r="R161" s="13" t="s">
        <v>83</v>
      </c>
    </row>
    <row r="162" spans="1:18">
      <c r="A162" s="13" t="s">
        <v>837</v>
      </c>
      <c r="B162" s="333">
        <v>714</v>
      </c>
      <c r="C162" s="13" t="s">
        <v>838</v>
      </c>
      <c r="D162" s="333" t="s">
        <v>2276</v>
      </c>
      <c r="E162" s="13" t="s">
        <v>839</v>
      </c>
      <c r="F162" s="13" t="s">
        <v>87</v>
      </c>
      <c r="G162" s="13" t="s">
        <v>88</v>
      </c>
      <c r="H162" s="13" t="s">
        <v>139</v>
      </c>
      <c r="I162" s="334"/>
      <c r="L162"/>
      <c r="M162"/>
      <c r="N162" t="s">
        <v>840</v>
      </c>
      <c r="O162" s="13" t="s">
        <v>2429</v>
      </c>
      <c r="Q162" s="13" t="s">
        <v>92</v>
      </c>
      <c r="R162" s="13" t="s">
        <v>83</v>
      </c>
    </row>
    <row r="163" spans="1:18">
      <c r="A163" s="13" t="s">
        <v>841</v>
      </c>
      <c r="B163" s="333">
        <v>717</v>
      </c>
      <c r="C163" s="13" t="s">
        <v>842</v>
      </c>
      <c r="D163" s="333" t="s">
        <v>2277</v>
      </c>
      <c r="E163" s="13" t="s">
        <v>843</v>
      </c>
      <c r="F163" s="13" t="s">
        <v>87</v>
      </c>
      <c r="G163" s="13" t="s">
        <v>88</v>
      </c>
      <c r="H163" s="13" t="s">
        <v>89</v>
      </c>
      <c r="I163" s="334"/>
      <c r="L163"/>
      <c r="M163"/>
      <c r="N163" t="s">
        <v>844</v>
      </c>
      <c r="O163" s="13" t="s">
        <v>2430</v>
      </c>
      <c r="Q163" s="13" t="s">
        <v>92</v>
      </c>
      <c r="R163" s="13" t="s">
        <v>83</v>
      </c>
    </row>
    <row r="164" spans="1:18">
      <c r="A164" s="13" t="s">
        <v>845</v>
      </c>
      <c r="B164" s="333">
        <v>718</v>
      </c>
      <c r="C164" s="13" t="s">
        <v>846</v>
      </c>
      <c r="D164" s="333" t="s">
        <v>2278</v>
      </c>
      <c r="E164" s="13" t="s">
        <v>847</v>
      </c>
      <c r="F164" s="13" t="s">
        <v>87</v>
      </c>
      <c r="G164" s="13" t="s">
        <v>103</v>
      </c>
      <c r="H164" s="13" t="s">
        <v>112</v>
      </c>
      <c r="I164" s="334">
        <v>41944</v>
      </c>
      <c r="J164" s="13" t="s">
        <v>113</v>
      </c>
      <c r="K164" s="13" t="s">
        <v>17</v>
      </c>
      <c r="L164" t="s">
        <v>848</v>
      </c>
      <c r="M164" t="s">
        <v>849</v>
      </c>
      <c r="N164"/>
      <c r="O164" s="13" t="s">
        <v>2430</v>
      </c>
      <c r="Q164" s="13" t="s">
        <v>92</v>
      </c>
      <c r="R164" s="13" t="s">
        <v>128</v>
      </c>
    </row>
    <row r="165" spans="1:18">
      <c r="A165" s="13" t="s">
        <v>850</v>
      </c>
      <c r="B165" s="333">
        <v>720</v>
      </c>
      <c r="C165" s="13" t="s">
        <v>851</v>
      </c>
      <c r="D165" s="333" t="s">
        <v>2279</v>
      </c>
      <c r="E165" s="13" t="s">
        <v>852</v>
      </c>
      <c r="F165" s="13" t="s">
        <v>87</v>
      </c>
      <c r="G165" s="13" t="s">
        <v>88</v>
      </c>
      <c r="H165" s="13" t="s">
        <v>120</v>
      </c>
      <c r="I165" s="334"/>
      <c r="L165"/>
      <c r="M165"/>
      <c r="N165" t="s">
        <v>853</v>
      </c>
      <c r="O165" s="13" t="s">
        <v>2430</v>
      </c>
      <c r="Q165" s="13" t="s">
        <v>92</v>
      </c>
      <c r="R165" s="13" t="s">
        <v>83</v>
      </c>
    </row>
    <row r="166" spans="1:18">
      <c r="A166" s="13" t="s">
        <v>854</v>
      </c>
      <c r="B166" s="333">
        <v>721</v>
      </c>
      <c r="C166" s="13" t="s">
        <v>855</v>
      </c>
      <c r="D166" s="333" t="s">
        <v>2280</v>
      </c>
      <c r="E166" s="13" t="s">
        <v>856</v>
      </c>
      <c r="F166" s="13" t="s">
        <v>87</v>
      </c>
      <c r="G166" s="13" t="s">
        <v>88</v>
      </c>
      <c r="H166" s="13" t="s">
        <v>120</v>
      </c>
      <c r="I166" s="334"/>
      <c r="L166"/>
      <c r="M166"/>
      <c r="N166" t="s">
        <v>857</v>
      </c>
      <c r="O166" s="13" t="s">
        <v>135</v>
      </c>
      <c r="Q166" s="13" t="s">
        <v>92</v>
      </c>
      <c r="R166" s="13" t="s">
        <v>83</v>
      </c>
    </row>
    <row r="167" spans="1:18">
      <c r="A167" s="13" t="s">
        <v>858</v>
      </c>
      <c r="B167" s="333">
        <v>814</v>
      </c>
      <c r="C167" s="13" t="s">
        <v>859</v>
      </c>
      <c r="D167" s="333" t="s">
        <v>2281</v>
      </c>
      <c r="E167" s="13" t="s">
        <v>860</v>
      </c>
      <c r="F167" s="13" t="s">
        <v>87</v>
      </c>
      <c r="G167" s="13" t="s">
        <v>103</v>
      </c>
      <c r="H167" s="13" t="s">
        <v>112</v>
      </c>
      <c r="I167" s="334">
        <v>41640</v>
      </c>
      <c r="J167" s="13" t="s">
        <v>861</v>
      </c>
      <c r="K167" s="13" t="s">
        <v>17</v>
      </c>
      <c r="L167" t="s">
        <v>862</v>
      </c>
      <c r="M167" t="s">
        <v>863</v>
      </c>
      <c r="N167"/>
      <c r="O167" s="13" t="s">
        <v>81</v>
      </c>
      <c r="Q167" s="13" t="s">
        <v>92</v>
      </c>
      <c r="R167" s="13" t="s">
        <v>83</v>
      </c>
    </row>
    <row r="168" spans="1:18">
      <c r="A168" s="13" t="s">
        <v>864</v>
      </c>
      <c r="B168" s="333">
        <v>945</v>
      </c>
      <c r="C168" s="13" t="s">
        <v>865</v>
      </c>
      <c r="D168" s="333" t="s">
        <v>2282</v>
      </c>
      <c r="E168" s="13" t="s">
        <v>866</v>
      </c>
      <c r="F168" s="13" t="s">
        <v>87</v>
      </c>
      <c r="G168" s="13" t="s">
        <v>103</v>
      </c>
      <c r="H168" s="13" t="s">
        <v>104</v>
      </c>
      <c r="I168" s="334">
        <v>42887</v>
      </c>
      <c r="J168" s="13" t="s">
        <v>551</v>
      </c>
      <c r="K168" s="13" t="s">
        <v>17</v>
      </c>
      <c r="L168" t="s">
        <v>2461</v>
      </c>
      <c r="M168" t="s">
        <v>867</v>
      </c>
      <c r="N168"/>
      <c r="O168" s="13" t="s">
        <v>91</v>
      </c>
      <c r="Q168" s="13" t="s">
        <v>92</v>
      </c>
      <c r="R168" s="13" t="s">
        <v>128</v>
      </c>
    </row>
    <row r="169" spans="1:18">
      <c r="A169" s="13" t="s">
        <v>868</v>
      </c>
      <c r="B169" s="333">
        <v>724</v>
      </c>
      <c r="C169" s="13" t="s">
        <v>869</v>
      </c>
      <c r="D169" s="333" t="s">
        <v>2283</v>
      </c>
      <c r="E169" s="13" t="s">
        <v>870</v>
      </c>
      <c r="F169" s="13" t="s">
        <v>87</v>
      </c>
      <c r="G169" s="13" t="s">
        <v>88</v>
      </c>
      <c r="H169" s="13" t="s">
        <v>139</v>
      </c>
      <c r="I169" s="334"/>
      <c r="L169"/>
      <c r="M169"/>
      <c r="N169" t="s">
        <v>871</v>
      </c>
      <c r="O169" s="13" t="s">
        <v>116</v>
      </c>
      <c r="Q169" s="13" t="s">
        <v>92</v>
      </c>
      <c r="R169" s="13" t="s">
        <v>83</v>
      </c>
    </row>
    <row r="170" spans="1:18">
      <c r="A170" s="13" t="s">
        <v>872</v>
      </c>
      <c r="B170" s="333">
        <v>898</v>
      </c>
      <c r="C170" s="13" t="s">
        <v>873</v>
      </c>
      <c r="D170" s="333" t="s">
        <v>2284</v>
      </c>
      <c r="E170" s="13" t="s">
        <v>874</v>
      </c>
      <c r="F170" s="13" t="s">
        <v>87</v>
      </c>
      <c r="G170" s="13" t="s">
        <v>88</v>
      </c>
      <c r="H170" s="13" t="s">
        <v>89</v>
      </c>
      <c r="I170" s="334"/>
      <c r="L170"/>
      <c r="M170"/>
      <c r="N170" t="s">
        <v>875</v>
      </c>
      <c r="O170" s="13" t="s">
        <v>108</v>
      </c>
      <c r="Q170" s="13" t="s">
        <v>92</v>
      </c>
      <c r="R170" s="13" t="s">
        <v>83</v>
      </c>
    </row>
    <row r="171" spans="1:18">
      <c r="A171" s="13" t="s">
        <v>876</v>
      </c>
      <c r="B171" s="333">
        <v>363</v>
      </c>
      <c r="C171" s="13" t="s">
        <v>877</v>
      </c>
      <c r="D171" s="333" t="s">
        <v>2285</v>
      </c>
      <c r="E171" s="13" t="s">
        <v>878</v>
      </c>
      <c r="F171" s="13" t="s">
        <v>102</v>
      </c>
      <c r="G171" s="13" t="s">
        <v>103</v>
      </c>
      <c r="H171" s="13" t="s">
        <v>112</v>
      </c>
      <c r="I171" s="334">
        <v>41153</v>
      </c>
      <c r="J171" s="13" t="s">
        <v>879</v>
      </c>
      <c r="K171" s="13" t="s">
        <v>17</v>
      </c>
      <c r="L171" t="s">
        <v>880</v>
      </c>
      <c r="M171" t="s">
        <v>881</v>
      </c>
      <c r="N171"/>
      <c r="O171" s="13" t="s">
        <v>135</v>
      </c>
      <c r="Q171" s="13" t="s">
        <v>82</v>
      </c>
      <c r="R171" s="13" t="s">
        <v>83</v>
      </c>
    </row>
    <row r="172" spans="1:18">
      <c r="A172" s="13" t="s">
        <v>882</v>
      </c>
      <c r="B172" s="333">
        <v>728</v>
      </c>
      <c r="C172" s="13" t="s">
        <v>883</v>
      </c>
      <c r="D172" s="333" t="s">
        <v>2286</v>
      </c>
      <c r="E172" s="13" t="s">
        <v>884</v>
      </c>
      <c r="F172" s="13" t="s">
        <v>87</v>
      </c>
      <c r="G172" s="13" t="s">
        <v>103</v>
      </c>
      <c r="H172" s="13" t="s">
        <v>112</v>
      </c>
      <c r="I172" s="334">
        <v>45200</v>
      </c>
      <c r="J172" s="13" t="s">
        <v>163</v>
      </c>
      <c r="K172" s="13" t="s">
        <v>17</v>
      </c>
      <c r="L172" t="s">
        <v>164</v>
      </c>
      <c r="M172" t="s">
        <v>885</v>
      </c>
      <c r="N172"/>
      <c r="O172" s="13" t="s">
        <v>135</v>
      </c>
      <c r="Q172" s="13" t="s">
        <v>92</v>
      </c>
      <c r="R172" s="13" t="s">
        <v>128</v>
      </c>
    </row>
    <row r="173" spans="1:18">
      <c r="A173" s="13" t="s">
        <v>886</v>
      </c>
      <c r="B173" s="333">
        <v>729</v>
      </c>
      <c r="C173" s="13" t="s">
        <v>887</v>
      </c>
      <c r="D173" s="333" t="s">
        <v>2287</v>
      </c>
      <c r="E173" s="13" t="s">
        <v>888</v>
      </c>
      <c r="F173" s="13" t="s">
        <v>87</v>
      </c>
      <c r="G173" s="13" t="s">
        <v>103</v>
      </c>
      <c r="H173" s="13" t="s">
        <v>112</v>
      </c>
      <c r="I173" s="334">
        <v>42309</v>
      </c>
      <c r="J173" s="13" t="s">
        <v>113</v>
      </c>
      <c r="K173" s="13" t="s">
        <v>17</v>
      </c>
      <c r="L173" t="s">
        <v>889</v>
      </c>
      <c r="M173" t="s">
        <v>890</v>
      </c>
      <c r="N173"/>
      <c r="O173" s="13" t="s">
        <v>2430</v>
      </c>
      <c r="Q173" s="13" t="s">
        <v>92</v>
      </c>
      <c r="R173" s="13" t="s">
        <v>83</v>
      </c>
    </row>
    <row r="174" spans="1:18">
      <c r="A174" s="13" t="s">
        <v>891</v>
      </c>
      <c r="B174" s="333">
        <v>731</v>
      </c>
      <c r="C174" s="13" t="s">
        <v>892</v>
      </c>
      <c r="D174" s="333" t="s">
        <v>2288</v>
      </c>
      <c r="E174" s="13" t="s">
        <v>893</v>
      </c>
      <c r="F174" s="13" t="s">
        <v>87</v>
      </c>
      <c r="G174" s="13" t="s">
        <v>88</v>
      </c>
      <c r="H174" s="13" t="s">
        <v>120</v>
      </c>
      <c r="I174" s="334"/>
      <c r="L174"/>
      <c r="M174"/>
      <c r="N174" t="s">
        <v>894</v>
      </c>
      <c r="O174" s="13" t="s">
        <v>116</v>
      </c>
      <c r="Q174" s="13" t="s">
        <v>92</v>
      </c>
      <c r="R174" s="13" t="s">
        <v>83</v>
      </c>
    </row>
    <row r="175" spans="1:18">
      <c r="A175" s="13" t="s">
        <v>895</v>
      </c>
      <c r="B175" s="333">
        <v>730</v>
      </c>
      <c r="C175" s="13" t="s">
        <v>896</v>
      </c>
      <c r="D175" s="333" t="s">
        <v>2289</v>
      </c>
      <c r="E175" s="13" t="s">
        <v>897</v>
      </c>
      <c r="F175" s="13" t="s">
        <v>87</v>
      </c>
      <c r="G175" s="13" t="s">
        <v>88</v>
      </c>
      <c r="H175" s="13" t="s">
        <v>139</v>
      </c>
      <c r="I175" s="334"/>
      <c r="L175"/>
      <c r="M175"/>
      <c r="N175" t="s">
        <v>898</v>
      </c>
      <c r="O175" s="13" t="s">
        <v>2430</v>
      </c>
      <c r="Q175" s="13" t="s">
        <v>92</v>
      </c>
      <c r="R175" s="13" t="s">
        <v>83</v>
      </c>
    </row>
    <row r="176" spans="1:18">
      <c r="A176" s="13" t="s">
        <v>899</v>
      </c>
      <c r="B176" s="333">
        <v>732</v>
      </c>
      <c r="C176" s="13" t="s">
        <v>900</v>
      </c>
      <c r="D176" s="333" t="s">
        <v>2290</v>
      </c>
      <c r="E176" s="13" t="s">
        <v>2462</v>
      </c>
      <c r="F176" s="13" t="s">
        <v>87</v>
      </c>
      <c r="G176" s="13" t="s">
        <v>103</v>
      </c>
      <c r="H176" s="13" t="s">
        <v>112</v>
      </c>
      <c r="I176" s="334">
        <v>45536</v>
      </c>
      <c r="J176" s="13" t="s">
        <v>228</v>
      </c>
      <c r="K176" s="13" t="s">
        <v>17</v>
      </c>
      <c r="L176" t="s">
        <v>2463</v>
      </c>
      <c r="M176" t="s">
        <v>2464</v>
      </c>
      <c r="N176"/>
      <c r="O176" s="13" t="s">
        <v>81</v>
      </c>
      <c r="P176" s="13" t="s">
        <v>2465</v>
      </c>
      <c r="Q176" s="13" t="s">
        <v>92</v>
      </c>
      <c r="R176" s="13" t="s">
        <v>83</v>
      </c>
    </row>
    <row r="177" spans="1:18">
      <c r="A177" s="13" t="s">
        <v>901</v>
      </c>
      <c r="B177" s="333">
        <v>733</v>
      </c>
      <c r="C177" s="13" t="s">
        <v>902</v>
      </c>
      <c r="D177" s="333" t="s">
        <v>2291</v>
      </c>
      <c r="E177" s="13" t="s">
        <v>903</v>
      </c>
      <c r="F177" s="13" t="s">
        <v>87</v>
      </c>
      <c r="G177" s="13" t="s">
        <v>88</v>
      </c>
      <c r="H177" s="13" t="s">
        <v>139</v>
      </c>
      <c r="I177" s="334"/>
      <c r="L177"/>
      <c r="M177"/>
      <c r="N177" t="s">
        <v>904</v>
      </c>
      <c r="O177" s="13" t="s">
        <v>81</v>
      </c>
      <c r="Q177" s="13" t="s">
        <v>92</v>
      </c>
      <c r="R177" s="13" t="s">
        <v>128</v>
      </c>
    </row>
    <row r="178" spans="1:18">
      <c r="A178" s="13" t="s">
        <v>905</v>
      </c>
      <c r="B178" s="333">
        <v>526</v>
      </c>
      <c r="C178" s="13" t="s">
        <v>2466</v>
      </c>
      <c r="D178" s="333" t="s">
        <v>2467</v>
      </c>
      <c r="E178" s="13" t="s">
        <v>2468</v>
      </c>
      <c r="F178" s="13" t="s">
        <v>87</v>
      </c>
      <c r="G178" s="13" t="s">
        <v>103</v>
      </c>
      <c r="H178" s="13" t="s">
        <v>104</v>
      </c>
      <c r="I178" s="334">
        <v>45474</v>
      </c>
      <c r="J178" s="13" t="s">
        <v>132</v>
      </c>
      <c r="K178" s="13" t="s">
        <v>17</v>
      </c>
      <c r="L178" t="s">
        <v>2469</v>
      </c>
      <c r="M178" t="s">
        <v>2470</v>
      </c>
      <c r="N178" t="s">
        <v>906</v>
      </c>
      <c r="O178" s="13" t="s">
        <v>81</v>
      </c>
      <c r="P178" s="13" t="s">
        <v>2471</v>
      </c>
      <c r="Q178" s="13" t="s">
        <v>92</v>
      </c>
      <c r="R178" s="13" t="s">
        <v>83</v>
      </c>
    </row>
    <row r="179" spans="1:18">
      <c r="A179" s="13" t="s">
        <v>907</v>
      </c>
      <c r="B179" s="333">
        <v>735</v>
      </c>
      <c r="C179" s="13" t="s">
        <v>908</v>
      </c>
      <c r="D179" s="333" t="s">
        <v>2292</v>
      </c>
      <c r="E179" s="13" t="s">
        <v>909</v>
      </c>
      <c r="F179" s="13" t="s">
        <v>87</v>
      </c>
      <c r="G179" s="13" t="s">
        <v>88</v>
      </c>
      <c r="H179" s="13" t="s">
        <v>120</v>
      </c>
      <c r="I179" s="334"/>
      <c r="L179"/>
      <c r="M179"/>
      <c r="N179" t="s">
        <v>910</v>
      </c>
      <c r="O179" s="13" t="s">
        <v>2430</v>
      </c>
      <c r="Q179" s="13" t="s">
        <v>92</v>
      </c>
      <c r="R179" s="13" t="s">
        <v>83</v>
      </c>
    </row>
    <row r="180" spans="1:18">
      <c r="A180" s="13" t="s">
        <v>911</v>
      </c>
      <c r="B180" s="333">
        <v>900</v>
      </c>
      <c r="C180" s="13" t="s">
        <v>912</v>
      </c>
      <c r="D180" s="333" t="s">
        <v>2293</v>
      </c>
      <c r="E180" s="13" t="s">
        <v>913</v>
      </c>
      <c r="F180" s="13" t="s">
        <v>87</v>
      </c>
      <c r="G180" s="13" t="s">
        <v>88</v>
      </c>
      <c r="H180" s="13" t="s">
        <v>125</v>
      </c>
      <c r="I180" s="334"/>
      <c r="J180" s="13" t="s">
        <v>567</v>
      </c>
      <c r="L180"/>
      <c r="M180"/>
      <c r="N180" t="s">
        <v>914</v>
      </c>
      <c r="O180" s="13" t="s">
        <v>108</v>
      </c>
      <c r="Q180" s="13" t="s">
        <v>92</v>
      </c>
      <c r="R180" s="13" t="s">
        <v>83</v>
      </c>
    </row>
    <row r="181" spans="1:18">
      <c r="A181" s="13" t="s">
        <v>915</v>
      </c>
      <c r="B181" s="333">
        <v>543</v>
      </c>
      <c r="C181" s="13" t="s">
        <v>916</v>
      </c>
      <c r="D181" s="333" t="s">
        <v>2294</v>
      </c>
      <c r="E181" s="13" t="s">
        <v>917</v>
      </c>
      <c r="F181" s="13" t="s">
        <v>87</v>
      </c>
      <c r="G181" s="13" t="s">
        <v>103</v>
      </c>
      <c r="H181" s="13" t="s">
        <v>104</v>
      </c>
      <c r="I181" s="334">
        <v>41153</v>
      </c>
      <c r="J181" s="13" t="s">
        <v>2434</v>
      </c>
      <c r="K181" s="13" t="s">
        <v>17</v>
      </c>
      <c r="L181" t="s">
        <v>918</v>
      </c>
      <c r="M181" t="s">
        <v>919</v>
      </c>
      <c r="N181"/>
      <c r="O181" s="13" t="s">
        <v>135</v>
      </c>
      <c r="Q181" s="13" t="s">
        <v>75</v>
      </c>
      <c r="R181" s="13" t="s">
        <v>75</v>
      </c>
    </row>
    <row r="182" spans="1:18">
      <c r="A182" s="13" t="s">
        <v>920</v>
      </c>
      <c r="B182" s="333">
        <v>797</v>
      </c>
      <c r="C182" s="13" t="s">
        <v>921</v>
      </c>
      <c r="D182" s="333" t="s">
        <v>2295</v>
      </c>
      <c r="E182" s="13" t="s">
        <v>922</v>
      </c>
      <c r="F182" s="13" t="s">
        <v>87</v>
      </c>
      <c r="G182" s="13" t="s">
        <v>88</v>
      </c>
      <c r="H182" s="13" t="s">
        <v>89</v>
      </c>
      <c r="I182" s="334"/>
      <c r="L182"/>
      <c r="M182"/>
      <c r="N182" t="s">
        <v>923</v>
      </c>
      <c r="O182" s="13" t="s">
        <v>116</v>
      </c>
      <c r="Q182" s="13" t="s">
        <v>92</v>
      </c>
      <c r="R182" s="13" t="s">
        <v>83</v>
      </c>
    </row>
    <row r="183" spans="1:18">
      <c r="A183" s="13" t="s">
        <v>924</v>
      </c>
      <c r="B183" s="333">
        <v>743</v>
      </c>
      <c r="C183" s="13" t="s">
        <v>925</v>
      </c>
      <c r="D183" s="333" t="s">
        <v>2296</v>
      </c>
      <c r="E183" s="13" t="s">
        <v>926</v>
      </c>
      <c r="F183" s="13" t="s">
        <v>87</v>
      </c>
      <c r="G183" s="13" t="s">
        <v>88</v>
      </c>
      <c r="H183" s="13" t="s">
        <v>89</v>
      </c>
      <c r="I183" s="334"/>
      <c r="L183"/>
      <c r="M183"/>
      <c r="N183" t="s">
        <v>927</v>
      </c>
      <c r="O183" s="13" t="s">
        <v>135</v>
      </c>
      <c r="Q183" s="13" t="s">
        <v>92</v>
      </c>
      <c r="R183" s="13" t="s">
        <v>83</v>
      </c>
    </row>
    <row r="184" spans="1:18">
      <c r="A184" s="13" t="s">
        <v>928</v>
      </c>
      <c r="B184" s="333">
        <v>137</v>
      </c>
      <c r="C184" s="13" t="s">
        <v>929</v>
      </c>
      <c r="D184" s="333" t="s">
        <v>2297</v>
      </c>
      <c r="E184" s="13" t="s">
        <v>930</v>
      </c>
      <c r="F184" s="13" t="s">
        <v>75</v>
      </c>
      <c r="G184" s="13" t="s">
        <v>103</v>
      </c>
      <c r="H184" s="13" t="s">
        <v>931</v>
      </c>
      <c r="I184" s="334">
        <v>43617</v>
      </c>
      <c r="J184" s="13" t="s">
        <v>187</v>
      </c>
      <c r="K184" s="13" t="s">
        <v>17</v>
      </c>
      <c r="L184" t="s">
        <v>188</v>
      </c>
      <c r="M184" t="s">
        <v>932</v>
      </c>
      <c r="N184"/>
      <c r="O184" s="13" t="s">
        <v>2429</v>
      </c>
      <c r="Q184" s="13" t="s">
        <v>92</v>
      </c>
      <c r="R184" s="13" t="s">
        <v>128</v>
      </c>
    </row>
    <row r="185" spans="1:18">
      <c r="A185" s="13" t="s">
        <v>933</v>
      </c>
      <c r="B185" s="333">
        <v>398</v>
      </c>
      <c r="C185" s="13" t="s">
        <v>934</v>
      </c>
      <c r="D185" s="333" t="s">
        <v>2298</v>
      </c>
      <c r="E185" s="13" t="s">
        <v>935</v>
      </c>
      <c r="F185" s="13" t="s">
        <v>102</v>
      </c>
      <c r="G185" s="13" t="s">
        <v>103</v>
      </c>
      <c r="H185" s="13" t="s">
        <v>112</v>
      </c>
      <c r="I185" s="334">
        <v>40513</v>
      </c>
      <c r="J185" s="13" t="s">
        <v>936</v>
      </c>
      <c r="K185" s="13" t="s">
        <v>17</v>
      </c>
      <c r="L185" t="s">
        <v>937</v>
      </c>
      <c r="M185" t="s">
        <v>938</v>
      </c>
      <c r="N185"/>
      <c r="O185" s="13" t="s">
        <v>108</v>
      </c>
      <c r="Q185" s="13" t="s">
        <v>82</v>
      </c>
      <c r="R185" s="13" t="s">
        <v>75</v>
      </c>
    </row>
    <row r="186" spans="1:18">
      <c r="A186" s="13" t="s">
        <v>939</v>
      </c>
      <c r="B186" s="333">
        <v>749</v>
      </c>
      <c r="C186" s="13" t="s">
        <v>940</v>
      </c>
      <c r="D186" s="333" t="s">
        <v>2299</v>
      </c>
      <c r="E186" s="13" t="s">
        <v>941</v>
      </c>
      <c r="F186" s="13" t="s">
        <v>87</v>
      </c>
      <c r="G186" s="13" t="s">
        <v>88</v>
      </c>
      <c r="H186" s="13" t="s">
        <v>139</v>
      </c>
      <c r="I186" s="334"/>
      <c r="L186"/>
      <c r="M186"/>
      <c r="N186" t="s">
        <v>942</v>
      </c>
      <c r="O186" s="13" t="s">
        <v>135</v>
      </c>
      <c r="Q186" s="13" t="s">
        <v>92</v>
      </c>
      <c r="R186" s="13" t="s">
        <v>83</v>
      </c>
    </row>
    <row r="187" spans="1:18">
      <c r="A187" s="13" t="s">
        <v>943</v>
      </c>
      <c r="B187" s="333">
        <v>130</v>
      </c>
      <c r="C187" s="13" t="s">
        <v>944</v>
      </c>
      <c r="D187" s="333" t="s">
        <v>2300</v>
      </c>
      <c r="E187" s="13" t="s">
        <v>945</v>
      </c>
      <c r="F187" s="13" t="s">
        <v>75</v>
      </c>
      <c r="G187" s="13" t="s">
        <v>103</v>
      </c>
      <c r="H187" s="13" t="s">
        <v>931</v>
      </c>
      <c r="I187" s="334">
        <v>41153</v>
      </c>
      <c r="J187" s="13" t="s">
        <v>946</v>
      </c>
      <c r="K187" s="13" t="s">
        <v>17</v>
      </c>
      <c r="L187" t="s">
        <v>947</v>
      </c>
      <c r="M187" t="s">
        <v>948</v>
      </c>
      <c r="N187"/>
      <c r="O187" s="13" t="s">
        <v>116</v>
      </c>
      <c r="P187" s="13" t="s">
        <v>949</v>
      </c>
      <c r="Q187" s="13" t="s">
        <v>92</v>
      </c>
      <c r="R187" s="13" t="s">
        <v>83</v>
      </c>
    </row>
    <row r="188" spans="1:18">
      <c r="A188" s="13" t="s">
        <v>950</v>
      </c>
      <c r="B188" s="333">
        <v>726</v>
      </c>
      <c r="C188" s="13" t="s">
        <v>951</v>
      </c>
      <c r="D188" s="333" t="s">
        <v>2301</v>
      </c>
      <c r="E188" s="13" t="s">
        <v>952</v>
      </c>
      <c r="F188" s="13" t="s">
        <v>87</v>
      </c>
      <c r="G188" s="13" t="s">
        <v>88</v>
      </c>
      <c r="H188" s="13" t="s">
        <v>125</v>
      </c>
      <c r="I188" s="334"/>
      <c r="L188"/>
      <c r="M188"/>
      <c r="N188" t="s">
        <v>576</v>
      </c>
      <c r="O188" s="13" t="s">
        <v>135</v>
      </c>
      <c r="Q188" s="13" t="s">
        <v>92</v>
      </c>
      <c r="R188" s="13" t="s">
        <v>83</v>
      </c>
    </row>
    <row r="189" spans="1:18">
      <c r="A189" s="13" t="s">
        <v>953</v>
      </c>
      <c r="B189" s="333">
        <v>750</v>
      </c>
      <c r="C189" s="13" t="s">
        <v>954</v>
      </c>
      <c r="D189" s="333" t="s">
        <v>2302</v>
      </c>
      <c r="E189" s="13" t="s">
        <v>955</v>
      </c>
      <c r="F189" s="13" t="s">
        <v>87</v>
      </c>
      <c r="G189" s="13" t="s">
        <v>88</v>
      </c>
      <c r="H189" s="13" t="s">
        <v>89</v>
      </c>
      <c r="I189" s="334"/>
      <c r="L189"/>
      <c r="M189"/>
      <c r="N189" t="s">
        <v>238</v>
      </c>
      <c r="O189" s="13" t="s">
        <v>135</v>
      </c>
      <c r="P189" s="13" t="s">
        <v>956</v>
      </c>
      <c r="Q189" s="13" t="s">
        <v>92</v>
      </c>
      <c r="R189" s="13" t="s">
        <v>83</v>
      </c>
    </row>
    <row r="190" spans="1:18">
      <c r="A190" s="13" t="s">
        <v>957</v>
      </c>
      <c r="B190" s="333">
        <v>355</v>
      </c>
      <c r="C190" s="13" t="s">
        <v>958</v>
      </c>
      <c r="D190" s="333" t="s">
        <v>2303</v>
      </c>
      <c r="E190" s="13" t="s">
        <v>959</v>
      </c>
      <c r="F190" s="13" t="s">
        <v>102</v>
      </c>
      <c r="G190" s="13" t="s">
        <v>88</v>
      </c>
      <c r="H190" s="13" t="s">
        <v>125</v>
      </c>
      <c r="I190" s="334"/>
      <c r="K190" s="13" t="s">
        <v>17</v>
      </c>
      <c r="L190" t="s">
        <v>960</v>
      </c>
      <c r="M190" t="s">
        <v>961</v>
      </c>
      <c r="N190"/>
      <c r="O190" s="13" t="s">
        <v>108</v>
      </c>
      <c r="Q190" s="13" t="s">
        <v>92</v>
      </c>
      <c r="R190" s="13" t="s">
        <v>83</v>
      </c>
    </row>
    <row r="191" spans="1:18">
      <c r="A191" s="13" t="s">
        <v>962</v>
      </c>
      <c r="B191" s="333">
        <v>604</v>
      </c>
      <c r="C191" s="13" t="s">
        <v>963</v>
      </c>
      <c r="D191" s="333" t="s">
        <v>2304</v>
      </c>
      <c r="E191" s="13" t="s">
        <v>964</v>
      </c>
      <c r="F191" s="13" t="s">
        <v>87</v>
      </c>
      <c r="G191" s="13" t="s">
        <v>88</v>
      </c>
      <c r="H191" s="13" t="s">
        <v>120</v>
      </c>
      <c r="I191" s="334"/>
      <c r="K191" s="13" t="s">
        <v>17</v>
      </c>
      <c r="L191" t="s">
        <v>965</v>
      </c>
      <c r="M191" t="s">
        <v>966</v>
      </c>
      <c r="N191"/>
      <c r="O191" s="13" t="s">
        <v>2429</v>
      </c>
      <c r="Q191" s="13" t="s">
        <v>92</v>
      </c>
      <c r="R191" s="13" t="s">
        <v>83</v>
      </c>
    </row>
    <row r="192" spans="1:18">
      <c r="A192" s="13" t="s">
        <v>967</v>
      </c>
      <c r="B192" s="333">
        <v>754</v>
      </c>
      <c r="C192" s="13" t="s">
        <v>968</v>
      </c>
      <c r="D192" s="333" t="s">
        <v>2305</v>
      </c>
      <c r="E192" s="13" t="s">
        <v>969</v>
      </c>
      <c r="F192" s="13" t="s">
        <v>87</v>
      </c>
      <c r="G192" s="13" t="s">
        <v>88</v>
      </c>
      <c r="H192" s="13" t="s">
        <v>120</v>
      </c>
      <c r="I192" s="334"/>
      <c r="L192"/>
      <c r="M192"/>
      <c r="N192" t="s">
        <v>970</v>
      </c>
      <c r="O192" s="13" t="s">
        <v>81</v>
      </c>
      <c r="Q192" s="13" t="s">
        <v>92</v>
      </c>
      <c r="R192" s="13" t="s">
        <v>83</v>
      </c>
    </row>
    <row r="193" spans="1:18">
      <c r="A193" s="13" t="s">
        <v>971</v>
      </c>
      <c r="B193" s="333">
        <v>755</v>
      </c>
      <c r="C193" s="13" t="s">
        <v>972</v>
      </c>
      <c r="D193" s="333" t="s">
        <v>2306</v>
      </c>
      <c r="E193" s="13" t="s">
        <v>973</v>
      </c>
      <c r="F193" s="13" t="s">
        <v>87</v>
      </c>
      <c r="G193" s="13" t="s">
        <v>103</v>
      </c>
      <c r="H193" s="13" t="s">
        <v>104</v>
      </c>
      <c r="I193" s="334">
        <v>41548</v>
      </c>
      <c r="J193" s="13" t="s">
        <v>113</v>
      </c>
      <c r="K193" s="13" t="s">
        <v>17</v>
      </c>
      <c r="L193" t="s">
        <v>974</v>
      </c>
      <c r="M193" t="s">
        <v>975</v>
      </c>
      <c r="N193"/>
      <c r="O193" s="13" t="s">
        <v>135</v>
      </c>
      <c r="Q193" s="13" t="s">
        <v>92</v>
      </c>
      <c r="R193" s="13" t="s">
        <v>83</v>
      </c>
    </row>
    <row r="194" spans="1:18">
      <c r="A194" s="13" t="s">
        <v>2472</v>
      </c>
      <c r="B194" s="333">
        <v>815</v>
      </c>
      <c r="C194" s="13" t="s">
        <v>2473</v>
      </c>
      <c r="D194" s="333" t="s">
        <v>2474</v>
      </c>
      <c r="E194" s="13" t="s">
        <v>2475</v>
      </c>
      <c r="F194" s="13" t="s">
        <v>87</v>
      </c>
      <c r="G194" s="13" t="s">
        <v>103</v>
      </c>
      <c r="H194" s="13" t="s">
        <v>104</v>
      </c>
      <c r="I194" s="334">
        <v>45323</v>
      </c>
      <c r="J194" s="13" t="s">
        <v>280</v>
      </c>
      <c r="K194" s="13" t="s">
        <v>17</v>
      </c>
      <c r="L194" t="s">
        <v>2476</v>
      </c>
      <c r="M194" t="s">
        <v>2477</v>
      </c>
      <c r="N194"/>
      <c r="O194" s="13" t="s">
        <v>81</v>
      </c>
      <c r="P194" s="13" t="s">
        <v>2478</v>
      </c>
      <c r="Q194" s="13" t="s">
        <v>92</v>
      </c>
      <c r="R194" s="13" t="s">
        <v>83</v>
      </c>
    </row>
    <row r="195" spans="1:18">
      <c r="A195" s="13" t="s">
        <v>977</v>
      </c>
      <c r="B195" s="333">
        <v>759</v>
      </c>
      <c r="C195" s="13" t="s">
        <v>978</v>
      </c>
      <c r="D195" s="333" t="s">
        <v>2307</v>
      </c>
      <c r="E195" s="13" t="s">
        <v>979</v>
      </c>
      <c r="F195" s="13" t="s">
        <v>87</v>
      </c>
      <c r="G195" s="13" t="s">
        <v>88</v>
      </c>
      <c r="H195" s="13" t="s">
        <v>139</v>
      </c>
      <c r="I195" s="334"/>
      <c r="L195"/>
      <c r="M195"/>
      <c r="N195" t="s">
        <v>980</v>
      </c>
      <c r="O195" s="13" t="s">
        <v>116</v>
      </c>
      <c r="Q195" s="13" t="s">
        <v>92</v>
      </c>
      <c r="R195" s="13" t="s">
        <v>83</v>
      </c>
    </row>
    <row r="196" spans="1:18">
      <c r="A196" s="13" t="s">
        <v>981</v>
      </c>
      <c r="B196" s="333">
        <v>761</v>
      </c>
      <c r="C196" s="13" t="s">
        <v>982</v>
      </c>
      <c r="D196" s="333" t="s">
        <v>2308</v>
      </c>
      <c r="E196" s="13" t="s">
        <v>983</v>
      </c>
      <c r="F196" s="13" t="s">
        <v>87</v>
      </c>
      <c r="G196" s="13" t="s">
        <v>88</v>
      </c>
      <c r="H196" s="13" t="s">
        <v>139</v>
      </c>
      <c r="I196" s="334"/>
      <c r="L196"/>
      <c r="M196"/>
      <c r="N196" t="s">
        <v>984</v>
      </c>
      <c r="O196" s="13" t="s">
        <v>135</v>
      </c>
      <c r="P196" s="13" t="s">
        <v>985</v>
      </c>
      <c r="Q196" s="13" t="s">
        <v>92</v>
      </c>
      <c r="R196" s="13" t="s">
        <v>83</v>
      </c>
    </row>
    <row r="197" spans="1:18">
      <c r="A197" s="13" t="s">
        <v>986</v>
      </c>
      <c r="B197" s="333">
        <v>708</v>
      </c>
      <c r="C197" s="13" t="s">
        <v>987</v>
      </c>
      <c r="D197" s="333" t="s">
        <v>2309</v>
      </c>
      <c r="E197" s="13" t="s">
        <v>988</v>
      </c>
      <c r="F197" s="13" t="s">
        <v>87</v>
      </c>
      <c r="G197" s="13" t="s">
        <v>103</v>
      </c>
      <c r="H197" s="13" t="s">
        <v>112</v>
      </c>
      <c r="I197" s="334">
        <v>40756</v>
      </c>
      <c r="J197" s="13" t="s">
        <v>132</v>
      </c>
      <c r="K197" s="13" t="s">
        <v>17</v>
      </c>
      <c r="L197" t="s">
        <v>989</v>
      </c>
      <c r="M197" t="s">
        <v>990</v>
      </c>
      <c r="N197"/>
      <c r="O197" s="13" t="s">
        <v>135</v>
      </c>
      <c r="Q197" s="13" t="s">
        <v>75</v>
      </c>
      <c r="R197" s="13" t="s">
        <v>128</v>
      </c>
    </row>
    <row r="198" spans="1:18">
      <c r="A198" s="13" t="s">
        <v>991</v>
      </c>
      <c r="B198" s="333">
        <v>346</v>
      </c>
      <c r="C198" s="13" t="s">
        <v>992</v>
      </c>
      <c r="D198" s="333" t="s">
        <v>2310</v>
      </c>
      <c r="E198" s="13" t="s">
        <v>993</v>
      </c>
      <c r="F198" s="13" t="s">
        <v>102</v>
      </c>
      <c r="G198" s="13" t="s">
        <v>88</v>
      </c>
      <c r="H198" s="13" t="s">
        <v>125</v>
      </c>
      <c r="I198" s="334"/>
      <c r="K198" s="13" t="s">
        <v>17</v>
      </c>
      <c r="L198" t="s">
        <v>994</v>
      </c>
      <c r="M198" t="s">
        <v>995</v>
      </c>
      <c r="N198"/>
      <c r="O198" s="13" t="s">
        <v>116</v>
      </c>
      <c r="Q198" s="13" t="s">
        <v>82</v>
      </c>
      <c r="R198" s="13" t="s">
        <v>83</v>
      </c>
    </row>
    <row r="199" spans="1:18">
      <c r="A199" s="13" t="s">
        <v>996</v>
      </c>
      <c r="B199" s="333">
        <v>340</v>
      </c>
      <c r="C199" s="13" t="s">
        <v>997</v>
      </c>
      <c r="D199" s="333" t="s">
        <v>2311</v>
      </c>
      <c r="E199" s="13" t="s">
        <v>998</v>
      </c>
      <c r="F199" s="13" t="s">
        <v>102</v>
      </c>
      <c r="G199" s="13" t="s">
        <v>103</v>
      </c>
      <c r="H199" s="13" t="s">
        <v>112</v>
      </c>
      <c r="I199" s="334">
        <v>40695</v>
      </c>
      <c r="J199" s="13" t="s">
        <v>999</v>
      </c>
      <c r="K199" s="13" t="s">
        <v>17</v>
      </c>
      <c r="L199" t="s">
        <v>1000</v>
      </c>
      <c r="M199" t="s">
        <v>1001</v>
      </c>
      <c r="N199"/>
      <c r="O199" s="13" t="s">
        <v>91</v>
      </c>
      <c r="Q199" s="13" t="s">
        <v>82</v>
      </c>
      <c r="R199" s="13" t="s">
        <v>75</v>
      </c>
    </row>
    <row r="200" spans="1:18">
      <c r="A200" s="13" t="s">
        <v>1002</v>
      </c>
      <c r="B200" s="333">
        <v>946</v>
      </c>
      <c r="C200" s="13" t="s">
        <v>1003</v>
      </c>
      <c r="D200" s="333" t="s">
        <v>2312</v>
      </c>
      <c r="E200" s="13" t="s">
        <v>1004</v>
      </c>
      <c r="F200" s="13" t="s">
        <v>87</v>
      </c>
      <c r="G200" s="13" t="s">
        <v>103</v>
      </c>
      <c r="H200" s="13" t="s">
        <v>112</v>
      </c>
      <c r="I200" s="334">
        <v>40634</v>
      </c>
      <c r="J200" s="13" t="s">
        <v>551</v>
      </c>
      <c r="K200" s="13" t="s">
        <v>17</v>
      </c>
      <c r="L200" t="s">
        <v>2479</v>
      </c>
      <c r="M200" t="s">
        <v>1005</v>
      </c>
      <c r="N200"/>
      <c r="O200" s="13" t="s">
        <v>91</v>
      </c>
      <c r="Q200" s="13" t="s">
        <v>75</v>
      </c>
      <c r="R200" s="13" t="s">
        <v>128</v>
      </c>
    </row>
    <row r="201" spans="1:18">
      <c r="A201" s="13" t="s">
        <v>1006</v>
      </c>
      <c r="B201" s="333">
        <v>763</v>
      </c>
      <c r="C201" s="13" t="s">
        <v>1007</v>
      </c>
      <c r="D201" s="333" t="s">
        <v>2313</v>
      </c>
      <c r="E201" s="13" t="s">
        <v>1008</v>
      </c>
      <c r="F201" s="13" t="s">
        <v>87</v>
      </c>
      <c r="G201" s="13" t="s">
        <v>88</v>
      </c>
      <c r="H201" s="13" t="s">
        <v>89</v>
      </c>
      <c r="I201" s="334"/>
      <c r="L201"/>
      <c r="M201"/>
      <c r="N201" t="s">
        <v>1009</v>
      </c>
      <c r="O201" s="13" t="s">
        <v>116</v>
      </c>
      <c r="Q201" s="13" t="s">
        <v>92</v>
      </c>
      <c r="R201" s="13" t="s">
        <v>83</v>
      </c>
    </row>
    <row r="202" spans="1:18">
      <c r="A202" s="13" t="s">
        <v>1010</v>
      </c>
      <c r="B202" s="333">
        <v>764</v>
      </c>
      <c r="C202" s="13" t="s">
        <v>1011</v>
      </c>
      <c r="D202" s="333" t="s">
        <v>2314</v>
      </c>
      <c r="E202" s="13" t="s">
        <v>1012</v>
      </c>
      <c r="F202" s="13" t="s">
        <v>87</v>
      </c>
      <c r="G202" s="13" t="s">
        <v>88</v>
      </c>
      <c r="H202" s="13" t="s">
        <v>89</v>
      </c>
      <c r="I202" s="334"/>
      <c r="L202"/>
      <c r="M202"/>
      <c r="N202" t="s">
        <v>1013</v>
      </c>
      <c r="O202" s="13" t="s">
        <v>2429</v>
      </c>
      <c r="Q202" s="13" t="s">
        <v>92</v>
      </c>
      <c r="R202" s="13" t="s">
        <v>83</v>
      </c>
    </row>
    <row r="203" spans="1:18">
      <c r="A203" s="13" t="s">
        <v>1014</v>
      </c>
      <c r="B203" s="333">
        <v>902</v>
      </c>
      <c r="C203" s="13" t="s">
        <v>1015</v>
      </c>
      <c r="D203" s="333" t="s">
        <v>2315</v>
      </c>
      <c r="E203" s="13" t="s">
        <v>1016</v>
      </c>
      <c r="F203" s="13" t="s">
        <v>87</v>
      </c>
      <c r="G203" s="13" t="s">
        <v>103</v>
      </c>
      <c r="H203" s="13" t="s">
        <v>112</v>
      </c>
      <c r="I203" s="334">
        <v>42979</v>
      </c>
      <c r="J203" s="13" t="s">
        <v>228</v>
      </c>
      <c r="K203" s="13" t="s">
        <v>17</v>
      </c>
      <c r="L203" t="s">
        <v>1017</v>
      </c>
      <c r="M203" t="s">
        <v>1018</v>
      </c>
      <c r="N203"/>
      <c r="O203" s="13" t="s">
        <v>108</v>
      </c>
      <c r="Q203" s="13" t="s">
        <v>92</v>
      </c>
      <c r="R203" s="13" t="s">
        <v>83</v>
      </c>
    </row>
    <row r="204" spans="1:18">
      <c r="A204" s="13" t="s">
        <v>1019</v>
      </c>
      <c r="B204" s="333">
        <v>903</v>
      </c>
      <c r="C204" s="13" t="s">
        <v>1020</v>
      </c>
      <c r="D204" s="333" t="s">
        <v>2316</v>
      </c>
      <c r="E204" s="13" t="s">
        <v>1021</v>
      </c>
      <c r="F204" s="13" t="s">
        <v>87</v>
      </c>
      <c r="G204" s="13" t="s">
        <v>103</v>
      </c>
      <c r="H204" s="13" t="s">
        <v>112</v>
      </c>
      <c r="I204" s="334">
        <v>40756</v>
      </c>
      <c r="J204" s="13" t="s">
        <v>228</v>
      </c>
      <c r="K204" s="13" t="s">
        <v>17</v>
      </c>
      <c r="L204" t="s">
        <v>1022</v>
      </c>
      <c r="M204" t="s">
        <v>1023</v>
      </c>
      <c r="N204"/>
      <c r="O204" s="13" t="s">
        <v>108</v>
      </c>
      <c r="Q204" s="13" t="s">
        <v>75</v>
      </c>
      <c r="R204" s="13" t="s">
        <v>83</v>
      </c>
    </row>
    <row r="205" spans="1:18">
      <c r="A205" s="13" t="s">
        <v>1024</v>
      </c>
      <c r="B205" s="333">
        <v>765</v>
      </c>
      <c r="C205" s="13" t="s">
        <v>1025</v>
      </c>
      <c r="D205" s="333" t="s">
        <v>2317</v>
      </c>
      <c r="E205" s="13" t="s">
        <v>1026</v>
      </c>
      <c r="F205" s="13" t="s">
        <v>87</v>
      </c>
      <c r="G205" s="13" t="s">
        <v>88</v>
      </c>
      <c r="H205" s="13" t="s">
        <v>139</v>
      </c>
      <c r="I205" s="334"/>
      <c r="L205"/>
      <c r="M205"/>
      <c r="N205" t="s">
        <v>1027</v>
      </c>
      <c r="O205" s="13" t="s">
        <v>135</v>
      </c>
      <c r="Q205" s="13" t="s">
        <v>92</v>
      </c>
      <c r="R205" s="13" t="s">
        <v>83</v>
      </c>
    </row>
    <row r="206" spans="1:18">
      <c r="A206" s="13" t="s">
        <v>1028</v>
      </c>
      <c r="B206" s="333">
        <v>771</v>
      </c>
      <c r="C206" s="13" t="s">
        <v>1029</v>
      </c>
      <c r="D206" s="333" t="s">
        <v>2318</v>
      </c>
      <c r="E206" s="13" t="s">
        <v>1030</v>
      </c>
      <c r="F206" s="13" t="s">
        <v>87</v>
      </c>
      <c r="G206" s="13" t="s">
        <v>88</v>
      </c>
      <c r="H206" s="13" t="s">
        <v>120</v>
      </c>
      <c r="I206" s="334"/>
      <c r="L206"/>
      <c r="M206"/>
      <c r="N206" t="s">
        <v>1031</v>
      </c>
      <c r="O206" s="13" t="s">
        <v>2430</v>
      </c>
      <c r="Q206" s="13" t="s">
        <v>92</v>
      </c>
      <c r="R206" s="13" t="s">
        <v>83</v>
      </c>
    </row>
    <row r="207" spans="1:18">
      <c r="A207" s="13" t="s">
        <v>1032</v>
      </c>
      <c r="B207" s="333">
        <v>369</v>
      </c>
      <c r="C207" s="13" t="s">
        <v>1033</v>
      </c>
      <c r="D207" s="333" t="s">
        <v>2319</v>
      </c>
      <c r="E207" s="13" t="s">
        <v>1034</v>
      </c>
      <c r="F207" s="13" t="s">
        <v>102</v>
      </c>
      <c r="G207" s="13" t="s">
        <v>103</v>
      </c>
      <c r="H207" s="13" t="s">
        <v>112</v>
      </c>
      <c r="I207" s="334">
        <v>40772</v>
      </c>
      <c r="J207" s="13" t="s">
        <v>1035</v>
      </c>
      <c r="K207" s="13" t="s">
        <v>17</v>
      </c>
      <c r="L207" t="s">
        <v>1036</v>
      </c>
      <c r="M207" t="s">
        <v>1037</v>
      </c>
      <c r="N207"/>
      <c r="O207" s="13" t="s">
        <v>91</v>
      </c>
      <c r="Q207" s="13" t="s">
        <v>92</v>
      </c>
      <c r="R207" s="13" t="s">
        <v>75</v>
      </c>
    </row>
    <row r="208" spans="1:18">
      <c r="A208" s="13" t="s">
        <v>1038</v>
      </c>
      <c r="B208" s="333">
        <v>711</v>
      </c>
      <c r="C208" s="13" t="s">
        <v>1039</v>
      </c>
      <c r="D208" s="333" t="s">
        <v>2320</v>
      </c>
      <c r="E208" s="13" t="s">
        <v>1040</v>
      </c>
      <c r="F208" s="13" t="s">
        <v>87</v>
      </c>
      <c r="G208" s="13" t="s">
        <v>103</v>
      </c>
      <c r="H208" s="13" t="s">
        <v>112</v>
      </c>
      <c r="I208" s="334">
        <v>41275</v>
      </c>
      <c r="J208" s="13" t="s">
        <v>163</v>
      </c>
      <c r="K208" s="13" t="s">
        <v>17</v>
      </c>
      <c r="L208" t="s">
        <v>1041</v>
      </c>
      <c r="M208" t="s">
        <v>1042</v>
      </c>
      <c r="N208"/>
      <c r="O208" s="13" t="s">
        <v>135</v>
      </c>
      <c r="Q208" s="13" t="s">
        <v>92</v>
      </c>
      <c r="R208" s="13" t="s">
        <v>128</v>
      </c>
    </row>
    <row r="209" spans="1:18">
      <c r="A209" s="13" t="s">
        <v>1043</v>
      </c>
      <c r="B209" s="333">
        <v>399</v>
      </c>
      <c r="C209" s="13" t="s">
        <v>1044</v>
      </c>
      <c r="D209" s="333" t="s">
        <v>2321</v>
      </c>
      <c r="E209" s="13" t="s">
        <v>1045</v>
      </c>
      <c r="F209" s="13" t="s">
        <v>102</v>
      </c>
      <c r="G209" s="13" t="s">
        <v>76</v>
      </c>
      <c r="H209" s="13" t="s">
        <v>1046</v>
      </c>
      <c r="I209" s="334"/>
      <c r="J209" s="13" t="s">
        <v>1047</v>
      </c>
      <c r="K209" s="13" t="s">
        <v>17</v>
      </c>
      <c r="L209" t="s">
        <v>1048</v>
      </c>
      <c r="M209" t="s">
        <v>1049</v>
      </c>
      <c r="N209"/>
      <c r="O209" s="13" t="s">
        <v>116</v>
      </c>
      <c r="Q209" s="13" t="s">
        <v>82</v>
      </c>
      <c r="R209" s="13" t="s">
        <v>83</v>
      </c>
    </row>
    <row r="210" spans="1:18">
      <c r="A210" s="13" t="s">
        <v>1050</v>
      </c>
      <c r="B210" s="333">
        <v>337</v>
      </c>
      <c r="C210" s="13" t="s">
        <v>1051</v>
      </c>
      <c r="D210" s="333" t="s">
        <v>2322</v>
      </c>
      <c r="E210" s="13" t="s">
        <v>1052</v>
      </c>
      <c r="F210" s="13" t="s">
        <v>102</v>
      </c>
      <c r="G210" s="13" t="s">
        <v>103</v>
      </c>
      <c r="H210" s="13" t="s">
        <v>104</v>
      </c>
      <c r="I210" s="334">
        <v>41153</v>
      </c>
      <c r="J210" s="13" t="s">
        <v>1047</v>
      </c>
      <c r="K210" s="13" t="s">
        <v>17</v>
      </c>
      <c r="L210" t="s">
        <v>1053</v>
      </c>
      <c r="M210" t="s">
        <v>1054</v>
      </c>
      <c r="N210"/>
      <c r="O210" s="13" t="s">
        <v>135</v>
      </c>
      <c r="Q210" s="13" t="s">
        <v>75</v>
      </c>
      <c r="R210" s="13" t="s">
        <v>75</v>
      </c>
    </row>
    <row r="211" spans="1:18">
      <c r="A211" s="13" t="s">
        <v>1055</v>
      </c>
      <c r="B211" s="333">
        <v>775</v>
      </c>
      <c r="C211" s="13" t="s">
        <v>1056</v>
      </c>
      <c r="D211" s="333" t="s">
        <v>2323</v>
      </c>
      <c r="E211" s="13" t="s">
        <v>1057</v>
      </c>
      <c r="F211" s="13" t="s">
        <v>87</v>
      </c>
      <c r="G211" s="13" t="s">
        <v>88</v>
      </c>
      <c r="H211" s="13" t="s">
        <v>89</v>
      </c>
      <c r="I211" s="334"/>
      <c r="L211"/>
      <c r="M211"/>
      <c r="N211" t="s">
        <v>1058</v>
      </c>
      <c r="O211" s="13" t="s">
        <v>116</v>
      </c>
      <c r="Q211" s="13" t="s">
        <v>92</v>
      </c>
      <c r="R211" s="13" t="s">
        <v>83</v>
      </c>
    </row>
    <row r="212" spans="1:18">
      <c r="A212" s="13" t="s">
        <v>1059</v>
      </c>
      <c r="B212" s="333">
        <v>776</v>
      </c>
      <c r="C212" s="13" t="s">
        <v>1060</v>
      </c>
      <c r="D212" s="333" t="s">
        <v>2324</v>
      </c>
      <c r="E212" s="13" t="s">
        <v>1061</v>
      </c>
      <c r="F212" s="13" t="s">
        <v>87</v>
      </c>
      <c r="G212" s="13" t="s">
        <v>88</v>
      </c>
      <c r="H212" s="13" t="s">
        <v>89</v>
      </c>
      <c r="I212" s="334"/>
      <c r="L212"/>
      <c r="M212"/>
      <c r="N212" t="s">
        <v>1062</v>
      </c>
      <c r="O212" s="13" t="s">
        <v>2430</v>
      </c>
      <c r="Q212" s="13" t="s">
        <v>92</v>
      </c>
      <c r="R212" s="13" t="s">
        <v>128</v>
      </c>
    </row>
    <row r="213" spans="1:18">
      <c r="A213" s="13" t="s">
        <v>1063</v>
      </c>
      <c r="B213" s="333">
        <v>777</v>
      </c>
      <c r="C213" s="13" t="s">
        <v>1064</v>
      </c>
      <c r="D213" s="333" t="s">
        <v>2325</v>
      </c>
      <c r="E213" s="13" t="s">
        <v>1065</v>
      </c>
      <c r="F213" s="13" t="s">
        <v>87</v>
      </c>
      <c r="G213" s="13" t="s">
        <v>88</v>
      </c>
      <c r="H213" s="13" t="s">
        <v>139</v>
      </c>
      <c r="I213" s="334">
        <v>45689</v>
      </c>
      <c r="L213"/>
      <c r="M213"/>
      <c r="N213" t="s">
        <v>1066</v>
      </c>
      <c r="O213" s="13" t="s">
        <v>2430</v>
      </c>
      <c r="Q213" s="13" t="s">
        <v>92</v>
      </c>
      <c r="R213" s="13" t="s">
        <v>83</v>
      </c>
    </row>
    <row r="214" spans="1:18">
      <c r="A214" s="13" t="s">
        <v>1067</v>
      </c>
      <c r="B214" s="333">
        <v>779</v>
      </c>
      <c r="C214" s="13" t="s">
        <v>1068</v>
      </c>
      <c r="D214" s="333" t="s">
        <v>2326</v>
      </c>
      <c r="E214" s="13" t="s">
        <v>1069</v>
      </c>
      <c r="F214" s="13" t="s">
        <v>87</v>
      </c>
      <c r="G214" s="13" t="s">
        <v>88</v>
      </c>
      <c r="H214" s="13" t="s">
        <v>139</v>
      </c>
      <c r="I214" s="334"/>
      <c r="L214"/>
      <c r="M214"/>
      <c r="N214" t="s">
        <v>1070</v>
      </c>
      <c r="O214" s="13" t="s">
        <v>2430</v>
      </c>
      <c r="Q214" s="13" t="s">
        <v>92</v>
      </c>
      <c r="R214" s="13" t="s">
        <v>83</v>
      </c>
    </row>
    <row r="215" spans="1:18">
      <c r="A215" s="13" t="s">
        <v>1071</v>
      </c>
      <c r="B215" s="333">
        <v>780</v>
      </c>
      <c r="C215" s="13" t="s">
        <v>1072</v>
      </c>
      <c r="D215" s="333" t="s">
        <v>2327</v>
      </c>
      <c r="E215" s="13" t="s">
        <v>1073</v>
      </c>
      <c r="F215" s="13" t="s">
        <v>87</v>
      </c>
      <c r="G215" s="13" t="s">
        <v>103</v>
      </c>
      <c r="H215" s="13" t="s">
        <v>112</v>
      </c>
      <c r="I215" s="334">
        <v>43191</v>
      </c>
      <c r="J215" s="13" t="s">
        <v>344</v>
      </c>
      <c r="K215" s="13" t="s">
        <v>17</v>
      </c>
      <c r="L215" t="s">
        <v>1074</v>
      </c>
      <c r="M215" t="s">
        <v>1075</v>
      </c>
      <c r="N215"/>
      <c r="O215" s="13" t="s">
        <v>2429</v>
      </c>
      <c r="Q215" s="13" t="s">
        <v>92</v>
      </c>
      <c r="R215" s="13" t="s">
        <v>83</v>
      </c>
    </row>
    <row r="216" spans="1:18">
      <c r="A216" s="13" t="s">
        <v>1076</v>
      </c>
      <c r="B216" s="333">
        <v>380</v>
      </c>
      <c r="C216" s="13" t="s">
        <v>1077</v>
      </c>
      <c r="D216" s="333" t="s">
        <v>2328</v>
      </c>
      <c r="E216" s="13" t="s">
        <v>1078</v>
      </c>
      <c r="F216" s="13" t="s">
        <v>102</v>
      </c>
      <c r="G216" s="13" t="s">
        <v>103</v>
      </c>
      <c r="H216" s="13" t="s">
        <v>112</v>
      </c>
      <c r="I216" s="334">
        <v>40452</v>
      </c>
      <c r="J216" s="13" t="s">
        <v>1079</v>
      </c>
      <c r="K216" s="13" t="s">
        <v>17</v>
      </c>
      <c r="L216" t="s">
        <v>1080</v>
      </c>
      <c r="M216" t="s">
        <v>1081</v>
      </c>
      <c r="N216"/>
      <c r="O216" s="13" t="s">
        <v>81</v>
      </c>
      <c r="Q216" s="13" t="s">
        <v>82</v>
      </c>
      <c r="R216" s="13" t="s">
        <v>75</v>
      </c>
    </row>
    <row r="217" spans="1:18">
      <c r="A217" s="13" t="s">
        <v>1082</v>
      </c>
      <c r="B217" s="333">
        <v>379</v>
      </c>
      <c r="C217" s="13" t="s">
        <v>1083</v>
      </c>
      <c r="D217" s="333" t="s">
        <v>2329</v>
      </c>
      <c r="E217" s="13" t="s">
        <v>1084</v>
      </c>
      <c r="F217" s="13" t="s">
        <v>102</v>
      </c>
      <c r="G217" s="13" t="s">
        <v>103</v>
      </c>
      <c r="H217" s="13" t="s">
        <v>112</v>
      </c>
      <c r="I217" s="334">
        <v>40756</v>
      </c>
      <c r="J217" s="13" t="s">
        <v>157</v>
      </c>
      <c r="K217" s="13" t="s">
        <v>17</v>
      </c>
      <c r="L217" t="s">
        <v>1085</v>
      </c>
      <c r="M217" t="s">
        <v>1086</v>
      </c>
      <c r="N217"/>
      <c r="O217" s="13" t="s">
        <v>2429</v>
      </c>
      <c r="Q217" s="13" t="s">
        <v>92</v>
      </c>
      <c r="R217" s="13" t="s">
        <v>75</v>
      </c>
    </row>
    <row r="218" spans="1:18">
      <c r="A218" s="13" t="s">
        <v>1087</v>
      </c>
      <c r="B218" s="333">
        <v>148</v>
      </c>
      <c r="C218" s="13" t="s">
        <v>1088</v>
      </c>
      <c r="D218" s="333" t="s">
        <v>2330</v>
      </c>
      <c r="E218" s="13" t="s">
        <v>1089</v>
      </c>
      <c r="F218" s="13" t="s">
        <v>75</v>
      </c>
      <c r="G218" s="13" t="s">
        <v>76</v>
      </c>
      <c r="H218" s="13" t="s">
        <v>279</v>
      </c>
      <c r="I218" s="334">
        <v>45170</v>
      </c>
      <c r="J218" s="13" t="s">
        <v>187</v>
      </c>
      <c r="K218" s="13" t="s">
        <v>17</v>
      </c>
      <c r="L218" t="s">
        <v>188</v>
      </c>
      <c r="M218" t="s">
        <v>2480</v>
      </c>
      <c r="N218"/>
      <c r="O218" s="13" t="s">
        <v>116</v>
      </c>
      <c r="Q218" s="13" t="s">
        <v>92</v>
      </c>
      <c r="R218" s="13" t="s">
        <v>83</v>
      </c>
    </row>
    <row r="219" spans="1:18">
      <c r="A219" s="13" t="s">
        <v>1090</v>
      </c>
      <c r="B219" s="333">
        <v>782</v>
      </c>
      <c r="C219" s="13" t="s">
        <v>1091</v>
      </c>
      <c r="D219" s="333" t="s">
        <v>2331</v>
      </c>
      <c r="E219" s="13" t="s">
        <v>1092</v>
      </c>
      <c r="F219" s="13" t="s">
        <v>87</v>
      </c>
      <c r="G219" s="13" t="s">
        <v>88</v>
      </c>
      <c r="H219" s="13" t="s">
        <v>89</v>
      </c>
      <c r="I219" s="334"/>
      <c r="L219"/>
      <c r="M219"/>
      <c r="N219" t="s">
        <v>1093</v>
      </c>
      <c r="O219" s="13" t="s">
        <v>116</v>
      </c>
      <c r="Q219" s="13" t="s">
        <v>92</v>
      </c>
      <c r="R219" s="13" t="s">
        <v>128</v>
      </c>
    </row>
    <row r="220" spans="1:18">
      <c r="A220" s="13" t="s">
        <v>1094</v>
      </c>
      <c r="B220" s="333">
        <v>784</v>
      </c>
      <c r="C220" s="13" t="s">
        <v>1095</v>
      </c>
      <c r="D220" s="333" t="s">
        <v>2332</v>
      </c>
      <c r="E220" s="13" t="s">
        <v>1096</v>
      </c>
      <c r="F220" s="13" t="s">
        <v>87</v>
      </c>
      <c r="G220" s="13" t="s">
        <v>88</v>
      </c>
      <c r="H220" s="13" t="s">
        <v>89</v>
      </c>
      <c r="I220" s="334"/>
      <c r="L220"/>
      <c r="M220"/>
      <c r="N220" t="s">
        <v>1097</v>
      </c>
      <c r="O220" s="13" t="s">
        <v>135</v>
      </c>
      <c r="Q220" s="13" t="s">
        <v>92</v>
      </c>
      <c r="R220" s="13" t="s">
        <v>83</v>
      </c>
    </row>
    <row r="221" spans="1:18">
      <c r="A221" s="13" t="s">
        <v>1098</v>
      </c>
      <c r="B221" s="333">
        <v>787</v>
      </c>
      <c r="C221" s="13" t="s">
        <v>1099</v>
      </c>
      <c r="D221" s="333" t="s">
        <v>2333</v>
      </c>
      <c r="E221" s="13" t="s">
        <v>1100</v>
      </c>
      <c r="F221" s="13" t="s">
        <v>87</v>
      </c>
      <c r="G221" s="13" t="s">
        <v>88</v>
      </c>
      <c r="H221" s="13" t="s">
        <v>139</v>
      </c>
      <c r="I221" s="334"/>
      <c r="L221"/>
      <c r="M221"/>
      <c r="N221" t="s">
        <v>1101</v>
      </c>
      <c r="O221" s="13" t="s">
        <v>2430</v>
      </c>
      <c r="Q221" s="13" t="s">
        <v>92</v>
      </c>
      <c r="R221" s="13" t="s">
        <v>83</v>
      </c>
    </row>
    <row r="222" spans="1:18">
      <c r="A222" s="13" t="s">
        <v>1102</v>
      </c>
      <c r="B222" s="333">
        <v>880</v>
      </c>
      <c r="C222" s="13" t="s">
        <v>1103</v>
      </c>
      <c r="D222" s="333" t="s">
        <v>2334</v>
      </c>
      <c r="E222" s="13" t="s">
        <v>1104</v>
      </c>
      <c r="F222" s="13" t="s">
        <v>87</v>
      </c>
      <c r="G222" s="13" t="s">
        <v>103</v>
      </c>
      <c r="H222" s="13" t="s">
        <v>112</v>
      </c>
      <c r="I222" s="334">
        <v>40756</v>
      </c>
      <c r="J222" s="13" t="s">
        <v>228</v>
      </c>
      <c r="K222" s="13" t="s">
        <v>17</v>
      </c>
      <c r="L222" t="s">
        <v>1105</v>
      </c>
      <c r="M222" t="s">
        <v>1106</v>
      </c>
      <c r="N222"/>
      <c r="O222" s="13" t="s">
        <v>81</v>
      </c>
      <c r="Q222" s="13" t="s">
        <v>75</v>
      </c>
      <c r="R222" s="13" t="s">
        <v>128</v>
      </c>
    </row>
    <row r="223" spans="1:18">
      <c r="A223" s="13" t="s">
        <v>1107</v>
      </c>
      <c r="B223" s="333">
        <v>592</v>
      </c>
      <c r="C223" s="13" t="s">
        <v>1108</v>
      </c>
      <c r="D223" s="333" t="s">
        <v>2335</v>
      </c>
      <c r="E223" s="13" t="s">
        <v>1109</v>
      </c>
      <c r="F223" s="13" t="s">
        <v>87</v>
      </c>
      <c r="G223" s="13" t="s">
        <v>88</v>
      </c>
      <c r="H223" s="13" t="s">
        <v>120</v>
      </c>
      <c r="I223" s="334">
        <v>45748</v>
      </c>
      <c r="L223"/>
      <c r="M223"/>
      <c r="N223" t="s">
        <v>1110</v>
      </c>
      <c r="O223" s="13" t="s">
        <v>2430</v>
      </c>
      <c r="Q223" s="13" t="s">
        <v>92</v>
      </c>
      <c r="R223" s="13" t="s">
        <v>128</v>
      </c>
    </row>
    <row r="224" spans="1:18">
      <c r="A224" s="13" t="s">
        <v>1111</v>
      </c>
      <c r="B224" s="333">
        <v>769</v>
      </c>
      <c r="C224" s="13" t="s">
        <v>1112</v>
      </c>
      <c r="D224" s="333" t="s">
        <v>2336</v>
      </c>
      <c r="E224" s="13" t="s">
        <v>1113</v>
      </c>
      <c r="F224" s="13" t="s">
        <v>87</v>
      </c>
      <c r="G224" s="13" t="s">
        <v>88</v>
      </c>
      <c r="H224" s="13" t="s">
        <v>120</v>
      </c>
      <c r="I224" s="334"/>
      <c r="L224"/>
      <c r="M224"/>
      <c r="N224" t="s">
        <v>984</v>
      </c>
      <c r="O224" s="13" t="s">
        <v>135</v>
      </c>
      <c r="Q224" s="13" t="s">
        <v>92</v>
      </c>
      <c r="R224" s="13" t="s">
        <v>128</v>
      </c>
    </row>
    <row r="225" spans="1:18">
      <c r="A225" s="13" t="s">
        <v>1114</v>
      </c>
      <c r="B225" s="333">
        <v>596</v>
      </c>
      <c r="C225" s="13" t="s">
        <v>1115</v>
      </c>
      <c r="D225" s="333" t="s">
        <v>2337</v>
      </c>
      <c r="E225" s="13" t="s">
        <v>1154</v>
      </c>
      <c r="F225" s="13" t="s">
        <v>87</v>
      </c>
      <c r="G225" s="13" t="s">
        <v>103</v>
      </c>
      <c r="H225" s="13" t="s">
        <v>112</v>
      </c>
      <c r="I225" s="334">
        <v>45292</v>
      </c>
      <c r="J225" s="13" t="s">
        <v>2338</v>
      </c>
      <c r="K225" s="13" t="s">
        <v>17</v>
      </c>
      <c r="L225" t="s">
        <v>2481</v>
      </c>
      <c r="M225" t="s">
        <v>2482</v>
      </c>
      <c r="N225"/>
      <c r="O225" s="13" t="s">
        <v>2430</v>
      </c>
      <c r="P225" s="13" t="s">
        <v>2339</v>
      </c>
      <c r="Q225" s="13" t="s">
        <v>92</v>
      </c>
      <c r="R225" s="13" t="s">
        <v>83</v>
      </c>
    </row>
    <row r="226" spans="1:18">
      <c r="A226" s="13" t="s">
        <v>1116</v>
      </c>
      <c r="B226" s="333">
        <v>722</v>
      </c>
      <c r="C226" s="13" t="s">
        <v>1117</v>
      </c>
      <c r="D226" s="333" t="s">
        <v>2340</v>
      </c>
      <c r="E226" s="13" t="s">
        <v>1118</v>
      </c>
      <c r="F226" s="13" t="s">
        <v>87</v>
      </c>
      <c r="G226" s="13" t="s">
        <v>103</v>
      </c>
      <c r="H226" s="13" t="s">
        <v>112</v>
      </c>
      <c r="I226" s="334">
        <v>41275</v>
      </c>
      <c r="J226" s="13" t="s">
        <v>113</v>
      </c>
      <c r="K226" s="13" t="s">
        <v>17</v>
      </c>
      <c r="L226" t="s">
        <v>1119</v>
      </c>
      <c r="M226" t="s">
        <v>1120</v>
      </c>
      <c r="N226"/>
      <c r="O226" s="13" t="s">
        <v>2430</v>
      </c>
      <c r="Q226" s="13" t="s">
        <v>92</v>
      </c>
      <c r="R226" s="13" t="s">
        <v>83</v>
      </c>
    </row>
    <row r="227" spans="1:18">
      <c r="A227" s="13" t="s">
        <v>1121</v>
      </c>
      <c r="B227" s="333">
        <v>594</v>
      </c>
      <c r="C227" s="13" t="s">
        <v>1122</v>
      </c>
      <c r="D227" s="333" t="s">
        <v>2341</v>
      </c>
      <c r="E227" s="13" t="s">
        <v>1123</v>
      </c>
      <c r="F227" s="13" t="s">
        <v>87</v>
      </c>
      <c r="G227" s="13" t="s">
        <v>103</v>
      </c>
      <c r="H227" s="13" t="s">
        <v>112</v>
      </c>
      <c r="I227" s="334">
        <v>44835</v>
      </c>
      <c r="J227" s="13" t="s">
        <v>443</v>
      </c>
      <c r="K227" s="13" t="s">
        <v>17</v>
      </c>
      <c r="L227" t="s">
        <v>444</v>
      </c>
      <c r="M227" t="s">
        <v>1124</v>
      </c>
      <c r="N227"/>
      <c r="O227" s="13" t="s">
        <v>2430</v>
      </c>
      <c r="Q227" s="13" t="s">
        <v>92</v>
      </c>
      <c r="R227" s="13" t="s">
        <v>128</v>
      </c>
    </row>
    <row r="228" spans="1:18">
      <c r="A228" s="13" t="s">
        <v>1125</v>
      </c>
      <c r="B228" s="333">
        <v>947</v>
      </c>
      <c r="C228" s="13" t="s">
        <v>2483</v>
      </c>
      <c r="D228" s="333" t="s">
        <v>2484</v>
      </c>
      <c r="E228" s="13" t="s">
        <v>2485</v>
      </c>
      <c r="F228" s="13" t="s">
        <v>87</v>
      </c>
      <c r="G228" s="13" t="s">
        <v>103</v>
      </c>
      <c r="H228" s="13" t="s">
        <v>104</v>
      </c>
      <c r="I228" s="334">
        <v>45413</v>
      </c>
      <c r="J228" s="13" t="s">
        <v>113</v>
      </c>
      <c r="K228" s="13" t="s">
        <v>17</v>
      </c>
      <c r="L228" t="s">
        <v>2486</v>
      </c>
      <c r="M228" t="s">
        <v>2487</v>
      </c>
      <c r="N228"/>
      <c r="O228" s="13" t="s">
        <v>91</v>
      </c>
      <c r="P228" s="13" t="s">
        <v>2488</v>
      </c>
      <c r="Q228" s="13" t="s">
        <v>92</v>
      </c>
      <c r="R228" s="13" t="s">
        <v>83</v>
      </c>
    </row>
    <row r="229" spans="1:18">
      <c r="A229" s="13" t="s">
        <v>1126</v>
      </c>
      <c r="B229" s="333">
        <v>905</v>
      </c>
      <c r="C229" s="13" t="s">
        <v>1127</v>
      </c>
      <c r="D229" s="333" t="s">
        <v>2342</v>
      </c>
      <c r="E229" s="13" t="s">
        <v>1128</v>
      </c>
      <c r="F229" s="13" t="s">
        <v>87</v>
      </c>
      <c r="G229" s="13" t="s">
        <v>103</v>
      </c>
      <c r="H229" s="13" t="s">
        <v>112</v>
      </c>
      <c r="I229" s="334">
        <v>42826</v>
      </c>
      <c r="J229" s="13" t="s">
        <v>113</v>
      </c>
      <c r="K229" s="13" t="s">
        <v>17</v>
      </c>
      <c r="L229" t="s">
        <v>1129</v>
      </c>
      <c r="M229" t="s">
        <v>1130</v>
      </c>
      <c r="N229"/>
      <c r="O229" s="13" t="s">
        <v>108</v>
      </c>
      <c r="Q229" s="13" t="s">
        <v>92</v>
      </c>
      <c r="R229" s="13" t="s">
        <v>83</v>
      </c>
    </row>
    <row r="230" spans="1:18">
      <c r="A230" s="13" t="s">
        <v>1131</v>
      </c>
      <c r="B230" s="333">
        <v>611</v>
      </c>
      <c r="C230" s="13" t="s">
        <v>1132</v>
      </c>
      <c r="D230" s="333" t="s">
        <v>2343</v>
      </c>
      <c r="E230" s="13" t="s">
        <v>1133</v>
      </c>
      <c r="F230" s="13" t="s">
        <v>87</v>
      </c>
      <c r="G230" s="13" t="s">
        <v>103</v>
      </c>
      <c r="H230" s="13" t="s">
        <v>112</v>
      </c>
      <c r="I230" s="334">
        <v>42979</v>
      </c>
      <c r="J230" s="13" t="s">
        <v>113</v>
      </c>
      <c r="K230" s="13" t="s">
        <v>17</v>
      </c>
      <c r="L230" t="s">
        <v>1134</v>
      </c>
      <c r="M230" t="s">
        <v>1135</v>
      </c>
      <c r="N230"/>
      <c r="O230" s="13" t="s">
        <v>135</v>
      </c>
      <c r="Q230" s="13" t="s">
        <v>92</v>
      </c>
      <c r="R230" s="13" t="s">
        <v>83</v>
      </c>
    </row>
    <row r="231" spans="1:18">
      <c r="A231" s="13" t="s">
        <v>1136</v>
      </c>
      <c r="B231" s="333">
        <v>906</v>
      </c>
      <c r="C231" s="13" t="s">
        <v>1137</v>
      </c>
      <c r="D231" s="333" t="s">
        <v>2344</v>
      </c>
      <c r="E231" s="13" t="s">
        <v>1138</v>
      </c>
      <c r="F231" s="13" t="s">
        <v>87</v>
      </c>
      <c r="G231" s="13" t="s">
        <v>88</v>
      </c>
      <c r="H231" s="13" t="s">
        <v>139</v>
      </c>
      <c r="I231" s="334"/>
      <c r="L231"/>
      <c r="M231"/>
      <c r="N231" t="s">
        <v>1139</v>
      </c>
      <c r="O231" s="13" t="s">
        <v>108</v>
      </c>
      <c r="Q231" s="13" t="s">
        <v>92</v>
      </c>
      <c r="R231" s="13" t="s">
        <v>83</v>
      </c>
    </row>
    <row r="232" spans="1:18">
      <c r="A232" s="13" t="s">
        <v>1140</v>
      </c>
      <c r="B232" s="333">
        <v>734</v>
      </c>
      <c r="C232" s="13" t="s">
        <v>1141</v>
      </c>
      <c r="D232" s="333" t="s">
        <v>2345</v>
      </c>
      <c r="E232" s="13" t="s">
        <v>2346</v>
      </c>
      <c r="F232" s="13" t="s">
        <v>87</v>
      </c>
      <c r="G232" s="13" t="s">
        <v>103</v>
      </c>
      <c r="H232" s="13" t="s">
        <v>112</v>
      </c>
      <c r="I232" s="334">
        <v>45292</v>
      </c>
      <c r="J232" s="13" t="s">
        <v>2338</v>
      </c>
      <c r="K232" s="13" t="s">
        <v>17</v>
      </c>
      <c r="L232" t="s">
        <v>2489</v>
      </c>
      <c r="M232" t="s">
        <v>2490</v>
      </c>
      <c r="N232"/>
      <c r="O232" s="13" t="s">
        <v>116</v>
      </c>
      <c r="P232" s="13" t="s">
        <v>2347</v>
      </c>
      <c r="Q232" s="13" t="s">
        <v>92</v>
      </c>
      <c r="R232" s="13" t="s">
        <v>83</v>
      </c>
    </row>
    <row r="233" spans="1:18">
      <c r="A233" s="13" t="s">
        <v>1142</v>
      </c>
      <c r="B233" s="333">
        <v>692</v>
      </c>
      <c r="C233" s="13" t="s">
        <v>1143</v>
      </c>
      <c r="D233" s="333" t="s">
        <v>2348</v>
      </c>
      <c r="E233" s="13" t="s">
        <v>1144</v>
      </c>
      <c r="F233" s="13" t="s">
        <v>87</v>
      </c>
      <c r="G233" s="13" t="s">
        <v>103</v>
      </c>
      <c r="H233" s="13" t="s">
        <v>112</v>
      </c>
      <c r="I233" s="334">
        <v>43160</v>
      </c>
      <c r="J233" s="13" t="s">
        <v>113</v>
      </c>
      <c r="K233" s="13" t="s">
        <v>17</v>
      </c>
      <c r="L233" t="s">
        <v>1145</v>
      </c>
      <c r="M233" t="s">
        <v>1146</v>
      </c>
      <c r="N233"/>
      <c r="O233" s="13" t="s">
        <v>2429</v>
      </c>
      <c r="Q233" s="13" t="s">
        <v>92</v>
      </c>
      <c r="R233" s="13" t="s">
        <v>83</v>
      </c>
    </row>
    <row r="234" spans="1:18">
      <c r="A234" s="13" t="s">
        <v>1147</v>
      </c>
      <c r="B234" s="333">
        <v>907</v>
      </c>
      <c r="C234" s="13" t="s">
        <v>1148</v>
      </c>
      <c r="D234" s="333" t="s">
        <v>2349</v>
      </c>
      <c r="E234" s="13" t="s">
        <v>1149</v>
      </c>
      <c r="F234" s="13" t="s">
        <v>87</v>
      </c>
      <c r="G234" s="13" t="s">
        <v>88</v>
      </c>
      <c r="H234" s="13" t="s">
        <v>120</v>
      </c>
      <c r="I234" s="334"/>
      <c r="L234"/>
      <c r="M234"/>
      <c r="N234" t="s">
        <v>2491</v>
      </c>
      <c r="O234" s="13" t="s">
        <v>108</v>
      </c>
      <c r="P234" s="13" t="s">
        <v>2433</v>
      </c>
      <c r="Q234" s="13" t="s">
        <v>92</v>
      </c>
      <c r="R234" s="13" t="s">
        <v>83</v>
      </c>
    </row>
    <row r="235" spans="1:18">
      <c r="A235" s="13" t="s">
        <v>1150</v>
      </c>
      <c r="B235" s="333">
        <v>613</v>
      </c>
      <c r="C235" s="13" t="s">
        <v>1151</v>
      </c>
      <c r="D235" s="333" t="s">
        <v>2350</v>
      </c>
      <c r="E235" s="13" t="s">
        <v>1152</v>
      </c>
      <c r="F235" s="13" t="s">
        <v>87</v>
      </c>
      <c r="G235" s="13" t="s">
        <v>103</v>
      </c>
      <c r="H235" s="13" t="s">
        <v>112</v>
      </c>
      <c r="I235" s="334">
        <v>40756</v>
      </c>
      <c r="J235" s="13" t="s">
        <v>1153</v>
      </c>
      <c r="K235" s="13" t="s">
        <v>17</v>
      </c>
      <c r="L235" t="s">
        <v>1154</v>
      </c>
      <c r="M235" t="s">
        <v>1155</v>
      </c>
      <c r="N235"/>
      <c r="O235" s="13" t="s">
        <v>2430</v>
      </c>
      <c r="Q235" s="13" t="s">
        <v>75</v>
      </c>
      <c r="R235" s="13" t="s">
        <v>83</v>
      </c>
    </row>
    <row r="236" spans="1:18">
      <c r="A236" s="13" t="s">
        <v>1156</v>
      </c>
      <c r="B236" s="333">
        <v>768</v>
      </c>
      <c r="C236" s="13" t="s">
        <v>1157</v>
      </c>
      <c r="D236" s="333" t="s">
        <v>2351</v>
      </c>
      <c r="E236" s="13" t="s">
        <v>1158</v>
      </c>
      <c r="F236" s="13" t="s">
        <v>87</v>
      </c>
      <c r="G236" s="13" t="s">
        <v>88</v>
      </c>
      <c r="H236" s="13" t="s">
        <v>120</v>
      </c>
      <c r="I236" s="334"/>
      <c r="L236"/>
      <c r="M236"/>
      <c r="N236" t="s">
        <v>1159</v>
      </c>
      <c r="O236" s="13" t="s">
        <v>81</v>
      </c>
      <c r="Q236" s="13" t="s">
        <v>92</v>
      </c>
      <c r="R236" s="13" t="s">
        <v>83</v>
      </c>
    </row>
    <row r="237" spans="1:18">
      <c r="A237" s="13" t="s">
        <v>2352</v>
      </c>
      <c r="B237" s="333">
        <v>810</v>
      </c>
      <c r="C237" s="13" t="s">
        <v>1160</v>
      </c>
      <c r="D237" s="333" t="s">
        <v>2353</v>
      </c>
      <c r="E237" s="13" t="s">
        <v>1161</v>
      </c>
      <c r="F237" s="13" t="s">
        <v>87</v>
      </c>
      <c r="G237" s="13" t="s">
        <v>103</v>
      </c>
      <c r="H237" s="13" t="s">
        <v>112</v>
      </c>
      <c r="I237" s="334">
        <v>45078</v>
      </c>
      <c r="J237" s="13" t="s">
        <v>113</v>
      </c>
      <c r="K237" s="13" t="s">
        <v>17</v>
      </c>
      <c r="L237" t="s">
        <v>1162</v>
      </c>
      <c r="M237" t="s">
        <v>1163</v>
      </c>
      <c r="N237"/>
      <c r="O237" s="13" t="s">
        <v>2429</v>
      </c>
      <c r="Q237" s="13" t="s">
        <v>92</v>
      </c>
      <c r="R237" s="13" t="s">
        <v>83</v>
      </c>
    </row>
    <row r="238" spans="1:18">
      <c r="A238" s="13" t="s">
        <v>1164</v>
      </c>
      <c r="B238" s="333">
        <v>581</v>
      </c>
      <c r="C238" s="13" t="s">
        <v>1165</v>
      </c>
      <c r="D238" s="333" t="s">
        <v>2354</v>
      </c>
      <c r="E238" s="13" t="s">
        <v>1166</v>
      </c>
      <c r="F238" s="13" t="s">
        <v>87</v>
      </c>
      <c r="G238" s="13" t="s">
        <v>103</v>
      </c>
      <c r="H238" s="13" t="s">
        <v>104</v>
      </c>
      <c r="I238" s="334">
        <v>43678</v>
      </c>
      <c r="J238" s="13" t="s">
        <v>113</v>
      </c>
      <c r="K238" s="13" t="s">
        <v>17</v>
      </c>
      <c r="L238" t="s">
        <v>1167</v>
      </c>
      <c r="M238" t="s">
        <v>1168</v>
      </c>
      <c r="N238"/>
      <c r="O238" s="13" t="s">
        <v>116</v>
      </c>
      <c r="Q238" s="13" t="s">
        <v>92</v>
      </c>
      <c r="R238" s="13" t="s">
        <v>83</v>
      </c>
    </row>
    <row r="239" spans="1:18">
      <c r="A239" s="13" t="s">
        <v>1169</v>
      </c>
      <c r="B239" s="333">
        <v>948</v>
      </c>
      <c r="C239" s="13" t="s">
        <v>1170</v>
      </c>
      <c r="D239" s="333" t="s">
        <v>2355</v>
      </c>
      <c r="E239" s="13" t="s">
        <v>1171</v>
      </c>
      <c r="F239" s="13" t="s">
        <v>87</v>
      </c>
      <c r="G239" s="13" t="s">
        <v>88</v>
      </c>
      <c r="H239" s="13" t="s">
        <v>139</v>
      </c>
      <c r="I239" s="334"/>
      <c r="L239"/>
      <c r="M239"/>
      <c r="N239" t="s">
        <v>1172</v>
      </c>
      <c r="O239" s="13" t="s">
        <v>91</v>
      </c>
      <c r="Q239" s="13" t="s">
        <v>92</v>
      </c>
      <c r="R239" s="13" t="s">
        <v>128</v>
      </c>
    </row>
    <row r="240" spans="1:18">
      <c r="A240" s="13" t="s">
        <v>1173</v>
      </c>
      <c r="B240" s="333">
        <v>381</v>
      </c>
      <c r="C240" s="13" t="s">
        <v>1174</v>
      </c>
      <c r="D240" s="333" t="s">
        <v>2356</v>
      </c>
      <c r="E240" s="13" t="s">
        <v>1175</v>
      </c>
      <c r="F240" s="13" t="s">
        <v>102</v>
      </c>
      <c r="G240" s="13" t="s">
        <v>103</v>
      </c>
      <c r="H240" s="13" t="s">
        <v>112</v>
      </c>
      <c r="I240" s="334">
        <v>40756</v>
      </c>
      <c r="J240" s="13" t="s">
        <v>1176</v>
      </c>
      <c r="K240" s="13" t="s">
        <v>17</v>
      </c>
      <c r="L240" t="s">
        <v>1177</v>
      </c>
      <c r="M240" t="s">
        <v>1178</v>
      </c>
      <c r="N240"/>
      <c r="O240" s="13" t="s">
        <v>91</v>
      </c>
      <c r="Q240" s="13" t="s">
        <v>82</v>
      </c>
      <c r="R240" s="13" t="s">
        <v>75</v>
      </c>
    </row>
    <row r="241" spans="1:18">
      <c r="A241" s="13" t="s">
        <v>1179</v>
      </c>
      <c r="B241" s="333">
        <v>955</v>
      </c>
      <c r="C241" s="13" t="s">
        <v>1180</v>
      </c>
      <c r="D241" s="333" t="s">
        <v>2357</v>
      </c>
      <c r="E241" s="13" t="s">
        <v>2358</v>
      </c>
      <c r="F241" s="13" t="s">
        <v>87</v>
      </c>
      <c r="G241" s="13" t="s">
        <v>103</v>
      </c>
      <c r="H241" s="13" t="s">
        <v>112</v>
      </c>
      <c r="I241" s="334">
        <v>45292</v>
      </c>
      <c r="J241" s="13" t="s">
        <v>2338</v>
      </c>
      <c r="K241" s="13" t="s">
        <v>17</v>
      </c>
      <c r="L241" t="s">
        <v>2492</v>
      </c>
      <c r="M241" t="s">
        <v>2493</v>
      </c>
      <c r="N241"/>
      <c r="O241" s="13" t="s">
        <v>81</v>
      </c>
      <c r="P241" s="13" t="s">
        <v>2359</v>
      </c>
      <c r="Q241" s="13" t="s">
        <v>92</v>
      </c>
      <c r="R241" s="13" t="s">
        <v>83</v>
      </c>
    </row>
    <row r="242" spans="1:18">
      <c r="A242" s="13" t="s">
        <v>1181</v>
      </c>
      <c r="B242" s="333">
        <v>912</v>
      </c>
      <c r="C242" s="13" t="s">
        <v>1182</v>
      </c>
      <c r="D242" s="333" t="s">
        <v>2360</v>
      </c>
      <c r="E242" s="13" t="s">
        <v>2361</v>
      </c>
      <c r="F242" s="13" t="s">
        <v>87</v>
      </c>
      <c r="G242" s="13" t="s">
        <v>103</v>
      </c>
      <c r="H242" s="13" t="s">
        <v>112</v>
      </c>
      <c r="I242" s="334">
        <v>45292</v>
      </c>
      <c r="J242" s="13" t="s">
        <v>2338</v>
      </c>
      <c r="K242" s="13" t="s">
        <v>17</v>
      </c>
      <c r="L242" t="s">
        <v>2494</v>
      </c>
      <c r="M242" t="s">
        <v>2495</v>
      </c>
      <c r="N242"/>
      <c r="O242" s="13" t="s">
        <v>108</v>
      </c>
      <c r="P242" s="13" t="s">
        <v>2362</v>
      </c>
      <c r="Q242" s="13" t="s">
        <v>92</v>
      </c>
      <c r="R242" s="13" t="s">
        <v>83</v>
      </c>
    </row>
    <row r="243" spans="1:18">
      <c r="A243" s="13" t="s">
        <v>1183</v>
      </c>
      <c r="B243" s="333">
        <v>767</v>
      </c>
      <c r="C243" s="13" t="s">
        <v>1184</v>
      </c>
      <c r="D243" s="333" t="s">
        <v>2363</v>
      </c>
      <c r="E243" s="13" t="s">
        <v>1185</v>
      </c>
      <c r="F243" s="13" t="s">
        <v>87</v>
      </c>
      <c r="G243" s="13" t="s">
        <v>88</v>
      </c>
      <c r="H243" s="13" t="s">
        <v>89</v>
      </c>
      <c r="I243" s="334"/>
      <c r="L243"/>
      <c r="M243"/>
      <c r="N243" t="s">
        <v>1186</v>
      </c>
      <c r="O243" s="13" t="s">
        <v>135</v>
      </c>
      <c r="Q243" s="13" t="s">
        <v>92</v>
      </c>
      <c r="R243" s="13" t="s">
        <v>83</v>
      </c>
    </row>
    <row r="244" spans="1:18">
      <c r="A244" s="13" t="s">
        <v>1187</v>
      </c>
      <c r="B244" s="333">
        <v>615</v>
      </c>
      <c r="C244" s="13" t="s">
        <v>1188</v>
      </c>
      <c r="D244" s="333" t="s">
        <v>2364</v>
      </c>
      <c r="E244" s="13" t="s">
        <v>1189</v>
      </c>
      <c r="F244" s="13" t="s">
        <v>87</v>
      </c>
      <c r="G244" s="13" t="s">
        <v>103</v>
      </c>
      <c r="H244" s="13" t="s">
        <v>112</v>
      </c>
      <c r="I244" s="334">
        <v>40756</v>
      </c>
      <c r="J244" s="13" t="s">
        <v>132</v>
      </c>
      <c r="K244" s="13" t="s">
        <v>17</v>
      </c>
      <c r="L244" t="s">
        <v>1190</v>
      </c>
      <c r="M244" t="s">
        <v>1191</v>
      </c>
      <c r="N244"/>
      <c r="O244" s="13" t="s">
        <v>135</v>
      </c>
      <c r="Q244" s="13" t="s">
        <v>75</v>
      </c>
      <c r="R244" s="13" t="s">
        <v>128</v>
      </c>
    </row>
    <row r="245" spans="1:18">
      <c r="A245" s="13" t="s">
        <v>1192</v>
      </c>
      <c r="B245" s="333">
        <v>793</v>
      </c>
      <c r="C245" s="13" t="s">
        <v>1193</v>
      </c>
      <c r="D245" s="333" t="s">
        <v>2365</v>
      </c>
      <c r="E245" s="13" t="s">
        <v>1194</v>
      </c>
      <c r="F245" s="13" t="s">
        <v>87</v>
      </c>
      <c r="G245" s="13" t="s">
        <v>88</v>
      </c>
      <c r="H245" s="13" t="s">
        <v>89</v>
      </c>
      <c r="I245" s="334"/>
      <c r="L245"/>
      <c r="M245"/>
      <c r="N245" t="s">
        <v>1195</v>
      </c>
      <c r="O245" s="13" t="s">
        <v>135</v>
      </c>
      <c r="Q245" s="13" t="s">
        <v>92</v>
      </c>
      <c r="R245" s="13" t="s">
        <v>128</v>
      </c>
    </row>
    <row r="246" spans="1:18">
      <c r="A246" s="13" t="s">
        <v>1196</v>
      </c>
      <c r="B246" s="333">
        <v>660</v>
      </c>
      <c r="C246" s="13" t="s">
        <v>1197</v>
      </c>
      <c r="D246" s="333" t="s">
        <v>2366</v>
      </c>
      <c r="E246" s="13" t="s">
        <v>1198</v>
      </c>
      <c r="F246" s="13" t="s">
        <v>87</v>
      </c>
      <c r="G246" s="13" t="s">
        <v>103</v>
      </c>
      <c r="H246" s="13" t="s">
        <v>112</v>
      </c>
      <c r="I246" s="334">
        <v>41487</v>
      </c>
      <c r="J246" s="13" t="s">
        <v>1199</v>
      </c>
      <c r="K246" s="13" t="s">
        <v>17</v>
      </c>
      <c r="L246" t="s">
        <v>1200</v>
      </c>
      <c r="M246" t="s">
        <v>1201</v>
      </c>
      <c r="N246"/>
      <c r="O246" s="13" t="s">
        <v>116</v>
      </c>
      <c r="Q246" s="13" t="s">
        <v>92</v>
      </c>
      <c r="R246" s="13" t="s">
        <v>83</v>
      </c>
    </row>
    <row r="247" spans="1:18">
      <c r="A247" s="13" t="s">
        <v>1202</v>
      </c>
      <c r="B247" s="333">
        <v>791</v>
      </c>
      <c r="C247" s="13" t="s">
        <v>1203</v>
      </c>
      <c r="D247" s="333" t="s">
        <v>2367</v>
      </c>
      <c r="E247" s="13" t="s">
        <v>1204</v>
      </c>
      <c r="F247" s="13" t="s">
        <v>87</v>
      </c>
      <c r="G247" s="13" t="s">
        <v>88</v>
      </c>
      <c r="H247" s="13" t="s">
        <v>89</v>
      </c>
      <c r="I247" s="334"/>
      <c r="L247"/>
      <c r="M247"/>
      <c r="N247" t="s">
        <v>1205</v>
      </c>
      <c r="O247" s="13" t="s">
        <v>116</v>
      </c>
      <c r="Q247" s="13" t="s">
        <v>92</v>
      </c>
      <c r="R247" s="13" t="s">
        <v>128</v>
      </c>
    </row>
    <row r="248" spans="1:18">
      <c r="A248" s="13" t="s">
        <v>1206</v>
      </c>
      <c r="B248" s="333">
        <v>798</v>
      </c>
      <c r="C248" s="13" t="s">
        <v>1207</v>
      </c>
      <c r="D248" s="333" t="s">
        <v>2368</v>
      </c>
      <c r="E248" s="13" t="s">
        <v>1208</v>
      </c>
      <c r="F248" s="13" t="s">
        <v>87</v>
      </c>
      <c r="G248" s="13" t="s">
        <v>88</v>
      </c>
      <c r="H248" s="13" t="s">
        <v>89</v>
      </c>
      <c r="I248" s="334"/>
      <c r="L248"/>
      <c r="M248"/>
      <c r="N248" t="s">
        <v>1209</v>
      </c>
      <c r="O248" s="13" t="s">
        <v>2430</v>
      </c>
      <c r="Q248" s="13" t="s">
        <v>92</v>
      </c>
      <c r="R248" s="13" t="s">
        <v>83</v>
      </c>
    </row>
    <row r="249" spans="1:18">
      <c r="A249" s="13" t="s">
        <v>1210</v>
      </c>
      <c r="B249" s="333">
        <v>800</v>
      </c>
      <c r="C249" s="13" t="s">
        <v>1211</v>
      </c>
      <c r="D249" s="333" t="s">
        <v>2369</v>
      </c>
      <c r="E249" s="13" t="s">
        <v>1212</v>
      </c>
      <c r="F249" s="13" t="s">
        <v>87</v>
      </c>
      <c r="G249" s="13" t="s">
        <v>88</v>
      </c>
      <c r="H249" s="13" t="s">
        <v>139</v>
      </c>
      <c r="I249" s="334"/>
      <c r="L249"/>
      <c r="M249"/>
      <c r="N249" t="s">
        <v>1213</v>
      </c>
      <c r="O249" s="13" t="s">
        <v>2429</v>
      </c>
      <c r="Q249" s="13" t="s">
        <v>92</v>
      </c>
      <c r="R249" s="13" t="s">
        <v>83</v>
      </c>
    </row>
    <row r="250" spans="1:18">
      <c r="A250" s="13" t="s">
        <v>1214</v>
      </c>
      <c r="B250" s="333">
        <v>377</v>
      </c>
      <c r="C250" s="13" t="s">
        <v>1215</v>
      </c>
      <c r="D250" s="333" t="s">
        <v>2370</v>
      </c>
      <c r="E250" s="13" t="s">
        <v>1216</v>
      </c>
      <c r="F250" s="13" t="s">
        <v>102</v>
      </c>
      <c r="G250" s="13" t="s">
        <v>103</v>
      </c>
      <c r="H250" s="13" t="s">
        <v>112</v>
      </c>
      <c r="I250" s="334">
        <v>40725</v>
      </c>
      <c r="J250" s="13" t="s">
        <v>1217</v>
      </c>
      <c r="K250" s="13" t="s">
        <v>17</v>
      </c>
      <c r="L250" t="s">
        <v>1218</v>
      </c>
      <c r="M250" t="s">
        <v>1219</v>
      </c>
      <c r="N250"/>
      <c r="O250" s="13" t="s">
        <v>116</v>
      </c>
      <c r="Q250" s="13" t="s">
        <v>82</v>
      </c>
      <c r="R250" s="13" t="s">
        <v>75</v>
      </c>
    </row>
    <row r="251" spans="1:18">
      <c r="A251" s="13" t="s">
        <v>1220</v>
      </c>
      <c r="B251" s="333">
        <v>803</v>
      </c>
      <c r="C251" s="13" t="s">
        <v>1221</v>
      </c>
      <c r="D251" s="333" t="s">
        <v>2371</v>
      </c>
      <c r="E251" s="13" t="s">
        <v>1222</v>
      </c>
      <c r="F251" s="13" t="s">
        <v>87</v>
      </c>
      <c r="G251" s="13" t="s">
        <v>88</v>
      </c>
      <c r="H251" s="13" t="s">
        <v>89</v>
      </c>
      <c r="I251" s="334"/>
      <c r="L251"/>
      <c r="M251"/>
      <c r="N251" t="s">
        <v>1223</v>
      </c>
      <c r="O251" s="13" t="s">
        <v>116</v>
      </c>
      <c r="Q251" s="13" t="s">
        <v>92</v>
      </c>
      <c r="R251" s="13" t="s">
        <v>83</v>
      </c>
    </row>
    <row r="252" spans="1:18">
      <c r="A252" s="13" t="s">
        <v>1224</v>
      </c>
      <c r="B252" s="333">
        <v>806</v>
      </c>
      <c r="C252" s="13" t="s">
        <v>1225</v>
      </c>
      <c r="D252" s="333" t="s">
        <v>2372</v>
      </c>
      <c r="E252" s="13" t="s">
        <v>1226</v>
      </c>
      <c r="F252" s="13" t="s">
        <v>87</v>
      </c>
      <c r="G252" s="13" t="s">
        <v>103</v>
      </c>
      <c r="H252" s="13" t="s">
        <v>112</v>
      </c>
      <c r="I252" s="334">
        <v>44835</v>
      </c>
      <c r="J252" s="13" t="s">
        <v>443</v>
      </c>
      <c r="K252" s="13" t="s">
        <v>17</v>
      </c>
      <c r="L252" t="s">
        <v>444</v>
      </c>
      <c r="M252" t="s">
        <v>1227</v>
      </c>
      <c r="N252"/>
      <c r="O252" s="13" t="s">
        <v>2430</v>
      </c>
      <c r="Q252" s="13" t="s">
        <v>92</v>
      </c>
      <c r="R252" s="13" t="s">
        <v>128</v>
      </c>
    </row>
    <row r="253" spans="1:18">
      <c r="A253" s="13" t="s">
        <v>1228</v>
      </c>
      <c r="B253" s="333">
        <v>807</v>
      </c>
      <c r="C253" s="13" t="s">
        <v>1229</v>
      </c>
      <c r="D253" s="333" t="s">
        <v>2373</v>
      </c>
      <c r="E253" s="13" t="s">
        <v>1230</v>
      </c>
      <c r="F253" s="13" t="s">
        <v>87</v>
      </c>
      <c r="G253" s="13" t="s">
        <v>88</v>
      </c>
      <c r="H253" s="13" t="s">
        <v>125</v>
      </c>
      <c r="I253" s="334"/>
      <c r="K253" s="13" t="s">
        <v>17</v>
      </c>
      <c r="L253" t="s">
        <v>1231</v>
      </c>
      <c r="M253" t="s">
        <v>1232</v>
      </c>
      <c r="N253"/>
      <c r="O253" s="13" t="s">
        <v>81</v>
      </c>
      <c r="Q253" s="13" t="s">
        <v>92</v>
      </c>
      <c r="R253" s="13" t="s">
        <v>83</v>
      </c>
    </row>
    <row r="254" spans="1:18">
      <c r="A254" s="13" t="s">
        <v>1233</v>
      </c>
      <c r="B254" s="333">
        <v>808</v>
      </c>
      <c r="C254" s="13" t="s">
        <v>1234</v>
      </c>
      <c r="D254" s="333" t="s">
        <v>2374</v>
      </c>
      <c r="E254" s="13" t="s">
        <v>1235</v>
      </c>
      <c r="F254" s="13" t="s">
        <v>87</v>
      </c>
      <c r="G254" s="13" t="s">
        <v>88</v>
      </c>
      <c r="H254" s="13" t="s">
        <v>139</v>
      </c>
      <c r="I254" s="334"/>
      <c r="L254"/>
      <c r="M254"/>
      <c r="N254" t="s">
        <v>1236</v>
      </c>
      <c r="O254" s="13" t="s">
        <v>2430</v>
      </c>
      <c r="Q254" s="13" t="s">
        <v>92</v>
      </c>
      <c r="R254" s="13" t="s">
        <v>83</v>
      </c>
    </row>
    <row r="255" spans="1:18">
      <c r="A255" s="13" t="s">
        <v>1237</v>
      </c>
      <c r="B255" s="333">
        <v>391</v>
      </c>
      <c r="C255" s="13" t="s">
        <v>1238</v>
      </c>
      <c r="D255" s="333" t="s">
        <v>2375</v>
      </c>
      <c r="E255" s="13" t="s">
        <v>1239</v>
      </c>
      <c r="F255" s="13" t="s">
        <v>102</v>
      </c>
      <c r="G255" s="13" t="s">
        <v>103</v>
      </c>
      <c r="H255" s="13" t="s">
        <v>112</v>
      </c>
      <c r="I255" s="334">
        <v>40909</v>
      </c>
      <c r="J255" s="13" t="s">
        <v>280</v>
      </c>
      <c r="K255" s="13" t="s">
        <v>17</v>
      </c>
      <c r="L255" t="s">
        <v>1240</v>
      </c>
      <c r="M255" t="s">
        <v>1241</v>
      </c>
      <c r="N255"/>
      <c r="O255" s="13" t="s">
        <v>81</v>
      </c>
      <c r="Q255" s="13" t="s">
        <v>82</v>
      </c>
      <c r="R255" s="13" t="s">
        <v>75</v>
      </c>
    </row>
    <row r="256" spans="1:18">
      <c r="A256" s="13" t="s">
        <v>1242</v>
      </c>
      <c r="B256" s="333">
        <v>811</v>
      </c>
      <c r="C256" s="13" t="s">
        <v>1243</v>
      </c>
      <c r="D256" s="333" t="s">
        <v>2376</v>
      </c>
      <c r="E256" s="13" t="s">
        <v>1244</v>
      </c>
      <c r="F256" s="13" t="s">
        <v>87</v>
      </c>
      <c r="G256" s="13" t="s">
        <v>88</v>
      </c>
      <c r="H256" s="13" t="s">
        <v>139</v>
      </c>
      <c r="I256" s="334"/>
      <c r="L256"/>
      <c r="M256"/>
      <c r="N256" t="s">
        <v>1245</v>
      </c>
      <c r="O256" s="13" t="s">
        <v>81</v>
      </c>
      <c r="Q256" s="13" t="s">
        <v>92</v>
      </c>
      <c r="R256" s="13" t="s">
        <v>128</v>
      </c>
    </row>
    <row r="257" spans="1:18">
      <c r="A257" s="13" t="s">
        <v>1246</v>
      </c>
      <c r="B257" s="333"/>
      <c r="C257" s="13">
        <v>9161106</v>
      </c>
      <c r="D257" s="333" t="s">
        <v>2377</v>
      </c>
      <c r="E257" s="13" t="s">
        <v>1247</v>
      </c>
      <c r="F257" s="13" t="s">
        <v>75</v>
      </c>
      <c r="G257" s="13" t="s">
        <v>88</v>
      </c>
      <c r="H257" s="13" t="s">
        <v>593</v>
      </c>
      <c r="I257" s="334"/>
      <c r="L257"/>
      <c r="M257"/>
      <c r="N257" t="s">
        <v>1248</v>
      </c>
      <c r="O257" s="13" t="s">
        <v>91</v>
      </c>
      <c r="Q257" s="13" t="s">
        <v>75</v>
      </c>
      <c r="R257" s="13" t="s">
        <v>75</v>
      </c>
    </row>
    <row r="258" spans="1:18">
      <c r="A258" s="13" t="s">
        <v>1249</v>
      </c>
      <c r="B258" s="333">
        <v>856</v>
      </c>
      <c r="C258" s="13" t="s">
        <v>1250</v>
      </c>
      <c r="D258" s="333" t="s">
        <v>2378</v>
      </c>
      <c r="E258" s="13" t="s">
        <v>1251</v>
      </c>
      <c r="F258" s="13" t="s">
        <v>87</v>
      </c>
      <c r="G258" s="13" t="s">
        <v>88</v>
      </c>
      <c r="H258" s="13" t="s">
        <v>125</v>
      </c>
      <c r="I258" s="334"/>
      <c r="K258" s="13" t="s">
        <v>17</v>
      </c>
      <c r="L258" t="s">
        <v>1252</v>
      </c>
      <c r="M258" t="s">
        <v>1253</v>
      </c>
      <c r="N258"/>
      <c r="O258" s="13" t="s">
        <v>116</v>
      </c>
      <c r="Q258" s="13" t="s">
        <v>92</v>
      </c>
      <c r="R258" s="13" t="s">
        <v>83</v>
      </c>
    </row>
    <row r="259" spans="1:18">
      <c r="A259" s="13" t="s">
        <v>1254</v>
      </c>
      <c r="B259" s="333">
        <v>904</v>
      </c>
      <c r="C259" s="13" t="s">
        <v>1255</v>
      </c>
      <c r="D259" s="333" t="s">
        <v>2379</v>
      </c>
      <c r="E259" s="13" t="s">
        <v>2380</v>
      </c>
      <c r="F259" s="13" t="s">
        <v>87</v>
      </c>
      <c r="G259" s="13" t="s">
        <v>103</v>
      </c>
      <c r="H259" s="13" t="s">
        <v>112</v>
      </c>
      <c r="I259" s="334">
        <v>45292</v>
      </c>
      <c r="J259" s="13" t="s">
        <v>2338</v>
      </c>
      <c r="K259" s="13" t="s">
        <v>17</v>
      </c>
      <c r="L259" t="s">
        <v>2496</v>
      </c>
      <c r="M259" t="s">
        <v>2497</v>
      </c>
      <c r="N259"/>
      <c r="O259" s="13" t="s">
        <v>108</v>
      </c>
      <c r="P259" s="13" t="s">
        <v>2381</v>
      </c>
      <c r="Q259" s="13" t="s">
        <v>92</v>
      </c>
      <c r="R259" s="13" t="s">
        <v>83</v>
      </c>
    </row>
    <row r="260" spans="1:18">
      <c r="A260" s="13" t="s">
        <v>1256</v>
      </c>
      <c r="B260" s="333">
        <v>372</v>
      </c>
      <c r="C260" s="13" t="s">
        <v>1257</v>
      </c>
      <c r="D260" s="333" t="s">
        <v>2382</v>
      </c>
      <c r="E260" s="13" t="s">
        <v>1258</v>
      </c>
      <c r="F260" s="13" t="s">
        <v>102</v>
      </c>
      <c r="G260" s="13" t="s">
        <v>103</v>
      </c>
      <c r="H260" s="13" t="s">
        <v>112</v>
      </c>
      <c r="I260" s="334">
        <v>40427</v>
      </c>
      <c r="J260" s="13" t="s">
        <v>1259</v>
      </c>
      <c r="K260" s="13" t="s">
        <v>17</v>
      </c>
      <c r="L260" t="s">
        <v>1260</v>
      </c>
      <c r="M260" t="s">
        <v>1261</v>
      </c>
      <c r="N260"/>
      <c r="O260" s="13" t="s">
        <v>2430</v>
      </c>
      <c r="Q260" s="13" t="s">
        <v>82</v>
      </c>
      <c r="R260" s="13" t="s">
        <v>75</v>
      </c>
    </row>
    <row r="261" spans="1:18">
      <c r="A261" s="13" t="s">
        <v>1262</v>
      </c>
      <c r="B261" s="333">
        <v>742</v>
      </c>
      <c r="C261" s="13" t="s">
        <v>1263</v>
      </c>
      <c r="D261" s="333" t="s">
        <v>2383</v>
      </c>
      <c r="E261" s="13" t="s">
        <v>1264</v>
      </c>
      <c r="F261" s="13" t="s">
        <v>87</v>
      </c>
      <c r="G261" s="13" t="s">
        <v>88</v>
      </c>
      <c r="H261" s="13" t="s">
        <v>89</v>
      </c>
      <c r="I261" s="334"/>
      <c r="L261"/>
      <c r="M261"/>
      <c r="N261" t="s">
        <v>1265</v>
      </c>
      <c r="O261" s="13" t="s">
        <v>2430</v>
      </c>
      <c r="Q261" s="13" t="s">
        <v>92</v>
      </c>
      <c r="R261" s="13" t="s">
        <v>83</v>
      </c>
    </row>
    <row r="262" spans="1:18">
      <c r="A262" s="13" t="s">
        <v>1266</v>
      </c>
      <c r="B262" s="333">
        <v>342</v>
      </c>
      <c r="C262" s="13" t="s">
        <v>1267</v>
      </c>
      <c r="D262" s="333" t="s">
        <v>2384</v>
      </c>
      <c r="E262" s="13" t="s">
        <v>1268</v>
      </c>
      <c r="F262" s="13" t="s">
        <v>102</v>
      </c>
      <c r="G262" s="13" t="s">
        <v>103</v>
      </c>
      <c r="H262" s="13" t="s">
        <v>112</v>
      </c>
      <c r="I262" s="334">
        <v>40634</v>
      </c>
      <c r="J262" s="13" t="s">
        <v>1269</v>
      </c>
      <c r="K262" s="13" t="s">
        <v>17</v>
      </c>
      <c r="L262" t="s">
        <v>1270</v>
      </c>
      <c r="M262" t="s">
        <v>1271</v>
      </c>
      <c r="N262"/>
      <c r="O262" s="13" t="s">
        <v>91</v>
      </c>
      <c r="Q262" s="13" t="s">
        <v>82</v>
      </c>
      <c r="R262" s="13" t="s">
        <v>75</v>
      </c>
    </row>
    <row r="263" spans="1:18">
      <c r="A263" s="13" t="s">
        <v>1272</v>
      </c>
      <c r="B263" s="333">
        <v>360</v>
      </c>
      <c r="C263" s="13" t="s">
        <v>1273</v>
      </c>
      <c r="D263" s="333" t="s">
        <v>2385</v>
      </c>
      <c r="E263" s="13" t="s">
        <v>1274</v>
      </c>
      <c r="F263" s="13" t="s">
        <v>102</v>
      </c>
      <c r="G263" s="13" t="s">
        <v>103</v>
      </c>
      <c r="H263" s="13" t="s">
        <v>104</v>
      </c>
      <c r="I263" s="334">
        <v>41214</v>
      </c>
      <c r="J263" s="13" t="s">
        <v>157</v>
      </c>
      <c r="K263" s="13" t="s">
        <v>17</v>
      </c>
      <c r="L263" t="s">
        <v>1275</v>
      </c>
      <c r="M263" t="s">
        <v>1276</v>
      </c>
      <c r="N263"/>
      <c r="O263" s="13" t="s">
        <v>135</v>
      </c>
      <c r="Q263" s="13" t="s">
        <v>75</v>
      </c>
      <c r="R263" s="13" t="s">
        <v>75</v>
      </c>
    </row>
    <row r="264" spans="1:18">
      <c r="A264" s="13" t="s">
        <v>1277</v>
      </c>
      <c r="B264" s="333">
        <v>397</v>
      </c>
      <c r="C264" s="13" t="s">
        <v>1278</v>
      </c>
      <c r="D264" s="333" t="s">
        <v>2386</v>
      </c>
      <c r="E264" s="13" t="s">
        <v>1279</v>
      </c>
      <c r="F264" s="13" t="s">
        <v>102</v>
      </c>
      <c r="G264" s="13" t="s">
        <v>76</v>
      </c>
      <c r="H264" s="13" t="s">
        <v>410</v>
      </c>
      <c r="I264" s="334">
        <v>44440</v>
      </c>
      <c r="J264" s="13" t="s">
        <v>169</v>
      </c>
      <c r="K264" s="13" t="s">
        <v>17</v>
      </c>
      <c r="L264" t="s">
        <v>170</v>
      </c>
      <c r="M264" t="s">
        <v>158</v>
      </c>
      <c r="N264"/>
      <c r="O264" s="13" t="s">
        <v>108</v>
      </c>
      <c r="P264" s="13" t="s">
        <v>614</v>
      </c>
      <c r="Q264" s="13" t="s">
        <v>92</v>
      </c>
      <c r="R264" s="13" t="s">
        <v>83</v>
      </c>
    </row>
    <row r="265" spans="1:18">
      <c r="A265" s="13" t="s">
        <v>1280</v>
      </c>
      <c r="B265" s="333">
        <v>812</v>
      </c>
      <c r="C265" s="13" t="s">
        <v>1281</v>
      </c>
      <c r="D265" s="333" t="s">
        <v>2387</v>
      </c>
      <c r="E265" s="13" t="s">
        <v>1282</v>
      </c>
      <c r="F265" s="13" t="s">
        <v>87</v>
      </c>
      <c r="G265" s="13" t="s">
        <v>88</v>
      </c>
      <c r="H265" s="13" t="s">
        <v>89</v>
      </c>
      <c r="I265" s="334"/>
      <c r="L265"/>
      <c r="M265"/>
      <c r="N265" t="s">
        <v>1283</v>
      </c>
      <c r="O265" s="13" t="s">
        <v>81</v>
      </c>
      <c r="Q265" s="13" t="s">
        <v>92</v>
      </c>
      <c r="R265" s="13" t="s">
        <v>128</v>
      </c>
    </row>
    <row r="266" spans="1:18">
      <c r="A266" s="13" t="s">
        <v>1284</v>
      </c>
      <c r="B266" s="333">
        <v>144</v>
      </c>
      <c r="C266" s="13" t="s">
        <v>1285</v>
      </c>
      <c r="D266" s="333" t="s">
        <v>2388</v>
      </c>
      <c r="E266" s="13" t="s">
        <v>1286</v>
      </c>
      <c r="F266" s="13" t="s">
        <v>75</v>
      </c>
      <c r="G266" s="13" t="s">
        <v>103</v>
      </c>
      <c r="H266" s="13" t="s">
        <v>186</v>
      </c>
      <c r="I266" s="334">
        <v>43617</v>
      </c>
      <c r="J266" s="13" t="s">
        <v>187</v>
      </c>
      <c r="K266" s="13" t="s">
        <v>17</v>
      </c>
      <c r="L266" t="s">
        <v>188</v>
      </c>
      <c r="M266" t="s">
        <v>1287</v>
      </c>
      <c r="N266"/>
      <c r="O266" s="13" t="s">
        <v>81</v>
      </c>
      <c r="Q266" s="13" t="s">
        <v>75</v>
      </c>
      <c r="R266" s="13" t="s">
        <v>128</v>
      </c>
    </row>
    <row r="267" spans="1:18">
      <c r="A267" s="13" t="s">
        <v>1288</v>
      </c>
      <c r="B267" s="333">
        <v>126</v>
      </c>
      <c r="C267" s="13" t="s">
        <v>1289</v>
      </c>
      <c r="D267" s="333" t="s">
        <v>2389</v>
      </c>
      <c r="E267" s="13" t="s">
        <v>1290</v>
      </c>
      <c r="F267" s="13" t="s">
        <v>75</v>
      </c>
      <c r="G267" s="13" t="s">
        <v>103</v>
      </c>
      <c r="H267" s="13" t="s">
        <v>931</v>
      </c>
      <c r="I267" s="334">
        <v>41153</v>
      </c>
      <c r="J267" s="13" t="s">
        <v>2434</v>
      </c>
      <c r="K267" s="13" t="s">
        <v>17</v>
      </c>
      <c r="L267" t="s">
        <v>1291</v>
      </c>
      <c r="M267" t="s">
        <v>1292</v>
      </c>
      <c r="N267"/>
      <c r="O267" s="13" t="s">
        <v>108</v>
      </c>
      <c r="Q267" s="13" t="s">
        <v>75</v>
      </c>
      <c r="R267" s="13" t="s">
        <v>75</v>
      </c>
    </row>
    <row r="268" spans="1:18">
      <c r="A268" s="13" t="s">
        <v>1293</v>
      </c>
      <c r="B268" s="333">
        <v>657</v>
      </c>
      <c r="C268" s="13" t="s">
        <v>1294</v>
      </c>
      <c r="D268" s="333" t="s">
        <v>2390</v>
      </c>
      <c r="E268" s="13" t="s">
        <v>1295</v>
      </c>
      <c r="F268" s="13" t="s">
        <v>87</v>
      </c>
      <c r="G268" s="13" t="s">
        <v>88</v>
      </c>
      <c r="H268" s="13" t="s">
        <v>89</v>
      </c>
      <c r="I268" s="334"/>
      <c r="L268"/>
      <c r="M268"/>
      <c r="N268" t="s">
        <v>1296</v>
      </c>
      <c r="O268" s="13" t="s">
        <v>2430</v>
      </c>
      <c r="Q268" s="13" t="s">
        <v>92</v>
      </c>
      <c r="R268" s="13" t="s">
        <v>128</v>
      </c>
    </row>
    <row r="269" spans="1:18">
      <c r="A269" s="13" t="s">
        <v>1297</v>
      </c>
      <c r="B269" s="333">
        <v>544</v>
      </c>
      <c r="C269" s="13" t="s">
        <v>1298</v>
      </c>
      <c r="D269" s="333" t="s">
        <v>2391</v>
      </c>
      <c r="E269" s="13" t="s">
        <v>1299</v>
      </c>
      <c r="F269" s="13" t="s">
        <v>87</v>
      </c>
      <c r="G269" s="13" t="s">
        <v>103</v>
      </c>
      <c r="H269" s="13" t="s">
        <v>112</v>
      </c>
      <c r="I269" s="334">
        <v>40787</v>
      </c>
      <c r="J269" s="13" t="s">
        <v>2338</v>
      </c>
      <c r="K269" s="13" t="s">
        <v>17</v>
      </c>
      <c r="L269" t="s">
        <v>2498</v>
      </c>
      <c r="M269" t="s">
        <v>2499</v>
      </c>
      <c r="N269"/>
      <c r="O269" s="13" t="s">
        <v>116</v>
      </c>
      <c r="Q269" s="13" t="s">
        <v>75</v>
      </c>
      <c r="R269" s="13" t="s">
        <v>83</v>
      </c>
    </row>
    <row r="270" spans="1:18">
      <c r="A270" s="13" t="s">
        <v>1300</v>
      </c>
      <c r="B270" s="333">
        <v>139</v>
      </c>
      <c r="C270" s="13" t="s">
        <v>1301</v>
      </c>
      <c r="D270" s="333" t="s">
        <v>2392</v>
      </c>
      <c r="E270" s="13" t="s">
        <v>1302</v>
      </c>
      <c r="F270" s="13" t="s">
        <v>75</v>
      </c>
      <c r="G270" s="13" t="s">
        <v>96</v>
      </c>
      <c r="H270" s="13" t="s">
        <v>97</v>
      </c>
      <c r="I270" s="334"/>
      <c r="L270"/>
      <c r="M270"/>
      <c r="N270" t="s">
        <v>1303</v>
      </c>
      <c r="O270" s="13" t="s">
        <v>116</v>
      </c>
      <c r="Q270" s="13" t="s">
        <v>82</v>
      </c>
      <c r="R270" s="13" t="s">
        <v>83</v>
      </c>
    </row>
    <row r="271" spans="1:18">
      <c r="A271" s="13" t="s">
        <v>1304</v>
      </c>
      <c r="B271" s="333">
        <v>348</v>
      </c>
      <c r="C271" s="13" t="s">
        <v>1305</v>
      </c>
      <c r="D271" s="333" t="s">
        <v>2393</v>
      </c>
      <c r="E271" s="13" t="s">
        <v>1306</v>
      </c>
      <c r="F271" s="13" t="s">
        <v>102</v>
      </c>
      <c r="G271" s="13" t="s">
        <v>103</v>
      </c>
      <c r="H271" s="13" t="s">
        <v>112</v>
      </c>
      <c r="I271" s="334">
        <v>40756</v>
      </c>
      <c r="J271" s="13" t="s">
        <v>1307</v>
      </c>
      <c r="K271" s="13" t="s">
        <v>17</v>
      </c>
      <c r="L271" t="s">
        <v>1308</v>
      </c>
      <c r="M271" t="s">
        <v>1309</v>
      </c>
      <c r="N271"/>
      <c r="O271" s="13" t="s">
        <v>2430</v>
      </c>
      <c r="Q271" s="13" t="s">
        <v>92</v>
      </c>
      <c r="R271" s="13" t="s">
        <v>75</v>
      </c>
    </row>
    <row r="272" spans="1:18">
      <c r="A272" s="13" t="s">
        <v>1310</v>
      </c>
      <c r="B272" s="333">
        <v>818</v>
      </c>
      <c r="C272" s="13" t="s">
        <v>1311</v>
      </c>
      <c r="D272" s="333" t="s">
        <v>2394</v>
      </c>
      <c r="E272" s="13" t="s">
        <v>1312</v>
      </c>
      <c r="F272" s="13" t="s">
        <v>87</v>
      </c>
      <c r="G272" s="13" t="s">
        <v>88</v>
      </c>
      <c r="H272" s="13" t="s">
        <v>89</v>
      </c>
      <c r="I272" s="334"/>
      <c r="L272"/>
      <c r="M272"/>
      <c r="N272" t="s">
        <v>1313</v>
      </c>
      <c r="O272" s="13" t="s">
        <v>116</v>
      </c>
      <c r="Q272" s="13" t="s">
        <v>92</v>
      </c>
      <c r="R272" s="13" t="s">
        <v>128</v>
      </c>
    </row>
    <row r="273" spans="1:18">
      <c r="A273" s="13" t="s">
        <v>1314</v>
      </c>
      <c r="B273" s="333">
        <v>819</v>
      </c>
      <c r="C273" s="13" t="s">
        <v>1315</v>
      </c>
      <c r="D273" s="333" t="s">
        <v>2395</v>
      </c>
      <c r="E273" s="13" t="s">
        <v>2500</v>
      </c>
      <c r="F273" s="13" t="s">
        <v>87</v>
      </c>
      <c r="G273" s="13" t="s">
        <v>103</v>
      </c>
      <c r="H273" s="13" t="s">
        <v>112</v>
      </c>
      <c r="I273" s="334">
        <v>45536</v>
      </c>
      <c r="J273" s="13" t="s">
        <v>132</v>
      </c>
      <c r="K273" s="13" t="s">
        <v>17</v>
      </c>
      <c r="L273" t="s">
        <v>2501</v>
      </c>
      <c r="M273" t="s">
        <v>2502</v>
      </c>
      <c r="N273"/>
      <c r="O273" s="13" t="s">
        <v>135</v>
      </c>
      <c r="P273" s="13" t="s">
        <v>2503</v>
      </c>
      <c r="Q273" s="13" t="s">
        <v>92</v>
      </c>
      <c r="R273" s="13" t="s">
        <v>128</v>
      </c>
    </row>
    <row r="274" spans="1:18">
      <c r="A274" s="13" t="s">
        <v>1316</v>
      </c>
      <c r="B274" s="333">
        <v>830</v>
      </c>
      <c r="C274" s="13" t="s">
        <v>1317</v>
      </c>
      <c r="D274" s="333" t="s">
        <v>2396</v>
      </c>
      <c r="E274" s="13" t="s">
        <v>1318</v>
      </c>
      <c r="F274" s="13" t="s">
        <v>87</v>
      </c>
      <c r="G274" s="13" t="s">
        <v>88</v>
      </c>
      <c r="H274" s="13" t="s">
        <v>125</v>
      </c>
      <c r="I274" s="334"/>
      <c r="K274" s="13" t="s">
        <v>17</v>
      </c>
      <c r="L274" t="s">
        <v>1319</v>
      </c>
      <c r="M274" t="s">
        <v>1320</v>
      </c>
      <c r="N274"/>
      <c r="O274" s="13" t="s">
        <v>81</v>
      </c>
      <c r="P274" s="13" t="s">
        <v>2504</v>
      </c>
      <c r="Q274" s="13" t="s">
        <v>92</v>
      </c>
      <c r="R274" s="13" t="s">
        <v>128</v>
      </c>
    </row>
    <row r="275" spans="1:18">
      <c r="A275" s="13" t="s">
        <v>1321</v>
      </c>
      <c r="B275" s="333">
        <v>795</v>
      </c>
      <c r="C275" s="13" t="s">
        <v>1322</v>
      </c>
      <c r="D275" s="333" t="s">
        <v>2397</v>
      </c>
      <c r="E275" s="13" t="s">
        <v>1323</v>
      </c>
      <c r="F275" s="13" t="s">
        <v>87</v>
      </c>
      <c r="G275" s="13" t="s">
        <v>103</v>
      </c>
      <c r="H275" s="13" t="s">
        <v>104</v>
      </c>
      <c r="I275" s="334">
        <v>44075</v>
      </c>
      <c r="J275" s="13" t="s">
        <v>228</v>
      </c>
      <c r="K275" s="13" t="s">
        <v>17</v>
      </c>
      <c r="L275" t="s">
        <v>1324</v>
      </c>
      <c r="M275" t="s">
        <v>1325</v>
      </c>
      <c r="N275"/>
      <c r="O275" s="13" t="s">
        <v>81</v>
      </c>
      <c r="Q275" s="13" t="s">
        <v>92</v>
      </c>
      <c r="R275" s="13" t="s">
        <v>83</v>
      </c>
    </row>
    <row r="276" spans="1:18">
      <c r="A276" s="13" t="s">
        <v>1326</v>
      </c>
      <c r="B276" s="333">
        <v>951</v>
      </c>
      <c r="C276" s="13" t="s">
        <v>1327</v>
      </c>
      <c r="D276" s="333" t="s">
        <v>2398</v>
      </c>
      <c r="E276" s="13" t="s">
        <v>1328</v>
      </c>
      <c r="F276" s="13" t="s">
        <v>87</v>
      </c>
      <c r="G276" s="13" t="s">
        <v>103</v>
      </c>
      <c r="H276" s="13" t="s">
        <v>112</v>
      </c>
      <c r="I276" s="334">
        <v>41730</v>
      </c>
      <c r="J276" s="13" t="s">
        <v>1329</v>
      </c>
      <c r="K276" s="13" t="s">
        <v>17</v>
      </c>
      <c r="L276" t="s">
        <v>1330</v>
      </c>
      <c r="M276" t="s">
        <v>1331</v>
      </c>
      <c r="N276"/>
      <c r="O276" s="13" t="s">
        <v>91</v>
      </c>
      <c r="Q276" s="13" t="s">
        <v>92</v>
      </c>
      <c r="R276" s="13" t="s">
        <v>128</v>
      </c>
    </row>
    <row r="277" spans="1:18">
      <c r="A277" s="13" t="s">
        <v>1332</v>
      </c>
      <c r="B277" s="333">
        <v>952</v>
      </c>
      <c r="C277" s="13" t="s">
        <v>1333</v>
      </c>
      <c r="D277" s="333" t="s">
        <v>2399</v>
      </c>
      <c r="E277" s="13" t="s">
        <v>1334</v>
      </c>
      <c r="F277" s="13" t="s">
        <v>87</v>
      </c>
      <c r="G277" s="13" t="s">
        <v>88</v>
      </c>
      <c r="H277" s="13" t="s">
        <v>89</v>
      </c>
      <c r="I277" s="334"/>
      <c r="L277"/>
      <c r="M277"/>
      <c r="N277" t="s">
        <v>1335</v>
      </c>
      <c r="O277" s="13" t="s">
        <v>91</v>
      </c>
      <c r="Q277" s="13" t="s">
        <v>92</v>
      </c>
      <c r="R277" s="13" t="s">
        <v>83</v>
      </c>
    </row>
    <row r="278" spans="1:18">
      <c r="A278" s="13" t="s">
        <v>1336</v>
      </c>
      <c r="B278" s="333">
        <v>825</v>
      </c>
      <c r="C278" s="13" t="s">
        <v>1337</v>
      </c>
      <c r="D278" s="333" t="s">
        <v>2400</v>
      </c>
      <c r="E278" s="13" t="s">
        <v>1338</v>
      </c>
      <c r="F278" s="13" t="s">
        <v>87</v>
      </c>
      <c r="G278" s="13" t="s">
        <v>88</v>
      </c>
      <c r="H278" s="13" t="s">
        <v>139</v>
      </c>
      <c r="I278" s="334"/>
      <c r="L278"/>
      <c r="M278"/>
      <c r="N278" t="s">
        <v>1339</v>
      </c>
      <c r="O278" s="13" t="s">
        <v>135</v>
      </c>
      <c r="Q278" s="13" t="s">
        <v>92</v>
      </c>
      <c r="R278" s="13" t="s">
        <v>83</v>
      </c>
    </row>
    <row r="279" spans="1:18">
      <c r="A279" s="13" t="s">
        <v>1340</v>
      </c>
      <c r="B279" s="333">
        <v>827</v>
      </c>
      <c r="C279" s="13" t="s">
        <v>1341</v>
      </c>
      <c r="D279" s="333" t="s">
        <v>2401</v>
      </c>
      <c r="E279" s="13" t="s">
        <v>1342</v>
      </c>
      <c r="F279" s="13" t="s">
        <v>87</v>
      </c>
      <c r="G279" s="13" t="s">
        <v>88</v>
      </c>
      <c r="H279" s="13" t="s">
        <v>89</v>
      </c>
      <c r="I279" s="334"/>
      <c r="L279"/>
      <c r="M279"/>
      <c r="N279" t="s">
        <v>1343</v>
      </c>
      <c r="O279" s="13" t="s">
        <v>81</v>
      </c>
      <c r="Q279" s="13" t="s">
        <v>92</v>
      </c>
      <c r="R279" s="13" t="s">
        <v>83</v>
      </c>
    </row>
    <row r="280" spans="1:18">
      <c r="A280" s="13" t="s">
        <v>1344</v>
      </c>
      <c r="B280" s="333">
        <v>829</v>
      </c>
      <c r="C280" s="13" t="s">
        <v>1345</v>
      </c>
      <c r="D280" s="333" t="s">
        <v>2402</v>
      </c>
      <c r="E280" s="13" t="s">
        <v>1346</v>
      </c>
      <c r="F280" s="13" t="s">
        <v>87</v>
      </c>
      <c r="G280" s="13" t="s">
        <v>88</v>
      </c>
      <c r="H280" s="13" t="s">
        <v>139</v>
      </c>
      <c r="I280" s="334"/>
      <c r="L280"/>
      <c r="M280"/>
      <c r="N280" t="s">
        <v>1347</v>
      </c>
      <c r="O280" s="13" t="s">
        <v>116</v>
      </c>
      <c r="Q280" s="13" t="s">
        <v>92</v>
      </c>
      <c r="R280" s="13" t="s">
        <v>83</v>
      </c>
    </row>
    <row r="281" spans="1:18">
      <c r="A281" s="13" t="s">
        <v>1348</v>
      </c>
      <c r="B281" s="333">
        <v>805</v>
      </c>
      <c r="C281" s="13" t="s">
        <v>1349</v>
      </c>
      <c r="D281" s="333" t="s">
        <v>2403</v>
      </c>
      <c r="E281" s="13" t="s">
        <v>1350</v>
      </c>
      <c r="F281" s="13" t="s">
        <v>87</v>
      </c>
      <c r="G281" s="13" t="s">
        <v>88</v>
      </c>
      <c r="H281" s="13" t="s">
        <v>89</v>
      </c>
      <c r="I281" s="334"/>
      <c r="L281"/>
      <c r="M281"/>
      <c r="N281" t="s">
        <v>1351</v>
      </c>
      <c r="O281" s="13" t="s">
        <v>116</v>
      </c>
      <c r="Q281" s="13" t="s">
        <v>92</v>
      </c>
      <c r="R281" s="13" t="s">
        <v>83</v>
      </c>
    </row>
    <row r="282" spans="1:18">
      <c r="A282" s="13" t="s">
        <v>1352</v>
      </c>
      <c r="B282" s="333">
        <v>833</v>
      </c>
      <c r="C282" s="13" t="s">
        <v>1353</v>
      </c>
      <c r="D282" s="333" t="s">
        <v>2404</v>
      </c>
      <c r="E282" s="13" t="s">
        <v>1354</v>
      </c>
      <c r="F282" s="13" t="s">
        <v>87</v>
      </c>
      <c r="G282" s="13" t="s">
        <v>88</v>
      </c>
      <c r="H282" s="13" t="s">
        <v>139</v>
      </c>
      <c r="I282" s="334"/>
      <c r="K282" s="13" t="s">
        <v>17</v>
      </c>
      <c r="L282" t="s">
        <v>1355</v>
      </c>
      <c r="M282" t="s">
        <v>1356</v>
      </c>
      <c r="N282"/>
      <c r="O282" s="13" t="s">
        <v>2430</v>
      </c>
      <c r="Q282" s="13" t="s">
        <v>92</v>
      </c>
      <c r="R282" s="13" t="s">
        <v>83</v>
      </c>
    </row>
    <row r="283" spans="1:18">
      <c r="A283" s="13" t="s">
        <v>1357</v>
      </c>
      <c r="B283" s="333">
        <v>837</v>
      </c>
      <c r="C283" s="13" t="s">
        <v>1358</v>
      </c>
      <c r="D283" s="333" t="s">
        <v>2405</v>
      </c>
      <c r="E283" s="13" t="s">
        <v>1359</v>
      </c>
      <c r="F283" s="13" t="s">
        <v>87</v>
      </c>
      <c r="G283" s="13" t="s">
        <v>88</v>
      </c>
      <c r="H283" s="13" t="s">
        <v>89</v>
      </c>
      <c r="I283" s="334"/>
      <c r="L283"/>
      <c r="M283"/>
      <c r="N283" t="s">
        <v>1360</v>
      </c>
      <c r="O283" s="13" t="s">
        <v>135</v>
      </c>
      <c r="Q283" s="13" t="s">
        <v>92</v>
      </c>
      <c r="R283" s="13" t="s">
        <v>128</v>
      </c>
    </row>
    <row r="284" spans="1:18">
      <c r="A284" s="13" t="s">
        <v>1361</v>
      </c>
      <c r="B284" s="333">
        <v>693</v>
      </c>
      <c r="C284" s="13" t="s">
        <v>1362</v>
      </c>
      <c r="D284" s="333" t="s">
        <v>2406</v>
      </c>
      <c r="E284" s="13" t="s">
        <v>1363</v>
      </c>
      <c r="F284" s="13" t="s">
        <v>87</v>
      </c>
      <c r="G284" s="13" t="s">
        <v>88</v>
      </c>
      <c r="H284" s="13" t="s">
        <v>125</v>
      </c>
      <c r="I284" s="334"/>
      <c r="L284"/>
      <c r="M284"/>
      <c r="N284" t="s">
        <v>1364</v>
      </c>
      <c r="O284" s="13" t="s">
        <v>108</v>
      </c>
      <c r="Q284" s="13" t="s">
        <v>92</v>
      </c>
      <c r="R284" s="13" t="s">
        <v>83</v>
      </c>
    </row>
    <row r="285" spans="1:18">
      <c r="A285" s="13" t="s">
        <v>1365</v>
      </c>
      <c r="B285" s="333">
        <v>835</v>
      </c>
      <c r="C285" s="13" t="s">
        <v>1366</v>
      </c>
      <c r="D285" s="333" t="s">
        <v>2407</v>
      </c>
      <c r="E285" s="13" t="s">
        <v>1367</v>
      </c>
      <c r="F285" s="13" t="s">
        <v>87</v>
      </c>
      <c r="G285" s="13" t="s">
        <v>103</v>
      </c>
      <c r="H285" s="13" t="s">
        <v>104</v>
      </c>
      <c r="I285" s="334">
        <v>44743</v>
      </c>
      <c r="J285" s="13" t="s">
        <v>113</v>
      </c>
      <c r="K285" s="13" t="s">
        <v>17</v>
      </c>
      <c r="L285" t="s">
        <v>1368</v>
      </c>
      <c r="M285" t="s">
        <v>1369</v>
      </c>
      <c r="N285"/>
      <c r="O285" s="13" t="s">
        <v>2429</v>
      </c>
      <c r="Q285" s="13" t="s">
        <v>92</v>
      </c>
      <c r="R285" s="13" t="s">
        <v>128</v>
      </c>
    </row>
    <row r="286" spans="1:18">
      <c r="A286" s="13" t="s">
        <v>1370</v>
      </c>
      <c r="B286" s="333">
        <v>960</v>
      </c>
      <c r="C286" s="13" t="s">
        <v>1371</v>
      </c>
      <c r="D286" s="333" t="s">
        <v>2408</v>
      </c>
      <c r="E286" s="13" t="s">
        <v>1372</v>
      </c>
      <c r="F286" s="13" t="s">
        <v>87</v>
      </c>
      <c r="G286" s="13" t="s">
        <v>103</v>
      </c>
      <c r="H286" s="13" t="s">
        <v>104</v>
      </c>
      <c r="I286" s="334">
        <v>41518</v>
      </c>
      <c r="J286" s="13" t="s">
        <v>551</v>
      </c>
      <c r="K286" s="13" t="s">
        <v>17</v>
      </c>
      <c r="L286" t="s">
        <v>2505</v>
      </c>
      <c r="M286" t="s">
        <v>1373</v>
      </c>
      <c r="N286"/>
      <c r="O286" s="13" t="s">
        <v>91</v>
      </c>
      <c r="Q286" s="13" t="s">
        <v>92</v>
      </c>
      <c r="R286" s="13" t="s">
        <v>128</v>
      </c>
    </row>
    <row r="287" spans="1:18">
      <c r="A287" s="13" t="s">
        <v>1374</v>
      </c>
      <c r="B287" s="333">
        <v>838</v>
      </c>
      <c r="C287" s="13" t="s">
        <v>1375</v>
      </c>
      <c r="D287" s="333" t="s">
        <v>2409</v>
      </c>
      <c r="E287" s="13" t="s">
        <v>1376</v>
      </c>
      <c r="F287" s="13" t="s">
        <v>87</v>
      </c>
      <c r="G287" s="13" t="s">
        <v>88</v>
      </c>
      <c r="H287" s="13" t="s">
        <v>120</v>
      </c>
      <c r="I287" s="334"/>
      <c r="L287"/>
      <c r="M287"/>
      <c r="N287" t="s">
        <v>1377</v>
      </c>
      <c r="O287" s="13" t="s">
        <v>135</v>
      </c>
      <c r="Q287" s="13" t="s">
        <v>92</v>
      </c>
      <c r="R287" s="13" t="s">
        <v>128</v>
      </c>
    </row>
    <row r="288" spans="1:18">
      <c r="A288" s="13" t="s">
        <v>1378</v>
      </c>
      <c r="B288" s="333">
        <v>841</v>
      </c>
      <c r="C288" s="13" t="s">
        <v>1379</v>
      </c>
      <c r="D288" s="333" t="s">
        <v>2410</v>
      </c>
      <c r="E288" s="13" t="s">
        <v>1380</v>
      </c>
      <c r="F288" s="13" t="s">
        <v>87</v>
      </c>
      <c r="G288" s="13" t="s">
        <v>103</v>
      </c>
      <c r="H288" s="13" t="s">
        <v>112</v>
      </c>
      <c r="I288" s="334">
        <v>42309</v>
      </c>
      <c r="J288" s="13" t="s">
        <v>113</v>
      </c>
      <c r="K288" s="13" t="s">
        <v>17</v>
      </c>
      <c r="L288" t="s">
        <v>1381</v>
      </c>
      <c r="M288" s="335">
        <v>115859</v>
      </c>
      <c r="N288"/>
      <c r="O288" s="13" t="s">
        <v>116</v>
      </c>
      <c r="Q288" s="13" t="s">
        <v>92</v>
      </c>
      <c r="R288" s="13" t="s">
        <v>83</v>
      </c>
    </row>
    <row r="289" spans="1:18">
      <c r="A289" s="13" t="s">
        <v>1382</v>
      </c>
      <c r="B289" s="333">
        <v>842</v>
      </c>
      <c r="C289" s="13" t="s">
        <v>1383</v>
      </c>
      <c r="D289" s="333" t="s">
        <v>2411</v>
      </c>
      <c r="E289" s="13" t="s">
        <v>1384</v>
      </c>
      <c r="F289" s="13" t="s">
        <v>87</v>
      </c>
      <c r="G289" s="13" t="s">
        <v>88</v>
      </c>
      <c r="H289" s="13" t="s">
        <v>139</v>
      </c>
      <c r="I289" s="334"/>
      <c r="L289"/>
      <c r="M289"/>
      <c r="N289" t="s">
        <v>1385</v>
      </c>
      <c r="O289" s="13" t="s">
        <v>116</v>
      </c>
      <c r="Q289" s="13" t="s">
        <v>92</v>
      </c>
      <c r="R289" s="13" t="s">
        <v>83</v>
      </c>
    </row>
    <row r="290" spans="1:18">
      <c r="A290" s="13" t="s">
        <v>1386</v>
      </c>
      <c r="B290" s="333">
        <v>956</v>
      </c>
      <c r="C290" s="13" t="s">
        <v>1387</v>
      </c>
      <c r="D290" s="333" t="s">
        <v>2412</v>
      </c>
      <c r="E290" s="13" t="s">
        <v>1388</v>
      </c>
      <c r="F290" s="13" t="s">
        <v>87</v>
      </c>
      <c r="G290" s="13" t="s">
        <v>103</v>
      </c>
      <c r="H290" s="13" t="s">
        <v>104</v>
      </c>
      <c r="I290" s="334">
        <v>45170</v>
      </c>
      <c r="J290" s="13" t="s">
        <v>551</v>
      </c>
      <c r="K290" s="13" t="s">
        <v>17</v>
      </c>
      <c r="L290" t="s">
        <v>2413</v>
      </c>
      <c r="M290" t="s">
        <v>1389</v>
      </c>
      <c r="N290"/>
      <c r="O290" s="13" t="s">
        <v>91</v>
      </c>
      <c r="P290" s="13" t="s">
        <v>1390</v>
      </c>
      <c r="Q290" s="13" t="s">
        <v>92</v>
      </c>
      <c r="R290" s="13" t="s">
        <v>128</v>
      </c>
    </row>
    <row r="291" spans="1:18">
      <c r="A291" s="13" t="s">
        <v>1391</v>
      </c>
      <c r="B291" s="333">
        <v>845</v>
      </c>
      <c r="C291" s="13" t="s">
        <v>1392</v>
      </c>
      <c r="D291" s="333" t="s">
        <v>2414</v>
      </c>
      <c r="E291" s="13" t="s">
        <v>1393</v>
      </c>
      <c r="F291" s="13" t="s">
        <v>87</v>
      </c>
      <c r="G291" s="13" t="s">
        <v>88</v>
      </c>
      <c r="H291" s="13" t="s">
        <v>139</v>
      </c>
      <c r="I291" s="334"/>
      <c r="L291"/>
      <c r="M291"/>
      <c r="N291" t="s">
        <v>1394</v>
      </c>
      <c r="O291" s="13" t="s">
        <v>2430</v>
      </c>
      <c r="Q291" s="13" t="s">
        <v>92</v>
      </c>
      <c r="R291" s="13" t="s">
        <v>83</v>
      </c>
    </row>
    <row r="292" spans="1:18">
      <c r="A292" s="13" t="s">
        <v>1395</v>
      </c>
      <c r="B292" s="333">
        <v>954</v>
      </c>
      <c r="C292" s="13" t="s">
        <v>1396</v>
      </c>
      <c r="D292" s="333" t="s">
        <v>2415</v>
      </c>
      <c r="E292" s="13" t="s">
        <v>1397</v>
      </c>
      <c r="F292" s="13" t="s">
        <v>87</v>
      </c>
      <c r="G292" s="13" t="s">
        <v>103</v>
      </c>
      <c r="H292" s="13" t="s">
        <v>104</v>
      </c>
      <c r="I292" s="334">
        <v>44287</v>
      </c>
      <c r="J292" s="13" t="s">
        <v>187</v>
      </c>
      <c r="K292" s="13" t="s">
        <v>17</v>
      </c>
      <c r="L292" t="s">
        <v>1398</v>
      </c>
      <c r="M292" t="s">
        <v>1399</v>
      </c>
      <c r="N292"/>
      <c r="O292" s="13" t="s">
        <v>91</v>
      </c>
      <c r="P292" s="13" t="s">
        <v>1400</v>
      </c>
      <c r="Q292" s="13" t="s">
        <v>92</v>
      </c>
      <c r="R292" s="13" t="s">
        <v>83</v>
      </c>
    </row>
    <row r="293" spans="1:18">
      <c r="A293" s="13" t="s">
        <v>1401</v>
      </c>
      <c r="B293" s="333">
        <v>848</v>
      </c>
      <c r="C293" s="13" t="s">
        <v>1402</v>
      </c>
      <c r="D293" s="333" t="s">
        <v>2416</v>
      </c>
      <c r="E293" s="13" t="s">
        <v>1403</v>
      </c>
      <c r="F293" s="13" t="s">
        <v>87</v>
      </c>
      <c r="G293" s="13" t="s">
        <v>103</v>
      </c>
      <c r="H293" s="13" t="s">
        <v>112</v>
      </c>
      <c r="I293" s="334">
        <v>41730</v>
      </c>
      <c r="J293" s="13" t="s">
        <v>113</v>
      </c>
      <c r="K293" s="13" t="s">
        <v>17</v>
      </c>
      <c r="L293" t="s">
        <v>1404</v>
      </c>
      <c r="M293" t="s">
        <v>1405</v>
      </c>
      <c r="N293"/>
      <c r="O293" s="13" t="s">
        <v>81</v>
      </c>
      <c r="Q293" s="13" t="s">
        <v>92</v>
      </c>
      <c r="R293" s="13" t="s">
        <v>83</v>
      </c>
    </row>
    <row r="294" spans="1:18">
      <c r="A294" s="13" t="s">
        <v>1406</v>
      </c>
      <c r="B294" s="333">
        <v>386</v>
      </c>
      <c r="C294" s="13" t="s">
        <v>1407</v>
      </c>
      <c r="D294" s="333" t="s">
        <v>2417</v>
      </c>
      <c r="E294" s="13" t="s">
        <v>1408</v>
      </c>
      <c r="F294" s="13" t="s">
        <v>102</v>
      </c>
      <c r="G294" s="13" t="s">
        <v>103</v>
      </c>
      <c r="H294" s="13" t="s">
        <v>112</v>
      </c>
      <c r="I294" s="334">
        <v>40695</v>
      </c>
      <c r="J294" s="13" t="s">
        <v>169</v>
      </c>
      <c r="K294" s="13" t="s">
        <v>17</v>
      </c>
      <c r="L294" t="s">
        <v>1409</v>
      </c>
      <c r="M294" t="s">
        <v>1410</v>
      </c>
      <c r="N294"/>
      <c r="O294" s="13" t="s">
        <v>81</v>
      </c>
      <c r="Q294" s="13" t="s">
        <v>92</v>
      </c>
      <c r="R294" s="13" t="s">
        <v>75</v>
      </c>
    </row>
    <row r="295" spans="1:18">
      <c r="A295" s="13" t="s">
        <v>1411</v>
      </c>
      <c r="B295" s="333">
        <v>851</v>
      </c>
      <c r="C295" s="13" t="s">
        <v>1412</v>
      </c>
      <c r="D295" s="333" t="s">
        <v>2418</v>
      </c>
      <c r="E295" s="13" t="s">
        <v>1413</v>
      </c>
      <c r="F295" s="13" t="s">
        <v>87</v>
      </c>
      <c r="G295" s="13" t="s">
        <v>88</v>
      </c>
      <c r="H295" s="13" t="s">
        <v>120</v>
      </c>
      <c r="I295" s="334"/>
      <c r="L295"/>
      <c r="M295"/>
      <c r="N295" t="s">
        <v>1414</v>
      </c>
      <c r="O295" s="13" t="s">
        <v>2430</v>
      </c>
      <c r="Q295" s="13" t="s">
        <v>92</v>
      </c>
      <c r="R295" s="13" t="s">
        <v>128</v>
      </c>
    </row>
    <row r="296" spans="1:18">
      <c r="A296" s="13" t="s">
        <v>1415</v>
      </c>
      <c r="B296" s="333">
        <v>853</v>
      </c>
      <c r="C296" s="13" t="s">
        <v>1416</v>
      </c>
      <c r="D296" s="333" t="s">
        <v>2419</v>
      </c>
      <c r="E296" s="13" t="s">
        <v>1417</v>
      </c>
      <c r="F296" s="13" t="s">
        <v>87</v>
      </c>
      <c r="G296" s="13" t="s">
        <v>88</v>
      </c>
      <c r="H296" s="13" t="s">
        <v>120</v>
      </c>
      <c r="I296" s="334"/>
      <c r="L296"/>
      <c r="M296"/>
      <c r="N296" t="s">
        <v>1418</v>
      </c>
      <c r="O296" s="13" t="s">
        <v>116</v>
      </c>
      <c r="Q296" s="13" t="s">
        <v>92</v>
      </c>
      <c r="R296" s="13" t="s">
        <v>83</v>
      </c>
    </row>
    <row r="297" spans="1:18">
      <c r="A297" s="13" t="s">
        <v>1419</v>
      </c>
      <c r="B297" s="333">
        <v>547</v>
      </c>
      <c r="C297" s="13" t="s">
        <v>1420</v>
      </c>
      <c r="D297" s="333" t="s">
        <v>2420</v>
      </c>
      <c r="E297" s="13" t="s">
        <v>1421</v>
      </c>
      <c r="F297" s="13" t="s">
        <v>87</v>
      </c>
      <c r="G297" s="13" t="s">
        <v>88</v>
      </c>
      <c r="H297" s="13" t="s">
        <v>89</v>
      </c>
      <c r="I297" s="334"/>
      <c r="L297"/>
      <c r="M297"/>
      <c r="N297" t="s">
        <v>1422</v>
      </c>
      <c r="O297" s="13" t="s">
        <v>81</v>
      </c>
      <c r="Q297" s="13" t="s">
        <v>92</v>
      </c>
      <c r="R297" s="13" t="s">
        <v>83</v>
      </c>
    </row>
    <row r="298" spans="1:18">
      <c r="A298" s="13" t="s">
        <v>1423</v>
      </c>
      <c r="B298" s="333">
        <v>766</v>
      </c>
      <c r="C298" s="13" t="s">
        <v>1424</v>
      </c>
      <c r="D298" s="333" t="s">
        <v>2421</v>
      </c>
      <c r="E298" s="13" t="s">
        <v>1425</v>
      </c>
      <c r="F298" s="13" t="s">
        <v>87</v>
      </c>
      <c r="G298" s="13" t="s">
        <v>88</v>
      </c>
      <c r="H298" s="13" t="s">
        <v>89</v>
      </c>
      <c r="I298" s="334"/>
      <c r="L298"/>
      <c r="M298"/>
      <c r="N298" t="s">
        <v>1426</v>
      </c>
      <c r="O298" s="13" t="s">
        <v>135</v>
      </c>
      <c r="Q298" s="13" t="s">
        <v>92</v>
      </c>
      <c r="R298" s="13" t="s">
        <v>128</v>
      </c>
    </row>
    <row r="299" spans="1:18">
      <c r="A299" s="13" t="s">
        <v>1427</v>
      </c>
      <c r="B299" s="333">
        <v>852</v>
      </c>
      <c r="C299" s="13" t="s">
        <v>1428</v>
      </c>
      <c r="D299" s="333" t="s">
        <v>2422</v>
      </c>
      <c r="E299" s="13" t="s">
        <v>1429</v>
      </c>
      <c r="F299" s="13" t="s">
        <v>87</v>
      </c>
      <c r="G299" s="13" t="s">
        <v>88</v>
      </c>
      <c r="H299" s="13" t="s">
        <v>89</v>
      </c>
      <c r="I299" s="334"/>
      <c r="L299"/>
      <c r="M299"/>
      <c r="N299" t="s">
        <v>1430</v>
      </c>
      <c r="O299" s="13" t="s">
        <v>135</v>
      </c>
      <c r="Q299" s="13" t="s">
        <v>92</v>
      </c>
      <c r="R299" s="13" t="s">
        <v>83</v>
      </c>
    </row>
    <row r="300" spans="1:18">
      <c r="A300" s="13" t="s">
        <v>1431</v>
      </c>
      <c r="B300" s="333">
        <v>392</v>
      </c>
      <c r="C300" s="13" t="s">
        <v>1432</v>
      </c>
      <c r="D300" s="333" t="s">
        <v>2423</v>
      </c>
      <c r="E300" s="13" t="s">
        <v>1433</v>
      </c>
      <c r="F300" s="13" t="s">
        <v>102</v>
      </c>
      <c r="G300" s="13" t="s">
        <v>103</v>
      </c>
      <c r="H300" s="13" t="s">
        <v>112</v>
      </c>
      <c r="I300" s="334">
        <v>40787</v>
      </c>
      <c r="J300" s="13" t="s">
        <v>1434</v>
      </c>
      <c r="K300" s="13" t="s">
        <v>17</v>
      </c>
      <c r="L300" t="s">
        <v>1435</v>
      </c>
      <c r="M300" t="s">
        <v>1436</v>
      </c>
      <c r="N300"/>
      <c r="O300" s="13" t="s">
        <v>135</v>
      </c>
      <c r="Q300" s="13" t="s">
        <v>82</v>
      </c>
      <c r="R300" s="13" t="s">
        <v>75</v>
      </c>
    </row>
    <row r="301" spans="1:18">
      <c r="A301" s="13" t="s">
        <v>1437</v>
      </c>
      <c r="B301" s="333">
        <v>862</v>
      </c>
      <c r="C301" s="13" t="s">
        <v>1438</v>
      </c>
      <c r="D301" s="333" t="s">
        <v>2424</v>
      </c>
      <c r="E301" s="13" t="s">
        <v>1439</v>
      </c>
      <c r="F301" s="13" t="s">
        <v>87</v>
      </c>
      <c r="G301" s="13" t="s">
        <v>88</v>
      </c>
      <c r="H301" s="13" t="s">
        <v>89</v>
      </c>
      <c r="I301" s="334"/>
      <c r="L301"/>
      <c r="M301"/>
      <c r="N301" t="s">
        <v>1440</v>
      </c>
      <c r="O301" s="13" t="s">
        <v>135</v>
      </c>
      <c r="Q301" s="13" t="s">
        <v>92</v>
      </c>
      <c r="R301" s="13" t="s">
        <v>83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5E4C-EB16-440C-978C-762902C09707}">
  <dimension ref="A2:CG19"/>
  <sheetViews>
    <sheetView workbookViewId="0">
      <selection sqref="A1:L1"/>
    </sheetView>
  </sheetViews>
  <sheetFormatPr defaultRowHeight="14.25"/>
  <cols>
    <col min="14" max="14" width="9.875" bestFit="1" customWidth="1"/>
    <col min="24" max="24" width="9.875" bestFit="1" customWidth="1"/>
    <col min="34" max="34" width="9.875" bestFit="1" customWidth="1"/>
    <col min="44" max="44" width="9.875" bestFit="1" customWidth="1"/>
    <col min="54" max="54" width="9.875" bestFit="1" customWidth="1"/>
    <col min="64" max="64" width="9.875" bestFit="1" customWidth="1"/>
    <col min="74" max="74" width="9.875" bestFit="1" customWidth="1"/>
  </cols>
  <sheetData>
    <row r="2" spans="1:85">
      <c r="J2" s="328" t="s">
        <v>33</v>
      </c>
      <c r="K2" s="329"/>
      <c r="L2" s="329"/>
      <c r="M2" s="329"/>
      <c r="N2" s="329"/>
      <c r="O2" s="329"/>
      <c r="P2" s="329"/>
      <c r="Q2" s="329"/>
      <c r="R2" s="330"/>
      <c r="T2" s="328" t="s">
        <v>36</v>
      </c>
      <c r="U2" s="329"/>
      <c r="V2" s="329"/>
      <c r="W2" s="329"/>
      <c r="X2" s="329"/>
      <c r="Y2" s="329"/>
      <c r="Z2" s="329"/>
      <c r="AA2" s="329"/>
      <c r="AB2" s="330"/>
      <c r="AD2" s="328" t="s">
        <v>39</v>
      </c>
      <c r="AE2" s="329"/>
      <c r="AF2" s="329"/>
      <c r="AG2" s="329"/>
      <c r="AH2" s="329"/>
      <c r="AI2" s="329"/>
      <c r="AJ2" s="329"/>
      <c r="AK2" s="329"/>
      <c r="AL2" s="330"/>
      <c r="AN2" s="328" t="s">
        <v>42</v>
      </c>
      <c r="AO2" s="329"/>
      <c r="AP2" s="329"/>
      <c r="AQ2" s="329"/>
      <c r="AR2" s="329"/>
      <c r="AS2" s="329"/>
      <c r="AT2" s="329"/>
      <c r="AU2" s="329"/>
      <c r="AV2" s="330"/>
      <c r="AX2" s="328" t="s">
        <v>44</v>
      </c>
      <c r="AY2" s="329"/>
      <c r="AZ2" s="329"/>
      <c r="BA2" s="329"/>
      <c r="BB2" s="329"/>
      <c r="BC2" s="329"/>
      <c r="BD2" s="329"/>
      <c r="BE2" s="329"/>
      <c r="BF2" s="330"/>
      <c r="BH2" s="328" t="s">
        <v>46</v>
      </c>
      <c r="BI2" s="329"/>
      <c r="BJ2" s="329"/>
      <c r="BK2" s="329"/>
      <c r="BL2" s="329"/>
      <c r="BM2" s="329"/>
      <c r="BN2" s="329"/>
      <c r="BO2" s="329"/>
      <c r="BP2" s="330"/>
      <c r="BR2" s="328" t="s">
        <v>47</v>
      </c>
      <c r="BS2" s="329"/>
      <c r="BT2" s="329"/>
      <c r="BU2" s="329"/>
      <c r="BV2" s="329"/>
      <c r="BW2" s="329"/>
      <c r="BX2" s="329"/>
      <c r="BY2" s="329"/>
      <c r="BZ2" s="330"/>
    </row>
    <row r="3" spans="1:85" ht="191.25">
      <c r="A3" s="35" t="s">
        <v>55</v>
      </c>
      <c r="B3" s="35" t="s">
        <v>56</v>
      </c>
      <c r="C3" s="35" t="s">
        <v>1441</v>
      </c>
      <c r="D3" s="35" t="s">
        <v>58</v>
      </c>
      <c r="E3" s="35" t="s">
        <v>1442</v>
      </c>
      <c r="F3" s="35" t="s">
        <v>1443</v>
      </c>
      <c r="G3" s="35" t="s">
        <v>1444</v>
      </c>
      <c r="H3" s="35" t="s">
        <v>69</v>
      </c>
      <c r="I3" s="35"/>
      <c r="J3" s="214" t="s">
        <v>24</v>
      </c>
      <c r="K3" s="214" t="s">
        <v>25</v>
      </c>
      <c r="L3" s="214" t="s">
        <v>26</v>
      </c>
      <c r="M3" s="214" t="s">
        <v>27</v>
      </c>
      <c r="N3" s="214" t="s">
        <v>28</v>
      </c>
      <c r="O3" s="214" t="s">
        <v>29</v>
      </c>
      <c r="P3" s="215" t="s">
        <v>52</v>
      </c>
      <c r="Q3" s="216" t="s">
        <v>1445</v>
      </c>
      <c r="R3" s="216" t="s">
        <v>32</v>
      </c>
      <c r="S3" s="217"/>
      <c r="T3" s="214" t="s">
        <v>24</v>
      </c>
      <c r="U3" s="214" t="s">
        <v>25</v>
      </c>
      <c r="V3" s="214" t="s">
        <v>26</v>
      </c>
      <c r="W3" s="214" t="s">
        <v>27</v>
      </c>
      <c r="X3" s="214" t="s">
        <v>28</v>
      </c>
      <c r="Y3" s="214" t="s">
        <v>29</v>
      </c>
      <c r="Z3" s="215" t="s">
        <v>52</v>
      </c>
      <c r="AA3" s="216" t="s">
        <v>1445</v>
      </c>
      <c r="AB3" s="216" t="s">
        <v>32</v>
      </c>
      <c r="AC3" s="217"/>
      <c r="AD3" s="214" t="s">
        <v>24</v>
      </c>
      <c r="AE3" s="214" t="s">
        <v>25</v>
      </c>
      <c r="AF3" s="214" t="s">
        <v>26</v>
      </c>
      <c r="AG3" s="214" t="s">
        <v>27</v>
      </c>
      <c r="AH3" s="214" t="s">
        <v>28</v>
      </c>
      <c r="AI3" s="214" t="s">
        <v>29</v>
      </c>
      <c r="AJ3" s="215" t="s">
        <v>52</v>
      </c>
      <c r="AK3" s="216" t="s">
        <v>1445</v>
      </c>
      <c r="AL3" s="216" t="s">
        <v>32</v>
      </c>
      <c r="AM3" s="217"/>
      <c r="AN3" s="214" t="s">
        <v>24</v>
      </c>
      <c r="AO3" s="214" t="s">
        <v>25</v>
      </c>
      <c r="AP3" s="214" t="s">
        <v>26</v>
      </c>
      <c r="AQ3" s="214" t="s">
        <v>27</v>
      </c>
      <c r="AR3" s="214" t="s">
        <v>28</v>
      </c>
      <c r="AS3" s="214" t="s">
        <v>29</v>
      </c>
      <c r="AT3" s="215" t="s">
        <v>52</v>
      </c>
      <c r="AU3" s="216" t="s">
        <v>1445</v>
      </c>
      <c r="AV3" s="216" t="s">
        <v>32</v>
      </c>
      <c r="AW3" s="217"/>
      <c r="AX3" s="214" t="s">
        <v>24</v>
      </c>
      <c r="AY3" s="214" t="s">
        <v>25</v>
      </c>
      <c r="AZ3" s="214" t="s">
        <v>26</v>
      </c>
      <c r="BA3" s="214" t="s">
        <v>27</v>
      </c>
      <c r="BB3" s="214" t="s">
        <v>28</v>
      </c>
      <c r="BC3" s="214" t="s">
        <v>29</v>
      </c>
      <c r="BD3" s="215" t="s">
        <v>52</v>
      </c>
      <c r="BE3" s="216" t="s">
        <v>1445</v>
      </c>
      <c r="BF3" s="216" t="s">
        <v>32</v>
      </c>
      <c r="BG3" s="217"/>
      <c r="BH3" s="214" t="s">
        <v>24</v>
      </c>
      <c r="BI3" s="214" t="s">
        <v>25</v>
      </c>
      <c r="BJ3" s="214" t="s">
        <v>26</v>
      </c>
      <c r="BK3" s="214" t="s">
        <v>27</v>
      </c>
      <c r="BL3" s="214" t="s">
        <v>28</v>
      </c>
      <c r="BM3" s="214" t="s">
        <v>29</v>
      </c>
      <c r="BN3" s="215" t="s">
        <v>52</v>
      </c>
      <c r="BO3" s="216" t="s">
        <v>1445</v>
      </c>
      <c r="BP3" s="216" t="s">
        <v>32</v>
      </c>
      <c r="BQ3" s="217"/>
      <c r="BR3" s="214" t="s">
        <v>24</v>
      </c>
      <c r="BS3" s="214" t="s">
        <v>25</v>
      </c>
      <c r="BT3" s="214" t="s">
        <v>26</v>
      </c>
      <c r="BU3" s="214" t="s">
        <v>27</v>
      </c>
      <c r="BV3" s="214" t="s">
        <v>28</v>
      </c>
      <c r="BW3" s="214" t="s">
        <v>29</v>
      </c>
      <c r="BX3" s="215" t="s">
        <v>52</v>
      </c>
      <c r="BY3" s="216" t="s">
        <v>1445</v>
      </c>
      <c r="BZ3" s="216" t="s">
        <v>32</v>
      </c>
      <c r="CA3" s="331" t="s">
        <v>1446</v>
      </c>
      <c r="CB3" s="332"/>
      <c r="CC3" s="332"/>
      <c r="CD3" s="332"/>
      <c r="CE3" s="332"/>
      <c r="CF3" s="332"/>
      <c r="CG3" s="332"/>
    </row>
    <row r="4" spans="1:85">
      <c r="A4">
        <f>Information!$A$6</f>
        <v>0</v>
      </c>
      <c r="E4" t="str">
        <f>Information!$C$6</f>
        <v>Maintained Schools - Please enter your 3 digit LA School Number in the yellow box
Alternative Provision Schools - Please enter your 4 digit DfE number in the yellow box</v>
      </c>
      <c r="G4">
        <f t="shared" ref="G4:G9" si="0">None</f>
        <v>0</v>
      </c>
      <c r="H4">
        <f>'Leases  2024-2025'!$A$85</f>
        <v>0</v>
      </c>
      <c r="I4" t="str">
        <f>'Leases  2024-2025'!$C$19</f>
        <v>Please select (Yes/No) from dropdown</v>
      </c>
      <c r="J4">
        <f>'Leases  2024-2025'!D19</f>
        <v>0</v>
      </c>
      <c r="K4">
        <f>'Leases  2024-2025'!E19</f>
        <v>0</v>
      </c>
      <c r="L4">
        <f>'Leases  2024-2025'!F19</f>
        <v>0</v>
      </c>
      <c r="M4">
        <f>'Leases  2024-2025'!G19</f>
        <v>0</v>
      </c>
      <c r="N4" s="176">
        <f>'Leases  2024-2025'!H19</f>
        <v>0</v>
      </c>
      <c r="O4">
        <f>'Leases  2024-2025'!I19</f>
        <v>0</v>
      </c>
      <c r="P4" s="176" t="str">
        <f>'Leases  2024-2025'!J19</f>
        <v/>
      </c>
      <c r="Q4">
        <f>'Leases  2024-2025'!K19</f>
        <v>0</v>
      </c>
      <c r="R4">
        <f>'Leases  2024-2025'!L19</f>
        <v>0</v>
      </c>
      <c r="S4" t="str">
        <f>'Leases  2024-2025'!$C$27</f>
        <v>Please select (Yes/No) from dropdown</v>
      </c>
      <c r="T4">
        <f>'Leases  2024-2025'!D27</f>
        <v>0</v>
      </c>
      <c r="U4">
        <f>'Leases  2024-2025'!E27</f>
        <v>0</v>
      </c>
      <c r="V4">
        <f>'Leases  2024-2025'!F27</f>
        <v>0</v>
      </c>
      <c r="W4">
        <f>'Leases  2024-2025'!G27</f>
        <v>0</v>
      </c>
      <c r="X4" s="176">
        <f>'Leases  2024-2025'!H27</f>
        <v>0</v>
      </c>
      <c r="Y4">
        <f>'Leases  2024-2025'!I27</f>
        <v>0</v>
      </c>
      <c r="Z4" s="176" t="str">
        <f>'Leases  2024-2025'!J27</f>
        <v/>
      </c>
      <c r="AA4">
        <f>'Leases  2024-2025'!K27</f>
        <v>0</v>
      </c>
      <c r="AB4">
        <f>'Leases  2024-2025'!L27</f>
        <v>0</v>
      </c>
      <c r="AC4" t="str">
        <f>'Leases  2024-2025'!$C$35</f>
        <v>Please select (Yes/No) from dropdown</v>
      </c>
      <c r="AD4">
        <f>'Leases  2024-2025'!D35</f>
        <v>0</v>
      </c>
      <c r="AE4">
        <f>'Leases  2024-2025'!E35</f>
        <v>0</v>
      </c>
      <c r="AF4">
        <f>'Leases  2024-2025'!F35</f>
        <v>0</v>
      </c>
      <c r="AG4">
        <f>'Leases  2024-2025'!G35</f>
        <v>0</v>
      </c>
      <c r="AH4" s="176">
        <f>'Leases  2024-2025'!H35</f>
        <v>0</v>
      </c>
      <c r="AI4">
        <f>'Leases  2024-2025'!I35</f>
        <v>0</v>
      </c>
      <c r="AJ4" s="176" t="str">
        <f>'Leases  2024-2025'!J35</f>
        <v/>
      </c>
      <c r="AK4">
        <f>'Leases  2024-2025'!K35</f>
        <v>0</v>
      </c>
      <c r="AL4">
        <f>'Leases  2024-2025'!L35</f>
        <v>0</v>
      </c>
      <c r="AM4" t="str">
        <f>'Leases  2024-2025'!$C$43</f>
        <v>Please select (Yes/No) from dropdown</v>
      </c>
      <c r="AN4">
        <f>'Leases  2024-2025'!D43</f>
        <v>0</v>
      </c>
      <c r="AO4">
        <f>'Leases  2024-2025'!E43</f>
        <v>0</v>
      </c>
      <c r="AP4">
        <f>'Leases  2024-2025'!F43</f>
        <v>0</v>
      </c>
      <c r="AQ4">
        <f>'Leases  2024-2025'!G43</f>
        <v>0</v>
      </c>
      <c r="AR4" s="176">
        <f>'Leases  2024-2025'!H43</f>
        <v>0</v>
      </c>
      <c r="AS4">
        <f>'Leases  2024-2025'!I43</f>
        <v>0</v>
      </c>
      <c r="AT4" s="176" t="str">
        <f>'Leases  2024-2025'!J43</f>
        <v/>
      </c>
      <c r="AU4">
        <f>'Leases  2024-2025'!K43</f>
        <v>0</v>
      </c>
      <c r="AV4">
        <f>'Leases  2024-2025'!L43</f>
        <v>0</v>
      </c>
      <c r="AW4" t="str">
        <f>'Leases  2024-2025'!$C$51</f>
        <v>Please select (Yes/No) from dropdown</v>
      </c>
      <c r="AX4">
        <f>'Leases  2024-2025'!D51</f>
        <v>0</v>
      </c>
      <c r="AY4">
        <f>'Leases  2024-2025'!E51</f>
        <v>0</v>
      </c>
      <c r="AZ4">
        <f>'Leases  2024-2025'!F51</f>
        <v>0</v>
      </c>
      <c r="BA4">
        <f>'Leases  2024-2025'!G51</f>
        <v>0</v>
      </c>
      <c r="BB4" s="176">
        <f>'Leases  2024-2025'!H51</f>
        <v>0</v>
      </c>
      <c r="BC4">
        <f>'Leases  2024-2025'!I51</f>
        <v>0</v>
      </c>
      <c r="BD4" s="176" t="str">
        <f>'Leases  2024-2025'!J51</f>
        <v/>
      </c>
      <c r="BE4">
        <f>'Leases  2024-2025'!K51</f>
        <v>0</v>
      </c>
      <c r="BF4">
        <f>'Leases  2024-2025'!L51</f>
        <v>0</v>
      </c>
      <c r="BG4" t="str">
        <f>'Leases  2024-2025'!$C$59</f>
        <v>Please select (Yes/No) from dropdown</v>
      </c>
      <c r="BH4">
        <f>'Leases  2024-2025'!D59</f>
        <v>0</v>
      </c>
      <c r="BI4">
        <f>'Leases  2024-2025'!E59</f>
        <v>0</v>
      </c>
      <c r="BJ4">
        <f>'Leases  2024-2025'!F59</f>
        <v>0</v>
      </c>
      <c r="BK4">
        <f>'Leases  2024-2025'!G59</f>
        <v>0</v>
      </c>
      <c r="BL4" s="176">
        <f>'Leases  2024-2025'!H59</f>
        <v>0</v>
      </c>
      <c r="BM4">
        <f>'Leases  2024-2025'!I59</f>
        <v>0</v>
      </c>
      <c r="BN4" s="176" t="str">
        <f>'Leases  2024-2025'!J59</f>
        <v/>
      </c>
      <c r="BO4">
        <f>'Leases  2024-2025'!K59</f>
        <v>0</v>
      </c>
      <c r="BP4">
        <f>'Leases  2024-2025'!L59</f>
        <v>0</v>
      </c>
      <c r="BQ4" t="str">
        <f>'Leases  2024-2025'!$C$67</f>
        <v>Please select (Yes/No) from dropdown</v>
      </c>
      <c r="BR4">
        <f>'Leases  2024-2025'!D67</f>
        <v>0</v>
      </c>
      <c r="BS4">
        <f>'Leases  2024-2025'!E67</f>
        <v>0</v>
      </c>
      <c r="BT4">
        <f>'Leases  2024-2025'!F67</f>
        <v>0</v>
      </c>
      <c r="BU4">
        <f>'Leases  2024-2025'!G67</f>
        <v>0</v>
      </c>
      <c r="BV4" s="176">
        <f>'Leases  2024-2025'!H67</f>
        <v>0</v>
      </c>
      <c r="BW4">
        <f>'Leases  2024-2025'!I67</f>
        <v>0</v>
      </c>
      <c r="BX4" s="176" t="str">
        <f>'Leases  2024-2025'!J67</f>
        <v/>
      </c>
      <c r="BY4">
        <f>'Leases  2024-2025'!K67</f>
        <v>0</v>
      </c>
      <c r="BZ4">
        <f>'Leases  2024-2025'!L67</f>
        <v>0</v>
      </c>
      <c r="CA4">
        <f>Information!$A$9</f>
        <v>0</v>
      </c>
    </row>
    <row r="5" spans="1:85">
      <c r="A5">
        <f>Information!$A$6</f>
        <v>0</v>
      </c>
      <c r="E5" t="str">
        <f>Information!$C$6</f>
        <v>Maintained Schools - Please enter your 3 digit LA School Number in the yellow box
Alternative Provision Schools - Please enter your 4 digit DfE number in the yellow box</v>
      </c>
      <c r="G5">
        <f t="shared" si="0"/>
        <v>0</v>
      </c>
      <c r="H5">
        <f>'Leases  2024-2025'!$A$85</f>
        <v>0</v>
      </c>
      <c r="I5" t="str">
        <f>'Leases  2024-2025'!$C$19</f>
        <v>Please select (Yes/No) from dropdown</v>
      </c>
      <c r="J5">
        <f>'Leases  2024-2025'!D20</f>
        <v>0</v>
      </c>
      <c r="K5">
        <f>'Leases  2024-2025'!E20</f>
        <v>0</v>
      </c>
      <c r="L5">
        <f>'Leases  2024-2025'!F20</f>
        <v>0</v>
      </c>
      <c r="M5">
        <f>'Leases  2024-2025'!G20</f>
        <v>0</v>
      </c>
      <c r="N5" s="176">
        <f>'Leases  2024-2025'!H20</f>
        <v>0</v>
      </c>
      <c r="O5">
        <f>'Leases  2024-2025'!I20</f>
        <v>0</v>
      </c>
      <c r="P5" s="176" t="str">
        <f>'Leases  2024-2025'!J20</f>
        <v/>
      </c>
      <c r="Q5">
        <f>'Leases  2024-2025'!K20</f>
        <v>0</v>
      </c>
      <c r="R5">
        <f>'Leases  2024-2025'!L20</f>
        <v>0</v>
      </c>
      <c r="S5" t="str">
        <f>'Leases  2024-2025'!$C$27</f>
        <v>Please select (Yes/No) from dropdown</v>
      </c>
      <c r="T5">
        <f>'Leases  2024-2025'!D28</f>
        <v>0</v>
      </c>
      <c r="U5">
        <f>'Leases  2024-2025'!E28</f>
        <v>0</v>
      </c>
      <c r="V5">
        <f>'Leases  2024-2025'!F28</f>
        <v>0</v>
      </c>
      <c r="W5">
        <f>'Leases  2024-2025'!G28</f>
        <v>0</v>
      </c>
      <c r="X5" s="176">
        <f>'Leases  2024-2025'!H28</f>
        <v>0</v>
      </c>
      <c r="Y5">
        <f>'Leases  2024-2025'!I28</f>
        <v>0</v>
      </c>
      <c r="Z5" s="176" t="str">
        <f>'Leases  2024-2025'!J28</f>
        <v/>
      </c>
      <c r="AA5">
        <f>'Leases  2024-2025'!K28</f>
        <v>0</v>
      </c>
      <c r="AB5">
        <f>'Leases  2024-2025'!L28</f>
        <v>0</v>
      </c>
      <c r="AC5" t="str">
        <f>'Leases  2024-2025'!$C$35</f>
        <v>Please select (Yes/No) from dropdown</v>
      </c>
      <c r="AD5">
        <f>'Leases  2024-2025'!D36</f>
        <v>0</v>
      </c>
      <c r="AE5">
        <f>'Leases  2024-2025'!E36</f>
        <v>0</v>
      </c>
      <c r="AF5">
        <f>'Leases  2024-2025'!F36</f>
        <v>0</v>
      </c>
      <c r="AG5">
        <f>'Leases  2024-2025'!G36</f>
        <v>0</v>
      </c>
      <c r="AH5" s="176">
        <f>'Leases  2024-2025'!H36</f>
        <v>0</v>
      </c>
      <c r="AI5">
        <f>'Leases  2024-2025'!I36</f>
        <v>0</v>
      </c>
      <c r="AJ5" s="176" t="str">
        <f>'Leases  2024-2025'!J36</f>
        <v/>
      </c>
      <c r="AK5">
        <f>'Leases  2024-2025'!K36</f>
        <v>0</v>
      </c>
      <c r="AL5">
        <f>'Leases  2024-2025'!L36</f>
        <v>0</v>
      </c>
      <c r="AM5" t="str">
        <f>'Leases  2024-2025'!$C$43</f>
        <v>Please select (Yes/No) from dropdown</v>
      </c>
      <c r="AN5">
        <f>'Leases  2024-2025'!D44</f>
        <v>0</v>
      </c>
      <c r="AO5">
        <f>'Leases  2024-2025'!E44</f>
        <v>0</v>
      </c>
      <c r="AP5">
        <f>'Leases  2024-2025'!F44</f>
        <v>0</v>
      </c>
      <c r="AQ5">
        <f>'Leases  2024-2025'!G44</f>
        <v>0</v>
      </c>
      <c r="AR5" s="176">
        <f>'Leases  2024-2025'!H44</f>
        <v>0</v>
      </c>
      <c r="AS5">
        <f>'Leases  2024-2025'!I44</f>
        <v>0</v>
      </c>
      <c r="AT5" s="176" t="str">
        <f>'Leases  2024-2025'!J44</f>
        <v/>
      </c>
      <c r="AU5">
        <f>'Leases  2024-2025'!K44</f>
        <v>0</v>
      </c>
      <c r="AV5">
        <f>'Leases  2024-2025'!L44</f>
        <v>0</v>
      </c>
      <c r="AW5" t="str">
        <f>'Leases  2024-2025'!$C$51</f>
        <v>Please select (Yes/No) from dropdown</v>
      </c>
      <c r="AX5">
        <f>'Leases  2024-2025'!D52</f>
        <v>0</v>
      </c>
      <c r="AY5">
        <f>'Leases  2024-2025'!E52</f>
        <v>0</v>
      </c>
      <c r="AZ5">
        <f>'Leases  2024-2025'!F52</f>
        <v>0</v>
      </c>
      <c r="BA5">
        <f>'Leases  2024-2025'!G52</f>
        <v>0</v>
      </c>
      <c r="BB5" s="176">
        <f>'Leases  2024-2025'!H52</f>
        <v>0</v>
      </c>
      <c r="BC5">
        <f>'Leases  2024-2025'!I52</f>
        <v>0</v>
      </c>
      <c r="BD5" s="176" t="str">
        <f>'Leases  2024-2025'!J52</f>
        <v/>
      </c>
      <c r="BE5">
        <f>'Leases  2024-2025'!K52</f>
        <v>0</v>
      </c>
      <c r="BF5">
        <f>'Leases  2024-2025'!L52</f>
        <v>0</v>
      </c>
      <c r="BG5" t="str">
        <f>'Leases  2024-2025'!$C$59</f>
        <v>Please select (Yes/No) from dropdown</v>
      </c>
      <c r="BH5">
        <f>'Leases  2024-2025'!D60</f>
        <v>0</v>
      </c>
      <c r="BI5">
        <f>'Leases  2024-2025'!E60</f>
        <v>0</v>
      </c>
      <c r="BJ5">
        <f>'Leases  2024-2025'!F60</f>
        <v>0</v>
      </c>
      <c r="BK5">
        <f>'Leases  2024-2025'!G60</f>
        <v>0</v>
      </c>
      <c r="BL5" s="176">
        <f>'Leases  2024-2025'!H60</f>
        <v>0</v>
      </c>
      <c r="BM5">
        <f>'Leases  2024-2025'!I60</f>
        <v>0</v>
      </c>
      <c r="BN5" s="176" t="str">
        <f>'Leases  2024-2025'!J60</f>
        <v/>
      </c>
      <c r="BO5">
        <f>'Leases  2024-2025'!K60</f>
        <v>0</v>
      </c>
      <c r="BP5">
        <f>'Leases  2024-2025'!L60</f>
        <v>0</v>
      </c>
      <c r="BQ5" t="str">
        <f>'Leases  2024-2025'!$C$67</f>
        <v>Please select (Yes/No) from dropdown</v>
      </c>
      <c r="BR5">
        <f>'Leases  2024-2025'!D68</f>
        <v>0</v>
      </c>
      <c r="BS5">
        <f>'Leases  2024-2025'!E68</f>
        <v>0</v>
      </c>
      <c r="BT5">
        <f>'Leases  2024-2025'!F68</f>
        <v>0</v>
      </c>
      <c r="BU5">
        <f>'Leases  2024-2025'!G68</f>
        <v>0</v>
      </c>
      <c r="BV5" s="176">
        <f>'Leases  2024-2025'!H68</f>
        <v>0</v>
      </c>
      <c r="BW5">
        <f>'Leases  2024-2025'!I68</f>
        <v>0</v>
      </c>
      <c r="BX5" s="176" t="str">
        <f>'Leases  2024-2025'!J68</f>
        <v/>
      </c>
      <c r="BY5">
        <f>'Leases  2024-2025'!K68</f>
        <v>0</v>
      </c>
      <c r="BZ5">
        <f>'Leases  2024-2025'!L68</f>
        <v>0</v>
      </c>
      <c r="CA5">
        <f>Information!$A$9</f>
        <v>0</v>
      </c>
    </row>
    <row r="6" spans="1:85">
      <c r="A6">
        <f>Information!$A$6</f>
        <v>0</v>
      </c>
      <c r="E6" t="str">
        <f>Information!$C$6</f>
        <v>Maintained Schools - Please enter your 3 digit LA School Number in the yellow box
Alternative Provision Schools - Please enter your 4 digit DfE number in the yellow box</v>
      </c>
      <c r="G6">
        <f t="shared" si="0"/>
        <v>0</v>
      </c>
      <c r="H6">
        <f>'Leases  2024-2025'!$A$85</f>
        <v>0</v>
      </c>
      <c r="I6" t="str">
        <f>'Leases  2024-2025'!$C$19</f>
        <v>Please select (Yes/No) from dropdown</v>
      </c>
      <c r="J6">
        <f>'Leases  2024-2025'!D21</f>
        <v>0</v>
      </c>
      <c r="K6">
        <f>'Leases  2024-2025'!E21</f>
        <v>0</v>
      </c>
      <c r="L6">
        <f>'Leases  2024-2025'!F21</f>
        <v>0</v>
      </c>
      <c r="M6">
        <f>'Leases  2024-2025'!G21</f>
        <v>0</v>
      </c>
      <c r="N6" s="176">
        <f>'Leases  2024-2025'!H21</f>
        <v>0</v>
      </c>
      <c r="O6">
        <f>'Leases  2024-2025'!I21</f>
        <v>0</v>
      </c>
      <c r="P6" s="176" t="str">
        <f>'Leases  2024-2025'!J21</f>
        <v/>
      </c>
      <c r="Q6">
        <f>'Leases  2024-2025'!K21</f>
        <v>0</v>
      </c>
      <c r="R6">
        <f>'Leases  2024-2025'!L21</f>
        <v>0</v>
      </c>
      <c r="S6" t="str">
        <f>'Leases  2024-2025'!$C$27</f>
        <v>Please select (Yes/No) from dropdown</v>
      </c>
      <c r="T6">
        <f>'Leases  2024-2025'!D29</f>
        <v>0</v>
      </c>
      <c r="U6">
        <f>'Leases  2024-2025'!E29</f>
        <v>0</v>
      </c>
      <c r="V6">
        <f>'Leases  2024-2025'!F29</f>
        <v>0</v>
      </c>
      <c r="W6">
        <f>'Leases  2024-2025'!G29</f>
        <v>0</v>
      </c>
      <c r="X6" s="176">
        <f>'Leases  2024-2025'!H29</f>
        <v>0</v>
      </c>
      <c r="Y6">
        <f>'Leases  2024-2025'!I29</f>
        <v>0</v>
      </c>
      <c r="Z6" s="176" t="str">
        <f>'Leases  2024-2025'!J29</f>
        <v/>
      </c>
      <c r="AA6">
        <f>'Leases  2024-2025'!K29</f>
        <v>0</v>
      </c>
      <c r="AB6">
        <f>'Leases  2024-2025'!L29</f>
        <v>0</v>
      </c>
      <c r="AC6" t="str">
        <f>'Leases  2024-2025'!$C$35</f>
        <v>Please select (Yes/No) from dropdown</v>
      </c>
      <c r="AD6">
        <f>'Leases  2024-2025'!D37</f>
        <v>0</v>
      </c>
      <c r="AE6">
        <f>'Leases  2024-2025'!E37</f>
        <v>0</v>
      </c>
      <c r="AF6">
        <f>'Leases  2024-2025'!F37</f>
        <v>0</v>
      </c>
      <c r="AG6">
        <f>'Leases  2024-2025'!G37</f>
        <v>0</v>
      </c>
      <c r="AH6" s="176">
        <f>'Leases  2024-2025'!H37</f>
        <v>0</v>
      </c>
      <c r="AI6">
        <f>'Leases  2024-2025'!I37</f>
        <v>0</v>
      </c>
      <c r="AJ6" s="176" t="str">
        <f>'Leases  2024-2025'!J37</f>
        <v/>
      </c>
      <c r="AK6">
        <f>'Leases  2024-2025'!K37</f>
        <v>0</v>
      </c>
      <c r="AL6">
        <f>'Leases  2024-2025'!L37</f>
        <v>0</v>
      </c>
      <c r="AM6" t="str">
        <f>'Leases  2024-2025'!$C$43</f>
        <v>Please select (Yes/No) from dropdown</v>
      </c>
      <c r="AN6">
        <f>'Leases  2024-2025'!D45</f>
        <v>0</v>
      </c>
      <c r="AO6">
        <f>'Leases  2024-2025'!E45</f>
        <v>0</v>
      </c>
      <c r="AP6">
        <f>'Leases  2024-2025'!F45</f>
        <v>0</v>
      </c>
      <c r="AQ6">
        <f>'Leases  2024-2025'!G45</f>
        <v>0</v>
      </c>
      <c r="AR6" s="176">
        <f>'Leases  2024-2025'!H45</f>
        <v>0</v>
      </c>
      <c r="AS6">
        <f>'Leases  2024-2025'!I45</f>
        <v>0</v>
      </c>
      <c r="AT6" s="176" t="str">
        <f>'Leases  2024-2025'!J45</f>
        <v/>
      </c>
      <c r="AU6">
        <f>'Leases  2024-2025'!K45</f>
        <v>0</v>
      </c>
      <c r="AV6">
        <f>'Leases  2024-2025'!L45</f>
        <v>0</v>
      </c>
      <c r="AW6" t="str">
        <f>'Leases  2024-2025'!$C$51</f>
        <v>Please select (Yes/No) from dropdown</v>
      </c>
      <c r="AX6">
        <f>'Leases  2024-2025'!D53</f>
        <v>0</v>
      </c>
      <c r="AY6">
        <f>'Leases  2024-2025'!E53</f>
        <v>0</v>
      </c>
      <c r="AZ6">
        <f>'Leases  2024-2025'!F53</f>
        <v>0</v>
      </c>
      <c r="BA6">
        <f>'Leases  2024-2025'!G53</f>
        <v>0</v>
      </c>
      <c r="BB6" s="176">
        <f>'Leases  2024-2025'!H53</f>
        <v>0</v>
      </c>
      <c r="BC6">
        <f>'Leases  2024-2025'!I53</f>
        <v>0</v>
      </c>
      <c r="BD6" s="176" t="str">
        <f>'Leases  2024-2025'!J53</f>
        <v/>
      </c>
      <c r="BE6">
        <f>'Leases  2024-2025'!K53</f>
        <v>0</v>
      </c>
      <c r="BF6">
        <f>'Leases  2024-2025'!L53</f>
        <v>0</v>
      </c>
      <c r="BG6" t="str">
        <f>'Leases  2024-2025'!$C$59</f>
        <v>Please select (Yes/No) from dropdown</v>
      </c>
      <c r="BH6">
        <f>'Leases  2024-2025'!D61</f>
        <v>0</v>
      </c>
      <c r="BI6">
        <f>'Leases  2024-2025'!E61</f>
        <v>0</v>
      </c>
      <c r="BJ6">
        <f>'Leases  2024-2025'!F61</f>
        <v>0</v>
      </c>
      <c r="BK6">
        <f>'Leases  2024-2025'!G61</f>
        <v>0</v>
      </c>
      <c r="BL6" s="176">
        <f>'Leases  2024-2025'!H61</f>
        <v>0</v>
      </c>
      <c r="BM6">
        <f>'Leases  2024-2025'!I61</f>
        <v>0</v>
      </c>
      <c r="BN6" s="176" t="str">
        <f>'Leases  2024-2025'!J61</f>
        <v/>
      </c>
      <c r="BO6">
        <f>'Leases  2024-2025'!K61</f>
        <v>0</v>
      </c>
      <c r="BP6">
        <f>'Leases  2024-2025'!L61</f>
        <v>0</v>
      </c>
      <c r="BQ6" t="str">
        <f>'Leases  2024-2025'!$C$67</f>
        <v>Please select (Yes/No) from dropdown</v>
      </c>
      <c r="BR6">
        <f>'Leases  2024-2025'!D69</f>
        <v>0</v>
      </c>
      <c r="BS6">
        <f>'Leases  2024-2025'!E69</f>
        <v>0</v>
      </c>
      <c r="BT6">
        <f>'Leases  2024-2025'!F69</f>
        <v>0</v>
      </c>
      <c r="BU6">
        <f>'Leases  2024-2025'!G69</f>
        <v>0</v>
      </c>
      <c r="BV6" s="176">
        <f>'Leases  2024-2025'!H69</f>
        <v>0</v>
      </c>
      <c r="BW6">
        <f>'Leases  2024-2025'!I69</f>
        <v>0</v>
      </c>
      <c r="BX6" s="176" t="str">
        <f>'Leases  2024-2025'!J69</f>
        <v/>
      </c>
      <c r="BY6">
        <f>'Leases  2024-2025'!K69</f>
        <v>0</v>
      </c>
      <c r="BZ6">
        <f>'Leases  2024-2025'!L69</f>
        <v>0</v>
      </c>
      <c r="CA6">
        <f>Information!$A$9</f>
        <v>0</v>
      </c>
    </row>
    <row r="7" spans="1:85">
      <c r="A7">
        <f>Information!$A$6</f>
        <v>0</v>
      </c>
      <c r="E7" t="str">
        <f>Information!$C$6</f>
        <v>Maintained Schools - Please enter your 3 digit LA School Number in the yellow box
Alternative Provision Schools - Please enter your 4 digit DfE number in the yellow box</v>
      </c>
      <c r="G7">
        <f t="shared" si="0"/>
        <v>0</v>
      </c>
      <c r="H7">
        <f>'Leases  2024-2025'!$A$85</f>
        <v>0</v>
      </c>
      <c r="I7" t="str">
        <f>'Leases  2024-2025'!$C$19</f>
        <v>Please select (Yes/No) from dropdown</v>
      </c>
      <c r="J7">
        <f>'Leases  2024-2025'!D22</f>
        <v>0</v>
      </c>
      <c r="K7">
        <f>'Leases  2024-2025'!E22</f>
        <v>0</v>
      </c>
      <c r="L7">
        <f>'Leases  2024-2025'!F22</f>
        <v>0</v>
      </c>
      <c r="M7">
        <f>'Leases  2024-2025'!G22</f>
        <v>0</v>
      </c>
      <c r="N7" s="176">
        <f>'Leases  2024-2025'!H22</f>
        <v>0</v>
      </c>
      <c r="O7">
        <f>'Leases  2024-2025'!I22</f>
        <v>0</v>
      </c>
      <c r="P7" s="176" t="str">
        <f>'Leases  2024-2025'!J22</f>
        <v/>
      </c>
      <c r="Q7">
        <f>'Leases  2024-2025'!K22</f>
        <v>0</v>
      </c>
      <c r="R7">
        <f>'Leases  2024-2025'!L22</f>
        <v>0</v>
      </c>
      <c r="S7" t="str">
        <f>'Leases  2024-2025'!$C$27</f>
        <v>Please select (Yes/No) from dropdown</v>
      </c>
      <c r="T7">
        <f>'Leases  2024-2025'!D30</f>
        <v>0</v>
      </c>
      <c r="U7">
        <f>'Leases  2024-2025'!E30</f>
        <v>0</v>
      </c>
      <c r="V7">
        <f>'Leases  2024-2025'!F30</f>
        <v>0</v>
      </c>
      <c r="W7">
        <f>'Leases  2024-2025'!G30</f>
        <v>0</v>
      </c>
      <c r="X7" s="176">
        <f>'Leases  2024-2025'!H30</f>
        <v>0</v>
      </c>
      <c r="Y7">
        <f>'Leases  2024-2025'!I30</f>
        <v>0</v>
      </c>
      <c r="Z7" s="176" t="str">
        <f>'Leases  2024-2025'!J30</f>
        <v/>
      </c>
      <c r="AA7">
        <f>'Leases  2024-2025'!K30</f>
        <v>0</v>
      </c>
      <c r="AB7">
        <f>'Leases  2024-2025'!L30</f>
        <v>0</v>
      </c>
      <c r="AC7" t="str">
        <f>'Leases  2024-2025'!$C$35</f>
        <v>Please select (Yes/No) from dropdown</v>
      </c>
      <c r="AD7">
        <f>'Leases  2024-2025'!D38</f>
        <v>0</v>
      </c>
      <c r="AE7">
        <f>'Leases  2024-2025'!E38</f>
        <v>0</v>
      </c>
      <c r="AF7">
        <f>'Leases  2024-2025'!F38</f>
        <v>0</v>
      </c>
      <c r="AG7">
        <f>'Leases  2024-2025'!G38</f>
        <v>0</v>
      </c>
      <c r="AH7" s="176">
        <f>'Leases  2024-2025'!H38</f>
        <v>0</v>
      </c>
      <c r="AI7">
        <f>'Leases  2024-2025'!I38</f>
        <v>0</v>
      </c>
      <c r="AJ7" s="176" t="str">
        <f>'Leases  2024-2025'!J38</f>
        <v/>
      </c>
      <c r="AK7">
        <f>'Leases  2024-2025'!K38</f>
        <v>0</v>
      </c>
      <c r="AL7">
        <f>'Leases  2024-2025'!L38</f>
        <v>0</v>
      </c>
      <c r="AM7" t="str">
        <f>'Leases  2024-2025'!$C$43</f>
        <v>Please select (Yes/No) from dropdown</v>
      </c>
      <c r="AN7">
        <f>'Leases  2024-2025'!D46</f>
        <v>0</v>
      </c>
      <c r="AO7">
        <f>'Leases  2024-2025'!E46</f>
        <v>0</v>
      </c>
      <c r="AP7">
        <f>'Leases  2024-2025'!F46</f>
        <v>0</v>
      </c>
      <c r="AQ7">
        <f>'Leases  2024-2025'!G46</f>
        <v>0</v>
      </c>
      <c r="AR7" s="176">
        <f>'Leases  2024-2025'!H46</f>
        <v>0</v>
      </c>
      <c r="AS7">
        <f>'Leases  2024-2025'!I46</f>
        <v>0</v>
      </c>
      <c r="AT7" s="176" t="str">
        <f>'Leases  2024-2025'!J46</f>
        <v/>
      </c>
      <c r="AU7">
        <f>'Leases  2024-2025'!K46</f>
        <v>0</v>
      </c>
      <c r="AV7">
        <f>'Leases  2024-2025'!L46</f>
        <v>0</v>
      </c>
      <c r="AW7" t="str">
        <f>'Leases  2024-2025'!$C$51</f>
        <v>Please select (Yes/No) from dropdown</v>
      </c>
      <c r="AX7">
        <f>'Leases  2024-2025'!D54</f>
        <v>0</v>
      </c>
      <c r="AY7">
        <f>'Leases  2024-2025'!E54</f>
        <v>0</v>
      </c>
      <c r="AZ7">
        <f>'Leases  2024-2025'!F54</f>
        <v>0</v>
      </c>
      <c r="BA7">
        <f>'Leases  2024-2025'!G54</f>
        <v>0</v>
      </c>
      <c r="BB7" s="176">
        <f>'Leases  2024-2025'!H54</f>
        <v>0</v>
      </c>
      <c r="BC7">
        <f>'Leases  2024-2025'!I54</f>
        <v>0</v>
      </c>
      <c r="BD7" s="176" t="str">
        <f>'Leases  2024-2025'!J54</f>
        <v/>
      </c>
      <c r="BE7">
        <f>'Leases  2024-2025'!K54</f>
        <v>0</v>
      </c>
      <c r="BF7">
        <f>'Leases  2024-2025'!L54</f>
        <v>0</v>
      </c>
      <c r="BG7" t="str">
        <f>'Leases  2024-2025'!$C$59</f>
        <v>Please select (Yes/No) from dropdown</v>
      </c>
      <c r="BH7">
        <f>'Leases  2024-2025'!D62</f>
        <v>0</v>
      </c>
      <c r="BI7">
        <f>'Leases  2024-2025'!E62</f>
        <v>0</v>
      </c>
      <c r="BJ7">
        <f>'Leases  2024-2025'!F62</f>
        <v>0</v>
      </c>
      <c r="BK7">
        <f>'Leases  2024-2025'!G62</f>
        <v>0</v>
      </c>
      <c r="BL7" s="176">
        <f>'Leases  2024-2025'!H62</f>
        <v>0</v>
      </c>
      <c r="BM7">
        <f>'Leases  2024-2025'!I62</f>
        <v>0</v>
      </c>
      <c r="BN7" s="176" t="str">
        <f>'Leases  2024-2025'!J62</f>
        <v/>
      </c>
      <c r="BO7">
        <f>'Leases  2024-2025'!K62</f>
        <v>0</v>
      </c>
      <c r="BP7">
        <f>'Leases  2024-2025'!L62</f>
        <v>0</v>
      </c>
      <c r="BQ7" t="str">
        <f>'Leases  2024-2025'!$C$67</f>
        <v>Please select (Yes/No) from dropdown</v>
      </c>
      <c r="BR7">
        <f>'Leases  2024-2025'!D70</f>
        <v>0</v>
      </c>
      <c r="BS7">
        <f>'Leases  2024-2025'!E70</f>
        <v>0</v>
      </c>
      <c r="BT7">
        <f>'Leases  2024-2025'!F70</f>
        <v>0</v>
      </c>
      <c r="BU7">
        <f>'Leases  2024-2025'!G70</f>
        <v>0</v>
      </c>
      <c r="BV7" s="176">
        <f>'Leases  2024-2025'!H70</f>
        <v>0</v>
      </c>
      <c r="BW7">
        <f>'Leases  2024-2025'!I70</f>
        <v>0</v>
      </c>
      <c r="BX7" s="176" t="str">
        <f>'Leases  2024-2025'!J70</f>
        <v/>
      </c>
      <c r="BY7">
        <f>'Leases  2024-2025'!K70</f>
        <v>0</v>
      </c>
      <c r="BZ7">
        <f>'Leases  2024-2025'!L70</f>
        <v>0</v>
      </c>
      <c r="CA7">
        <f>Information!$A$9</f>
        <v>0</v>
      </c>
    </row>
    <row r="8" spans="1:85">
      <c r="A8">
        <f>Information!$A$6</f>
        <v>0</v>
      </c>
      <c r="E8" t="str">
        <f>Information!$C$6</f>
        <v>Maintained Schools - Please enter your 3 digit LA School Number in the yellow box
Alternative Provision Schools - Please enter your 4 digit DfE number in the yellow box</v>
      </c>
      <c r="G8">
        <f t="shared" si="0"/>
        <v>0</v>
      </c>
      <c r="H8">
        <f>'Leases  2024-2025'!$A$85</f>
        <v>0</v>
      </c>
      <c r="I8" t="str">
        <f>'Leases  2024-2025'!$C$19</f>
        <v>Please select (Yes/No) from dropdown</v>
      </c>
      <c r="J8">
        <f>'Leases  2024-2025'!D23</f>
        <v>0</v>
      </c>
      <c r="K8">
        <f>'Leases  2024-2025'!E23</f>
        <v>0</v>
      </c>
      <c r="L8">
        <f>'Leases  2024-2025'!F23</f>
        <v>0</v>
      </c>
      <c r="M8">
        <f>'Leases  2024-2025'!G23</f>
        <v>0</v>
      </c>
      <c r="N8" s="176">
        <f>'Leases  2024-2025'!H23</f>
        <v>0</v>
      </c>
      <c r="O8">
        <f>'Leases  2024-2025'!I23</f>
        <v>0</v>
      </c>
      <c r="P8" s="176" t="str">
        <f>'Leases  2024-2025'!J23</f>
        <v/>
      </c>
      <c r="Q8">
        <f>'Leases  2024-2025'!K23</f>
        <v>0</v>
      </c>
      <c r="R8">
        <f>'Leases  2024-2025'!L23</f>
        <v>0</v>
      </c>
      <c r="S8" t="str">
        <f>'Leases  2024-2025'!$C$27</f>
        <v>Please select (Yes/No) from dropdown</v>
      </c>
      <c r="T8">
        <f>'Leases  2024-2025'!D31</f>
        <v>0</v>
      </c>
      <c r="U8">
        <f>'Leases  2024-2025'!E31</f>
        <v>0</v>
      </c>
      <c r="V8">
        <f>'Leases  2024-2025'!F31</f>
        <v>0</v>
      </c>
      <c r="W8">
        <f>'Leases  2024-2025'!G31</f>
        <v>0</v>
      </c>
      <c r="X8" s="176">
        <f>'Leases  2024-2025'!H31</f>
        <v>0</v>
      </c>
      <c r="Y8">
        <f>'Leases  2024-2025'!I31</f>
        <v>0</v>
      </c>
      <c r="Z8" s="176" t="str">
        <f>'Leases  2024-2025'!J31</f>
        <v/>
      </c>
      <c r="AA8">
        <f>'Leases  2024-2025'!K31</f>
        <v>0</v>
      </c>
      <c r="AB8">
        <f>'Leases  2024-2025'!L31</f>
        <v>0</v>
      </c>
      <c r="AC8" t="str">
        <f>'Leases  2024-2025'!$C$35</f>
        <v>Please select (Yes/No) from dropdown</v>
      </c>
      <c r="AD8">
        <f>'Leases  2024-2025'!D39</f>
        <v>0</v>
      </c>
      <c r="AE8">
        <f>'Leases  2024-2025'!E39</f>
        <v>0</v>
      </c>
      <c r="AF8">
        <f>'Leases  2024-2025'!F39</f>
        <v>0</v>
      </c>
      <c r="AG8">
        <f>'Leases  2024-2025'!G39</f>
        <v>0</v>
      </c>
      <c r="AH8" s="176">
        <f>'Leases  2024-2025'!H39</f>
        <v>0</v>
      </c>
      <c r="AI8">
        <f>'Leases  2024-2025'!I39</f>
        <v>0</v>
      </c>
      <c r="AJ8" s="176" t="str">
        <f>'Leases  2024-2025'!J39</f>
        <v/>
      </c>
      <c r="AK8">
        <f>'Leases  2024-2025'!K39</f>
        <v>0</v>
      </c>
      <c r="AL8">
        <f>'Leases  2024-2025'!L39</f>
        <v>0</v>
      </c>
      <c r="AM8" t="str">
        <f>'Leases  2024-2025'!$C$43</f>
        <v>Please select (Yes/No) from dropdown</v>
      </c>
      <c r="AN8">
        <f>'Leases  2024-2025'!D47</f>
        <v>0</v>
      </c>
      <c r="AO8">
        <f>'Leases  2024-2025'!E47</f>
        <v>0</v>
      </c>
      <c r="AP8">
        <f>'Leases  2024-2025'!F47</f>
        <v>0</v>
      </c>
      <c r="AQ8">
        <f>'Leases  2024-2025'!G47</f>
        <v>0</v>
      </c>
      <c r="AR8" s="176">
        <f>'Leases  2024-2025'!H47</f>
        <v>0</v>
      </c>
      <c r="AS8">
        <f>'Leases  2024-2025'!I47</f>
        <v>0</v>
      </c>
      <c r="AT8" s="176" t="str">
        <f>'Leases  2024-2025'!J47</f>
        <v/>
      </c>
      <c r="AU8">
        <f>'Leases  2024-2025'!K47</f>
        <v>0</v>
      </c>
      <c r="AV8">
        <f>'Leases  2024-2025'!L47</f>
        <v>0</v>
      </c>
      <c r="AW8" t="str">
        <f>'Leases  2024-2025'!$C$51</f>
        <v>Please select (Yes/No) from dropdown</v>
      </c>
      <c r="AX8">
        <f>'Leases  2024-2025'!D55</f>
        <v>0</v>
      </c>
      <c r="AY8">
        <f>'Leases  2024-2025'!E55</f>
        <v>0</v>
      </c>
      <c r="AZ8">
        <f>'Leases  2024-2025'!F55</f>
        <v>0</v>
      </c>
      <c r="BA8">
        <f>'Leases  2024-2025'!G55</f>
        <v>0</v>
      </c>
      <c r="BB8" s="176">
        <f>'Leases  2024-2025'!H55</f>
        <v>0</v>
      </c>
      <c r="BC8">
        <f>'Leases  2024-2025'!I55</f>
        <v>0</v>
      </c>
      <c r="BD8" s="176" t="str">
        <f>'Leases  2024-2025'!J55</f>
        <v/>
      </c>
      <c r="BE8">
        <f>'Leases  2024-2025'!K55</f>
        <v>0</v>
      </c>
      <c r="BF8">
        <f>'Leases  2024-2025'!L55</f>
        <v>0</v>
      </c>
      <c r="BG8" t="str">
        <f>'Leases  2024-2025'!$C$59</f>
        <v>Please select (Yes/No) from dropdown</v>
      </c>
      <c r="BH8">
        <f>'Leases  2024-2025'!D63</f>
        <v>0</v>
      </c>
      <c r="BI8">
        <f>'Leases  2024-2025'!E63</f>
        <v>0</v>
      </c>
      <c r="BJ8">
        <f>'Leases  2024-2025'!F63</f>
        <v>0</v>
      </c>
      <c r="BK8">
        <f>'Leases  2024-2025'!G63</f>
        <v>0</v>
      </c>
      <c r="BL8" s="176">
        <f>'Leases  2024-2025'!H63</f>
        <v>0</v>
      </c>
      <c r="BM8">
        <f>'Leases  2024-2025'!I63</f>
        <v>0</v>
      </c>
      <c r="BN8" s="176" t="str">
        <f>'Leases  2024-2025'!J63</f>
        <v/>
      </c>
      <c r="BO8">
        <f>'Leases  2024-2025'!K63</f>
        <v>0</v>
      </c>
      <c r="BP8">
        <f>'Leases  2024-2025'!L63</f>
        <v>0</v>
      </c>
      <c r="BQ8" t="str">
        <f>'Leases  2024-2025'!$C$67</f>
        <v>Please select (Yes/No) from dropdown</v>
      </c>
      <c r="BR8">
        <f>'Leases  2024-2025'!D71</f>
        <v>0</v>
      </c>
      <c r="BS8">
        <f>'Leases  2024-2025'!E71</f>
        <v>0</v>
      </c>
      <c r="BT8">
        <f>'Leases  2024-2025'!F71</f>
        <v>0</v>
      </c>
      <c r="BU8">
        <f>'Leases  2024-2025'!G71</f>
        <v>0</v>
      </c>
      <c r="BV8" s="176">
        <f>'Leases  2024-2025'!H71</f>
        <v>0</v>
      </c>
      <c r="BW8">
        <f>'Leases  2024-2025'!I71</f>
        <v>0</v>
      </c>
      <c r="BX8" s="176" t="str">
        <f>'Leases  2024-2025'!J71</f>
        <v/>
      </c>
      <c r="BY8">
        <f>'Leases  2024-2025'!K71</f>
        <v>0</v>
      </c>
      <c r="BZ8">
        <f>'Leases  2024-2025'!L71</f>
        <v>0</v>
      </c>
      <c r="CA8">
        <f>Information!$A$9</f>
        <v>0</v>
      </c>
    </row>
    <row r="9" spans="1:85">
      <c r="A9">
        <f>Information!$A$6</f>
        <v>0</v>
      </c>
      <c r="E9" t="str">
        <f>Information!$C$6</f>
        <v>Maintained Schools - Please enter your 3 digit LA School Number in the yellow box
Alternative Provision Schools - Please enter your 4 digit DfE number in the yellow box</v>
      </c>
      <c r="G9">
        <f t="shared" si="0"/>
        <v>0</v>
      </c>
      <c r="H9">
        <f>'Leases  2024-2025'!$A$85</f>
        <v>0</v>
      </c>
      <c r="I9" t="str">
        <f>'Leases  2024-2025'!$C$19</f>
        <v>Please select (Yes/No) from dropdown</v>
      </c>
      <c r="J9">
        <f>'Leases  2024-2025'!D24</f>
        <v>0</v>
      </c>
      <c r="K9">
        <f>'Leases  2024-2025'!E24</f>
        <v>0</v>
      </c>
      <c r="L9">
        <f>'Leases  2024-2025'!F24</f>
        <v>0</v>
      </c>
      <c r="M9">
        <f>'Leases  2024-2025'!G24</f>
        <v>0</v>
      </c>
      <c r="N9" s="176">
        <f>'Leases  2024-2025'!H24</f>
        <v>0</v>
      </c>
      <c r="O9">
        <f>'Leases  2024-2025'!I24</f>
        <v>0</v>
      </c>
      <c r="P9" s="176" t="str">
        <f>'Leases  2024-2025'!J24</f>
        <v/>
      </c>
      <c r="Q9">
        <f>'Leases  2024-2025'!K24</f>
        <v>0</v>
      </c>
      <c r="R9">
        <f>'Leases  2024-2025'!L24</f>
        <v>0</v>
      </c>
      <c r="S9" t="str">
        <f>'Leases  2024-2025'!$C$27</f>
        <v>Please select (Yes/No) from dropdown</v>
      </c>
      <c r="T9">
        <f>'Leases  2024-2025'!D32</f>
        <v>0</v>
      </c>
      <c r="U9">
        <f>'Leases  2024-2025'!E32</f>
        <v>0</v>
      </c>
      <c r="V9">
        <f>'Leases  2024-2025'!F32</f>
        <v>0</v>
      </c>
      <c r="W9">
        <f>'Leases  2024-2025'!G32</f>
        <v>0</v>
      </c>
      <c r="X9" s="176">
        <f>'Leases  2024-2025'!H32</f>
        <v>0</v>
      </c>
      <c r="Y9">
        <f>'Leases  2024-2025'!I32</f>
        <v>0</v>
      </c>
      <c r="Z9" s="176" t="str">
        <f>'Leases  2024-2025'!J32</f>
        <v/>
      </c>
      <c r="AA9">
        <f>'Leases  2024-2025'!K32</f>
        <v>0</v>
      </c>
      <c r="AB9">
        <f>'Leases  2024-2025'!L32</f>
        <v>0</v>
      </c>
      <c r="AC9" t="str">
        <f>'Leases  2024-2025'!$C$35</f>
        <v>Please select (Yes/No) from dropdown</v>
      </c>
      <c r="AD9">
        <f>'Leases  2024-2025'!D40</f>
        <v>0</v>
      </c>
      <c r="AE9">
        <f>'Leases  2024-2025'!E40</f>
        <v>0</v>
      </c>
      <c r="AF9">
        <f>'Leases  2024-2025'!F40</f>
        <v>0</v>
      </c>
      <c r="AG9">
        <f>'Leases  2024-2025'!G40</f>
        <v>0</v>
      </c>
      <c r="AH9" s="176">
        <f>'Leases  2024-2025'!H40</f>
        <v>0</v>
      </c>
      <c r="AI9">
        <f>'Leases  2024-2025'!I40</f>
        <v>0</v>
      </c>
      <c r="AJ9" s="176" t="str">
        <f>'Leases  2024-2025'!J40</f>
        <v/>
      </c>
      <c r="AK9">
        <f>'Leases  2024-2025'!K40</f>
        <v>0</v>
      </c>
      <c r="AL9">
        <f>'Leases  2024-2025'!L40</f>
        <v>0</v>
      </c>
      <c r="AM9" t="str">
        <f>'Leases  2024-2025'!$C$43</f>
        <v>Please select (Yes/No) from dropdown</v>
      </c>
      <c r="AN9">
        <f>'Leases  2024-2025'!D48</f>
        <v>0</v>
      </c>
      <c r="AO9">
        <f>'Leases  2024-2025'!E48</f>
        <v>0</v>
      </c>
      <c r="AP9">
        <f>'Leases  2024-2025'!F48</f>
        <v>0</v>
      </c>
      <c r="AQ9">
        <f>'Leases  2024-2025'!G48</f>
        <v>0</v>
      </c>
      <c r="AR9" s="176">
        <f>'Leases  2024-2025'!H48</f>
        <v>0</v>
      </c>
      <c r="AS9">
        <f>'Leases  2024-2025'!I48</f>
        <v>0</v>
      </c>
      <c r="AT9" s="176" t="str">
        <f>'Leases  2024-2025'!J48</f>
        <v/>
      </c>
      <c r="AU9">
        <f>'Leases  2024-2025'!K48</f>
        <v>0</v>
      </c>
      <c r="AV9">
        <f>'Leases  2024-2025'!L48</f>
        <v>0</v>
      </c>
      <c r="AW9" t="str">
        <f>'Leases  2024-2025'!$C$51</f>
        <v>Please select (Yes/No) from dropdown</v>
      </c>
      <c r="AX9">
        <f>'Leases  2024-2025'!D56</f>
        <v>0</v>
      </c>
      <c r="AY9">
        <f>'Leases  2024-2025'!E56</f>
        <v>0</v>
      </c>
      <c r="AZ9">
        <f>'Leases  2024-2025'!F56</f>
        <v>0</v>
      </c>
      <c r="BA9">
        <f>'Leases  2024-2025'!G56</f>
        <v>0</v>
      </c>
      <c r="BB9" s="176">
        <f>'Leases  2024-2025'!H56</f>
        <v>0</v>
      </c>
      <c r="BC9">
        <f>'Leases  2024-2025'!I56</f>
        <v>0</v>
      </c>
      <c r="BD9" s="176" t="str">
        <f>'Leases  2024-2025'!J56</f>
        <v/>
      </c>
      <c r="BE9">
        <f>'Leases  2024-2025'!K56</f>
        <v>0</v>
      </c>
      <c r="BF9">
        <f>'Leases  2024-2025'!L56</f>
        <v>0</v>
      </c>
      <c r="BG9" t="str">
        <f>'Leases  2024-2025'!$C$59</f>
        <v>Please select (Yes/No) from dropdown</v>
      </c>
      <c r="BH9">
        <f>'Leases  2024-2025'!D64</f>
        <v>0</v>
      </c>
      <c r="BI9">
        <f>'Leases  2024-2025'!E64</f>
        <v>0</v>
      </c>
      <c r="BJ9">
        <f>'Leases  2024-2025'!F64</f>
        <v>0</v>
      </c>
      <c r="BK9">
        <f>'Leases  2024-2025'!G64</f>
        <v>0</v>
      </c>
      <c r="BL9" s="176">
        <f>'Leases  2024-2025'!H64</f>
        <v>0</v>
      </c>
      <c r="BM9">
        <f>'Leases  2024-2025'!I64</f>
        <v>0</v>
      </c>
      <c r="BN9" s="176" t="str">
        <f>'Leases  2024-2025'!J64</f>
        <v/>
      </c>
      <c r="BO9">
        <f>'Leases  2024-2025'!K64</f>
        <v>0</v>
      </c>
      <c r="BP9">
        <f>'Leases  2024-2025'!L64</f>
        <v>0</v>
      </c>
      <c r="BQ9" t="str">
        <f>'Leases  2024-2025'!$C$67</f>
        <v>Please select (Yes/No) from dropdown</v>
      </c>
      <c r="BR9">
        <f>'Leases  2024-2025'!D72</f>
        <v>0</v>
      </c>
      <c r="BS9">
        <f>'Leases  2024-2025'!E72</f>
        <v>0</v>
      </c>
      <c r="BT9">
        <f>'Leases  2024-2025'!F72</f>
        <v>0</v>
      </c>
      <c r="BU9">
        <f>'Leases  2024-2025'!G72</f>
        <v>0</v>
      </c>
      <c r="BV9" s="176">
        <f>'Leases  2024-2025'!H72</f>
        <v>0</v>
      </c>
      <c r="BW9">
        <f>'Leases  2024-2025'!I72</f>
        <v>0</v>
      </c>
      <c r="BX9" s="176" t="str">
        <f>'Leases  2024-2025'!J72</f>
        <v/>
      </c>
      <c r="BY9">
        <f>'Leases  2024-2025'!K72</f>
        <v>0</v>
      </c>
      <c r="BZ9">
        <f>'Leases  2024-2025'!L72</f>
        <v>0</v>
      </c>
      <c r="CA9">
        <f>Information!$A$9</f>
        <v>0</v>
      </c>
    </row>
    <row r="10" spans="1:85">
      <c r="BR10">
        <f>'Leases  2024-2025'!D73</f>
        <v>0</v>
      </c>
      <c r="BS10">
        <f>'Leases  2024-2025'!E73</f>
        <v>0</v>
      </c>
      <c r="BT10">
        <f>'Leases  2024-2025'!F73</f>
        <v>0</v>
      </c>
      <c r="BU10">
        <f>'Leases  2024-2025'!G73</f>
        <v>0</v>
      </c>
      <c r="BV10" s="176">
        <f>'Leases  2024-2025'!H73</f>
        <v>0</v>
      </c>
      <c r="BW10">
        <f>'Leases  2024-2025'!I73</f>
        <v>0</v>
      </c>
      <c r="BX10" s="176" t="str">
        <f>'Leases  2024-2025'!J73</f>
        <v/>
      </c>
      <c r="BY10">
        <f>'Leases  2024-2025'!K73</f>
        <v>0</v>
      </c>
      <c r="BZ10">
        <f>'Leases  2024-2025'!L73</f>
        <v>0</v>
      </c>
      <c r="CA10">
        <f>Information!$A$9</f>
        <v>0</v>
      </c>
    </row>
    <row r="11" spans="1:85">
      <c r="BR11">
        <f>'Leases  2024-2025'!D74</f>
        <v>0</v>
      </c>
      <c r="BS11">
        <f>'Leases  2024-2025'!E74</f>
        <v>0</v>
      </c>
      <c r="BT11">
        <f>'Leases  2024-2025'!F74</f>
        <v>0</v>
      </c>
      <c r="BU11">
        <f>'Leases  2024-2025'!G74</f>
        <v>0</v>
      </c>
      <c r="BV11" s="176">
        <f>'Leases  2024-2025'!H74</f>
        <v>0</v>
      </c>
      <c r="BW11">
        <f>'Leases  2024-2025'!I74</f>
        <v>0</v>
      </c>
      <c r="BX11" s="176" t="str">
        <f>'Leases  2024-2025'!J74</f>
        <v/>
      </c>
      <c r="BY11">
        <f>'Leases  2024-2025'!K74</f>
        <v>0</v>
      </c>
      <c r="BZ11">
        <f>'Leases  2024-2025'!L74</f>
        <v>0</v>
      </c>
      <c r="CA11">
        <f>Information!$A$9</f>
        <v>0</v>
      </c>
    </row>
    <row r="12" spans="1:85">
      <c r="BR12">
        <f>'Leases  2024-2025'!D75</f>
        <v>0</v>
      </c>
      <c r="BS12">
        <f>'Leases  2024-2025'!E75</f>
        <v>0</v>
      </c>
      <c r="BT12">
        <f>'Leases  2024-2025'!F75</f>
        <v>0</v>
      </c>
      <c r="BU12">
        <f>'Leases  2024-2025'!G75</f>
        <v>0</v>
      </c>
      <c r="BV12" s="176">
        <f>'Leases  2024-2025'!H75</f>
        <v>0</v>
      </c>
      <c r="BW12">
        <f>'Leases  2024-2025'!I75</f>
        <v>0</v>
      </c>
      <c r="BX12" s="176" t="str">
        <f>'Leases  2024-2025'!J75</f>
        <v/>
      </c>
      <c r="BY12">
        <f>'Leases  2024-2025'!K75</f>
        <v>0</v>
      </c>
      <c r="BZ12">
        <f>'Leases  2024-2025'!L75</f>
        <v>0</v>
      </c>
      <c r="CA12">
        <f>Information!$A$9</f>
        <v>0</v>
      </c>
    </row>
    <row r="13" spans="1:85">
      <c r="BR13">
        <f>'Leases  2024-2025'!D76</f>
        <v>0</v>
      </c>
      <c r="BS13">
        <f>'Leases  2024-2025'!E76</f>
        <v>0</v>
      </c>
      <c r="BT13">
        <f>'Leases  2024-2025'!F76</f>
        <v>0</v>
      </c>
      <c r="BU13">
        <f>'Leases  2024-2025'!G76</f>
        <v>0</v>
      </c>
      <c r="BV13" s="176">
        <f>'Leases  2024-2025'!H76</f>
        <v>0</v>
      </c>
      <c r="BW13">
        <f>'Leases  2024-2025'!I76</f>
        <v>0</v>
      </c>
      <c r="BX13" s="176" t="str">
        <f>'Leases  2024-2025'!J76</f>
        <v/>
      </c>
      <c r="BY13">
        <f>'Leases  2024-2025'!K76</f>
        <v>0</v>
      </c>
      <c r="BZ13">
        <f>'Leases  2024-2025'!L76</f>
        <v>0</v>
      </c>
      <c r="CA13">
        <f>Information!$A$9</f>
        <v>0</v>
      </c>
    </row>
    <row r="14" spans="1:85">
      <c r="BR14">
        <f>'Leases  2024-2025'!D77</f>
        <v>0</v>
      </c>
      <c r="BS14">
        <f>'Leases  2024-2025'!E77</f>
        <v>0</v>
      </c>
      <c r="BT14">
        <f>'Leases  2024-2025'!F77</f>
        <v>0</v>
      </c>
      <c r="BU14">
        <f>'Leases  2024-2025'!G77</f>
        <v>0</v>
      </c>
      <c r="BV14" s="176">
        <f>'Leases  2024-2025'!H77</f>
        <v>0</v>
      </c>
      <c r="BW14">
        <f>'Leases  2024-2025'!I77</f>
        <v>0</v>
      </c>
      <c r="BX14" s="176" t="str">
        <f>'Leases  2024-2025'!J77</f>
        <v/>
      </c>
      <c r="BY14">
        <f>'Leases  2024-2025'!K77</f>
        <v>0</v>
      </c>
      <c r="BZ14">
        <f>'Leases  2024-2025'!L77</f>
        <v>0</v>
      </c>
      <c r="CA14">
        <f>Information!$A$9</f>
        <v>0</v>
      </c>
    </row>
    <row r="15" spans="1:85">
      <c r="BR15">
        <f>'Leases  2024-2025'!D78</f>
        <v>0</v>
      </c>
      <c r="BS15">
        <f>'Leases  2024-2025'!E78</f>
        <v>0</v>
      </c>
      <c r="BT15">
        <f>'Leases  2024-2025'!F78</f>
        <v>0</v>
      </c>
      <c r="BU15">
        <f>'Leases  2024-2025'!G78</f>
        <v>0</v>
      </c>
      <c r="BV15" s="176">
        <f>'Leases  2024-2025'!H78</f>
        <v>0</v>
      </c>
      <c r="BW15">
        <f>'Leases  2024-2025'!I78</f>
        <v>0</v>
      </c>
      <c r="BX15" s="176" t="str">
        <f>'Leases  2024-2025'!J78</f>
        <v/>
      </c>
      <c r="BY15">
        <f>'Leases  2024-2025'!K78</f>
        <v>0</v>
      </c>
      <c r="BZ15">
        <f>'Leases  2024-2025'!L78</f>
        <v>0</v>
      </c>
      <c r="CA15">
        <f>Information!$A$9</f>
        <v>0</v>
      </c>
    </row>
    <row r="16" spans="1:85">
      <c r="BR16">
        <f>'Leases  2024-2025'!D79</f>
        <v>0</v>
      </c>
      <c r="BS16">
        <f>'Leases  2024-2025'!E79</f>
        <v>0</v>
      </c>
      <c r="BT16">
        <f>'Leases  2024-2025'!F79</f>
        <v>0</v>
      </c>
      <c r="BU16">
        <f>'Leases  2024-2025'!G79</f>
        <v>0</v>
      </c>
      <c r="BV16" s="176">
        <f>'Leases  2024-2025'!H79</f>
        <v>0</v>
      </c>
      <c r="BW16">
        <f>'Leases  2024-2025'!I79</f>
        <v>0</v>
      </c>
      <c r="BX16" s="176" t="str">
        <f>'Leases  2024-2025'!J79</f>
        <v/>
      </c>
      <c r="BY16">
        <f>'Leases  2024-2025'!K79</f>
        <v>0</v>
      </c>
      <c r="BZ16">
        <f>'Leases  2024-2025'!L79</f>
        <v>0</v>
      </c>
      <c r="CA16">
        <f>Information!$A$9</f>
        <v>0</v>
      </c>
    </row>
    <row r="17" spans="70:79">
      <c r="BR17">
        <f>'Leases  2024-2025'!D80</f>
        <v>0</v>
      </c>
      <c r="BS17">
        <f>'Leases  2024-2025'!E80</f>
        <v>0</v>
      </c>
      <c r="BT17">
        <f>'Leases  2024-2025'!F80</f>
        <v>0</v>
      </c>
      <c r="BU17">
        <f>'Leases  2024-2025'!G80</f>
        <v>0</v>
      </c>
      <c r="BV17" s="176">
        <f>'Leases  2024-2025'!H80</f>
        <v>0</v>
      </c>
      <c r="BW17">
        <f>'Leases  2024-2025'!I80</f>
        <v>0</v>
      </c>
      <c r="BX17" s="176" t="str">
        <f>'Leases  2024-2025'!J80</f>
        <v/>
      </c>
      <c r="BY17">
        <f>'Leases  2024-2025'!K80</f>
        <v>0</v>
      </c>
      <c r="BZ17">
        <f>'Leases  2024-2025'!L80</f>
        <v>0</v>
      </c>
      <c r="CA17">
        <f>Information!$A$9</f>
        <v>0</v>
      </c>
    </row>
    <row r="18" spans="70:79">
      <c r="BR18">
        <f>'Leases  2024-2025'!D81</f>
        <v>0</v>
      </c>
      <c r="BS18">
        <f>'Leases  2024-2025'!E81</f>
        <v>0</v>
      </c>
      <c r="BT18">
        <f>'Leases  2024-2025'!F81</f>
        <v>0</v>
      </c>
      <c r="BU18">
        <f>'Leases  2024-2025'!G81</f>
        <v>0</v>
      </c>
      <c r="BV18" s="176">
        <f>'Leases  2024-2025'!H81</f>
        <v>0</v>
      </c>
      <c r="BW18">
        <f>'Leases  2024-2025'!I81</f>
        <v>0</v>
      </c>
      <c r="BX18" s="176" t="str">
        <f>'Leases  2024-2025'!J81</f>
        <v/>
      </c>
      <c r="BY18">
        <f>'Leases  2024-2025'!K81</f>
        <v>0</v>
      </c>
      <c r="BZ18">
        <f>'Leases  2024-2025'!L81</f>
        <v>0</v>
      </c>
      <c r="CA18">
        <f>Information!$A$9</f>
        <v>0</v>
      </c>
    </row>
    <row r="19" spans="70:79">
      <c r="BR19">
        <f>'Leases  2024-2025'!D82</f>
        <v>0</v>
      </c>
      <c r="BS19">
        <f>'Leases  2024-2025'!E82</f>
        <v>0</v>
      </c>
      <c r="BT19">
        <f>'Leases  2024-2025'!F82</f>
        <v>0</v>
      </c>
      <c r="BU19">
        <f>'Leases  2024-2025'!G82</f>
        <v>0</v>
      </c>
      <c r="BV19" s="176">
        <f>'Leases  2024-2025'!H82</f>
        <v>0</v>
      </c>
      <c r="BW19">
        <f>'Leases  2024-2025'!I82</f>
        <v>0</v>
      </c>
      <c r="BX19" s="176" t="str">
        <f>'Leases  2024-2025'!J82</f>
        <v/>
      </c>
      <c r="BY19">
        <f>'Leases  2024-2025'!K82</f>
        <v>0</v>
      </c>
      <c r="BZ19">
        <f>'Leases  2024-2025'!L82</f>
        <v>0</v>
      </c>
      <c r="CA19">
        <f>Information!$A$9</f>
        <v>0</v>
      </c>
    </row>
  </sheetData>
  <mergeCells count="8">
    <mergeCell ref="BR2:BZ2"/>
    <mergeCell ref="CA3:CG3"/>
    <mergeCell ref="J2:R2"/>
    <mergeCell ref="T2:AB2"/>
    <mergeCell ref="AD2:AL2"/>
    <mergeCell ref="AN2:AV2"/>
    <mergeCell ref="AX2:BF2"/>
    <mergeCell ref="BH2:B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T303"/>
  <sheetViews>
    <sheetView zoomScale="70" zoomScaleNormal="70" workbookViewId="0">
      <pane xSplit="8" ySplit="4" topLeftCell="I41" activePane="bottomRight" state="frozen"/>
      <selection pane="topRight" activeCell="B35" sqref="B35"/>
      <selection pane="bottomLeft" activeCell="B35" sqref="B35"/>
      <selection pane="bottomRight" activeCell="B35" sqref="B35"/>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2.25" style="25" customWidth="1"/>
    <col min="11" max="11" width="11" style="25" customWidth="1"/>
    <col min="12" max="12" width="8.5" style="25" customWidth="1"/>
    <col min="13" max="14" width="9.5" style="25" customWidth="1"/>
    <col min="15" max="15" width="10.25" style="25" customWidth="1"/>
    <col min="16" max="16" width="13.75" style="25" customWidth="1"/>
    <col min="17" max="18" width="14.125" style="25" customWidth="1"/>
    <col min="19" max="19" width="8.5" style="25" customWidth="1"/>
    <col min="20" max="20" width="29.375" style="25" customWidth="1"/>
    <col min="21" max="16384" width="9" style="25"/>
  </cols>
  <sheetData>
    <row r="1" spans="1:20">
      <c r="B1" s="86"/>
      <c r="T1" s="26"/>
    </row>
    <row r="2" spans="1:20" s="27" customFormat="1">
      <c r="F2" s="28"/>
    </row>
    <row r="3" spans="1:20">
      <c r="I3" s="29" t="s">
        <v>36</v>
      </c>
      <c r="J3" s="30"/>
      <c r="K3" s="30"/>
      <c r="L3" s="30"/>
      <c r="M3" s="30"/>
      <c r="N3" s="30"/>
      <c r="O3" s="30"/>
      <c r="P3" s="30"/>
      <c r="Q3" s="31"/>
      <c r="R3" s="32"/>
      <c r="S3" s="33"/>
    </row>
    <row r="4" spans="1:20"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37" t="s">
        <v>1452</v>
      </c>
      <c r="N4" s="37" t="s">
        <v>1453</v>
      </c>
      <c r="O4" s="37" t="s">
        <v>1454</v>
      </c>
      <c r="P4" s="38" t="s">
        <v>1455</v>
      </c>
      <c r="Q4" s="37" t="s">
        <v>1456</v>
      </c>
      <c r="R4" s="39" t="s">
        <v>1457</v>
      </c>
      <c r="S4" s="39" t="s">
        <v>1458</v>
      </c>
      <c r="T4" s="40" t="s">
        <v>1459</v>
      </c>
    </row>
    <row r="5" spans="1:20">
      <c r="A5" s="42">
        <f>IF(B5=B4,A4+1000,1000+B5)</f>
        <v>1125</v>
      </c>
      <c r="B5" s="43">
        <v>125</v>
      </c>
      <c r="C5" s="43">
        <v>9167019</v>
      </c>
      <c r="D5" s="43">
        <v>7019</v>
      </c>
      <c r="E5" s="43">
        <v>115825</v>
      </c>
      <c r="F5" s="43" t="s">
        <v>93</v>
      </c>
      <c r="G5" s="43" t="s">
        <v>1460</v>
      </c>
      <c r="H5" s="44" t="s">
        <v>19</v>
      </c>
      <c r="I5" s="45" t="str">
        <f>""</f>
        <v/>
      </c>
      <c r="J5" s="45" t="str">
        <f>""</f>
        <v/>
      </c>
      <c r="K5" s="45" t="str">
        <f>""</f>
        <v/>
      </c>
      <c r="L5" s="45" t="str">
        <f>""</f>
        <v/>
      </c>
      <c r="M5" s="45" t="str">
        <f>""</f>
        <v/>
      </c>
      <c r="N5" s="45" t="str">
        <f>""</f>
        <v/>
      </c>
      <c r="O5" s="45" t="str">
        <f>""</f>
        <v/>
      </c>
      <c r="P5" s="45" t="str">
        <f>""</f>
        <v/>
      </c>
      <c r="Q5" s="45" t="str">
        <f>""</f>
        <v/>
      </c>
      <c r="R5" s="45" t="s">
        <v>19</v>
      </c>
      <c r="S5" s="45" t="s">
        <v>1461</v>
      </c>
      <c r="T5" s="46"/>
    </row>
    <row r="6" spans="1:20">
      <c r="A6" s="47">
        <f t="shared" ref="A6:A69" si="0">IF(B6=B5,A5+1000,1000+B6)</f>
        <v>2125</v>
      </c>
      <c r="B6" s="48">
        <v>125</v>
      </c>
      <c r="C6" s="48">
        <v>9167019</v>
      </c>
      <c r="D6" s="48">
        <v>7019</v>
      </c>
      <c r="E6" s="48">
        <v>115825</v>
      </c>
      <c r="F6" s="48" t="s">
        <v>93</v>
      </c>
      <c r="G6" s="48" t="s">
        <v>1460</v>
      </c>
      <c r="H6" s="49" t="s">
        <v>19</v>
      </c>
      <c r="I6" s="45" t="str">
        <f>""</f>
        <v/>
      </c>
      <c r="J6" s="45" t="str">
        <f>""</f>
        <v/>
      </c>
      <c r="K6" s="45" t="str">
        <f>""</f>
        <v/>
      </c>
      <c r="L6" s="45" t="str">
        <f>""</f>
        <v/>
      </c>
      <c r="M6" s="45" t="str">
        <f>""</f>
        <v/>
      </c>
      <c r="N6" s="45" t="str">
        <f>""</f>
        <v/>
      </c>
      <c r="O6" s="45" t="str">
        <f>""</f>
        <v/>
      </c>
      <c r="P6" s="45" t="str">
        <f>""</f>
        <v/>
      </c>
      <c r="Q6" s="45" t="str">
        <f>""</f>
        <v/>
      </c>
      <c r="R6" s="45" t="s">
        <v>19</v>
      </c>
      <c r="S6" s="45" t="s">
        <v>1461</v>
      </c>
      <c r="T6" s="46"/>
    </row>
    <row r="7" spans="1:20">
      <c r="A7" s="47">
        <f t="shared" si="0"/>
        <v>1127</v>
      </c>
      <c r="B7" s="47">
        <v>127</v>
      </c>
      <c r="C7" s="47">
        <v>9167015</v>
      </c>
      <c r="D7" s="47">
        <v>7015</v>
      </c>
      <c r="E7" s="47">
        <v>115821</v>
      </c>
      <c r="F7" s="47" t="s">
        <v>212</v>
      </c>
      <c r="G7" s="47" t="s">
        <v>1460</v>
      </c>
      <c r="H7" s="49" t="s">
        <v>19</v>
      </c>
      <c r="I7" s="45" t="str">
        <f>""</f>
        <v/>
      </c>
      <c r="J7" s="45" t="str">
        <f>""</f>
        <v/>
      </c>
      <c r="K7" s="45" t="str">
        <f>""</f>
        <v/>
      </c>
      <c r="L7" s="45" t="str">
        <f>""</f>
        <v/>
      </c>
      <c r="M7" s="45" t="str">
        <f>""</f>
        <v/>
      </c>
      <c r="N7" s="45" t="str">
        <f>""</f>
        <v/>
      </c>
      <c r="O7" s="45" t="str">
        <f>""</f>
        <v/>
      </c>
      <c r="P7" s="45" t="str">
        <f>""</f>
        <v/>
      </c>
      <c r="Q7" s="45" t="str">
        <f>""</f>
        <v/>
      </c>
      <c r="R7" s="45" t="s">
        <v>19</v>
      </c>
      <c r="S7" s="45" t="s">
        <v>1461</v>
      </c>
      <c r="T7" s="46"/>
    </row>
    <row r="8" spans="1:20" ht="25.5">
      <c r="A8" s="47">
        <f t="shared" si="0"/>
        <v>1137</v>
      </c>
      <c r="B8" s="50">
        <v>137</v>
      </c>
      <c r="C8" s="50">
        <v>9167018</v>
      </c>
      <c r="D8" s="50">
        <v>7018</v>
      </c>
      <c r="E8" s="50">
        <v>115824</v>
      </c>
      <c r="F8" s="50" t="s">
        <v>1462</v>
      </c>
      <c r="G8" s="50" t="s">
        <v>1460</v>
      </c>
      <c r="H8" s="49" t="s">
        <v>19</v>
      </c>
      <c r="I8" s="45" t="str">
        <f>""</f>
        <v/>
      </c>
      <c r="J8" s="45" t="str">
        <f>""</f>
        <v/>
      </c>
      <c r="K8" s="45" t="str">
        <f>""</f>
        <v/>
      </c>
      <c r="L8" s="45" t="str">
        <f>""</f>
        <v/>
      </c>
      <c r="M8" s="45" t="str">
        <f>""</f>
        <v/>
      </c>
      <c r="N8" s="45" t="str">
        <f>""</f>
        <v/>
      </c>
      <c r="O8" s="45" t="str">
        <f>""</f>
        <v/>
      </c>
      <c r="P8" s="45" t="str">
        <f>""</f>
        <v/>
      </c>
      <c r="Q8" s="45" t="str">
        <f>""</f>
        <v/>
      </c>
      <c r="R8" s="45" t="s">
        <v>19</v>
      </c>
      <c r="S8" s="45" t="s">
        <v>1461</v>
      </c>
      <c r="T8" s="46"/>
    </row>
    <row r="9" spans="1:20">
      <c r="A9" s="47">
        <f t="shared" si="0"/>
        <v>1139</v>
      </c>
      <c r="B9" s="51">
        <v>139</v>
      </c>
      <c r="C9" s="51">
        <v>9167017</v>
      </c>
      <c r="D9" s="51">
        <v>7017</v>
      </c>
      <c r="E9" s="51">
        <v>115823</v>
      </c>
      <c r="F9" s="51" t="s">
        <v>1300</v>
      </c>
      <c r="G9" s="51" t="s">
        <v>1460</v>
      </c>
      <c r="H9" s="49" t="s">
        <v>19</v>
      </c>
      <c r="I9" s="45" t="str">
        <f>""</f>
        <v/>
      </c>
      <c r="J9" s="45" t="str">
        <f>""</f>
        <v/>
      </c>
      <c r="K9" s="45" t="str">
        <f>""</f>
        <v/>
      </c>
      <c r="L9" s="45" t="str">
        <f>""</f>
        <v/>
      </c>
      <c r="M9" s="45" t="str">
        <f>""</f>
        <v/>
      </c>
      <c r="N9" s="45" t="str">
        <f>""</f>
        <v/>
      </c>
      <c r="O9" s="45" t="str">
        <f>""</f>
        <v/>
      </c>
      <c r="P9" s="45" t="str">
        <f>""</f>
        <v/>
      </c>
      <c r="Q9" s="45" t="str">
        <f>""</f>
        <v/>
      </c>
      <c r="R9" s="45" t="s">
        <v>19</v>
      </c>
      <c r="S9" s="45" t="s">
        <v>1461</v>
      </c>
      <c r="T9" s="46"/>
    </row>
    <row r="10" spans="1:20">
      <c r="A10" s="47">
        <f t="shared" si="0"/>
        <v>2139</v>
      </c>
      <c r="B10" s="51">
        <v>139</v>
      </c>
      <c r="C10" s="51">
        <v>9167017</v>
      </c>
      <c r="D10" s="51">
        <v>7017</v>
      </c>
      <c r="E10" s="51">
        <v>115823</v>
      </c>
      <c r="F10" s="51" t="s">
        <v>1300</v>
      </c>
      <c r="G10" s="51" t="s">
        <v>1460</v>
      </c>
      <c r="H10" s="49" t="s">
        <v>19</v>
      </c>
      <c r="I10" s="45" t="str">
        <f>""</f>
        <v/>
      </c>
      <c r="J10" s="45" t="str">
        <f>""</f>
        <v/>
      </c>
      <c r="K10" s="45" t="str">
        <f>""</f>
        <v/>
      </c>
      <c r="L10" s="45" t="str">
        <f>""</f>
        <v/>
      </c>
      <c r="M10" s="45" t="str">
        <f>""</f>
        <v/>
      </c>
      <c r="N10" s="45" t="str">
        <f>""</f>
        <v/>
      </c>
      <c r="O10" s="45" t="str">
        <f>""</f>
        <v/>
      </c>
      <c r="P10" s="45" t="str">
        <f>""</f>
        <v/>
      </c>
      <c r="Q10" s="45" t="str">
        <f>""</f>
        <v/>
      </c>
      <c r="R10" s="45" t="s">
        <v>19</v>
      </c>
      <c r="S10" s="45" t="s">
        <v>1461</v>
      </c>
      <c r="T10" s="46"/>
    </row>
    <row r="11" spans="1:20">
      <c r="A11" s="47">
        <f t="shared" si="0"/>
        <v>3139</v>
      </c>
      <c r="B11" s="51">
        <v>139</v>
      </c>
      <c r="C11" s="51">
        <v>9167017</v>
      </c>
      <c r="D11" s="51">
        <v>7017</v>
      </c>
      <c r="E11" s="51">
        <v>115823</v>
      </c>
      <c r="F11" s="51" t="s">
        <v>1300</v>
      </c>
      <c r="G11" s="51" t="s">
        <v>1460</v>
      </c>
      <c r="H11" s="49" t="s">
        <v>19</v>
      </c>
      <c r="I11" s="45" t="str">
        <f>""</f>
        <v/>
      </c>
      <c r="J11" s="45" t="str">
        <f>""</f>
        <v/>
      </c>
      <c r="K11" s="45" t="str">
        <f>""</f>
        <v/>
      </c>
      <c r="L11" s="45" t="str">
        <f>""</f>
        <v/>
      </c>
      <c r="M11" s="45" t="str">
        <f>""</f>
        <v/>
      </c>
      <c r="N11" s="45" t="str">
        <f>""</f>
        <v/>
      </c>
      <c r="O11" s="45" t="str">
        <f>""</f>
        <v/>
      </c>
      <c r="P11" s="45" t="str">
        <f>""</f>
        <v/>
      </c>
      <c r="Q11" s="45" t="str">
        <f>""</f>
        <v/>
      </c>
      <c r="R11" s="45" t="s">
        <v>19</v>
      </c>
      <c r="S11" s="45" t="s">
        <v>1461</v>
      </c>
      <c r="T11" s="46"/>
    </row>
    <row r="12" spans="1:20">
      <c r="A12" s="47">
        <f t="shared" si="0"/>
        <v>1141</v>
      </c>
      <c r="B12" s="47">
        <v>141</v>
      </c>
      <c r="C12" s="47">
        <v>9167022</v>
      </c>
      <c r="D12" s="47">
        <v>7022</v>
      </c>
      <c r="E12" s="47">
        <v>115828</v>
      </c>
      <c r="F12" s="47" t="s">
        <v>1463</v>
      </c>
      <c r="G12" s="47" t="s">
        <v>1460</v>
      </c>
      <c r="H12" s="49" t="s">
        <v>19</v>
      </c>
      <c r="I12" s="52" t="str">
        <f>""</f>
        <v/>
      </c>
      <c r="J12" s="52" t="str">
        <f>""</f>
        <v/>
      </c>
      <c r="K12" s="52" t="str">
        <f>""</f>
        <v/>
      </c>
      <c r="L12" s="52" t="str">
        <f>""</f>
        <v/>
      </c>
      <c r="M12" s="53" t="str">
        <f>""</f>
        <v/>
      </c>
      <c r="N12" s="53" t="str">
        <f>""</f>
        <v/>
      </c>
      <c r="O12" s="53" t="str">
        <f>""</f>
        <v/>
      </c>
      <c r="P12" s="53" t="str">
        <f>""</f>
        <v/>
      </c>
      <c r="Q12" s="45" t="str">
        <f>""</f>
        <v/>
      </c>
      <c r="R12" s="45" t="s">
        <v>19</v>
      </c>
      <c r="S12" s="45" t="s">
        <v>1461</v>
      </c>
      <c r="T12" s="46"/>
    </row>
    <row r="13" spans="1:20">
      <c r="A13" s="47">
        <f t="shared" si="0"/>
        <v>1143</v>
      </c>
      <c r="B13" s="48">
        <v>143</v>
      </c>
      <c r="C13" s="48">
        <v>9167023</v>
      </c>
      <c r="D13" s="48">
        <v>7023</v>
      </c>
      <c r="E13" s="48">
        <v>131549</v>
      </c>
      <c r="F13" s="48" t="s">
        <v>195</v>
      </c>
      <c r="G13" s="48" t="s">
        <v>1460</v>
      </c>
      <c r="H13" s="49" t="s">
        <v>19</v>
      </c>
      <c r="I13" s="52" t="str">
        <f>""</f>
        <v/>
      </c>
      <c r="J13" s="52" t="str">
        <f>""</f>
        <v/>
      </c>
      <c r="K13" s="52" t="str">
        <f>""</f>
        <v/>
      </c>
      <c r="L13" s="52" t="str">
        <f>""</f>
        <v/>
      </c>
      <c r="M13" s="53" t="str">
        <f>""</f>
        <v/>
      </c>
      <c r="N13" s="53" t="str">
        <f>""</f>
        <v/>
      </c>
      <c r="O13" s="53" t="str">
        <f>""</f>
        <v/>
      </c>
      <c r="P13" s="53" t="str">
        <f>""</f>
        <v/>
      </c>
      <c r="Q13" s="45" t="str">
        <f>""</f>
        <v/>
      </c>
      <c r="R13" s="45" t="s">
        <v>19</v>
      </c>
      <c r="S13" s="45" t="s">
        <v>1461</v>
      </c>
      <c r="T13" s="46"/>
    </row>
    <row r="14" spans="1:20">
      <c r="A14" s="47">
        <f t="shared" si="0"/>
        <v>2143</v>
      </c>
      <c r="B14" s="51">
        <v>143</v>
      </c>
      <c r="C14" s="51">
        <v>9167023</v>
      </c>
      <c r="D14" s="51">
        <v>7023</v>
      </c>
      <c r="E14" s="51">
        <v>131549</v>
      </c>
      <c r="F14" s="51" t="s">
        <v>195</v>
      </c>
      <c r="G14" s="51" t="s">
        <v>1460</v>
      </c>
      <c r="H14" s="49" t="s">
        <v>19</v>
      </c>
      <c r="I14" s="52" t="str">
        <f>""</f>
        <v/>
      </c>
      <c r="J14" s="52" t="str">
        <f>""</f>
        <v/>
      </c>
      <c r="K14" s="52" t="str">
        <f>""</f>
        <v/>
      </c>
      <c r="L14" s="52" t="str">
        <f>""</f>
        <v/>
      </c>
      <c r="M14" s="53" t="str">
        <f>""</f>
        <v/>
      </c>
      <c r="N14" s="53" t="str">
        <f>""</f>
        <v/>
      </c>
      <c r="O14" s="53" t="str">
        <f>""</f>
        <v/>
      </c>
      <c r="P14" s="53" t="str">
        <f>""</f>
        <v/>
      </c>
      <c r="Q14" s="45" t="str">
        <f>""</f>
        <v/>
      </c>
      <c r="R14" s="45" t="s">
        <v>19</v>
      </c>
      <c r="S14" s="45" t="s">
        <v>1461</v>
      </c>
      <c r="T14" s="46"/>
    </row>
    <row r="15" spans="1:20">
      <c r="A15" s="47">
        <f t="shared" si="0"/>
        <v>1145</v>
      </c>
      <c r="B15" s="47">
        <v>145</v>
      </c>
      <c r="C15" s="47">
        <v>9167025</v>
      </c>
      <c r="D15" s="47">
        <v>7025</v>
      </c>
      <c r="E15" s="47">
        <v>134190</v>
      </c>
      <c r="F15" s="47" t="s">
        <v>1464</v>
      </c>
      <c r="G15" s="47" t="s">
        <v>1460</v>
      </c>
      <c r="H15" s="49" t="s">
        <v>19</v>
      </c>
      <c r="I15" s="45" t="str">
        <f>""</f>
        <v/>
      </c>
      <c r="J15" s="45" t="str">
        <f>""</f>
        <v/>
      </c>
      <c r="K15" s="45" t="str">
        <f>""</f>
        <v/>
      </c>
      <c r="L15" s="45" t="str">
        <f>""</f>
        <v/>
      </c>
      <c r="M15" s="45" t="str">
        <f>""</f>
        <v/>
      </c>
      <c r="N15" s="45" t="str">
        <f>""</f>
        <v/>
      </c>
      <c r="O15" s="45" t="str">
        <f>""</f>
        <v/>
      </c>
      <c r="P15" s="45" t="str">
        <f>""</f>
        <v/>
      </c>
      <c r="Q15" s="45" t="str">
        <f>""</f>
        <v/>
      </c>
      <c r="R15" s="45" t="s">
        <v>19</v>
      </c>
      <c r="S15" s="45" t="s">
        <v>1461</v>
      </c>
      <c r="T15" s="46"/>
    </row>
    <row r="16" spans="1:20">
      <c r="A16" s="47">
        <f t="shared" si="0"/>
        <v>1346</v>
      </c>
      <c r="B16" s="47">
        <v>346</v>
      </c>
      <c r="C16" s="47">
        <v>9165407</v>
      </c>
      <c r="D16" s="47">
        <v>5407</v>
      </c>
      <c r="E16" s="47">
        <v>115758</v>
      </c>
      <c r="F16" s="47" t="s">
        <v>991</v>
      </c>
      <c r="G16" s="47" t="s">
        <v>102</v>
      </c>
      <c r="H16" s="49" t="s">
        <v>19</v>
      </c>
      <c r="I16" s="52" t="str">
        <f>""</f>
        <v/>
      </c>
      <c r="J16" s="52" t="str">
        <f>""</f>
        <v/>
      </c>
      <c r="K16" s="52" t="str">
        <f>""</f>
        <v/>
      </c>
      <c r="L16" s="52" t="str">
        <f>""</f>
        <v/>
      </c>
      <c r="M16" s="53" t="str">
        <f>""</f>
        <v/>
      </c>
      <c r="N16" s="53" t="str">
        <f>""</f>
        <v/>
      </c>
      <c r="O16" s="53" t="str">
        <f>""</f>
        <v/>
      </c>
      <c r="P16" s="53" t="str">
        <f>""</f>
        <v/>
      </c>
      <c r="Q16" s="45" t="str">
        <f>""</f>
        <v/>
      </c>
      <c r="R16" s="45" t="s">
        <v>19</v>
      </c>
      <c r="S16" s="45" t="s">
        <v>1461</v>
      </c>
      <c r="T16" s="46"/>
    </row>
    <row r="17" spans="1:20">
      <c r="A17" s="47">
        <f t="shared" si="0"/>
        <v>1355</v>
      </c>
      <c r="B17" s="47">
        <v>355</v>
      </c>
      <c r="C17" s="47">
        <v>9165421</v>
      </c>
      <c r="D17" s="47">
        <v>5421</v>
      </c>
      <c r="E17" s="47">
        <v>115772</v>
      </c>
      <c r="F17" s="47" t="s">
        <v>957</v>
      </c>
      <c r="G17" s="47" t="s">
        <v>102</v>
      </c>
      <c r="H17" s="49" t="s">
        <v>19</v>
      </c>
      <c r="I17" s="45" t="str">
        <f>""</f>
        <v/>
      </c>
      <c r="J17" s="45" t="str">
        <f>""</f>
        <v/>
      </c>
      <c r="K17" s="45" t="str">
        <f>""</f>
        <v/>
      </c>
      <c r="L17" s="45" t="str">
        <f>""</f>
        <v/>
      </c>
      <c r="M17" s="45" t="str">
        <f>""</f>
        <v/>
      </c>
      <c r="N17" s="45" t="str">
        <f>""</f>
        <v/>
      </c>
      <c r="O17" s="45" t="str">
        <f>""</f>
        <v/>
      </c>
      <c r="P17" s="45" t="str">
        <f>""</f>
        <v/>
      </c>
      <c r="Q17" s="45" t="str">
        <f>""</f>
        <v/>
      </c>
      <c r="R17" s="45" t="s">
        <v>19</v>
      </c>
      <c r="S17" s="45" t="s">
        <v>1461</v>
      </c>
      <c r="T17" s="46"/>
    </row>
    <row r="18" spans="1:20">
      <c r="A18" s="47">
        <f t="shared" si="0"/>
        <v>1373</v>
      </c>
      <c r="B18" s="47">
        <v>373</v>
      </c>
      <c r="C18" s="47">
        <v>9165424</v>
      </c>
      <c r="D18" s="47">
        <v>5424</v>
      </c>
      <c r="E18" s="47">
        <v>115775</v>
      </c>
      <c r="F18" s="47" t="s">
        <v>823</v>
      </c>
      <c r="G18" s="47" t="s">
        <v>102</v>
      </c>
      <c r="H18" s="49" t="s">
        <v>19</v>
      </c>
      <c r="I18" s="52" t="str">
        <f>""</f>
        <v/>
      </c>
      <c r="J18" s="52" t="str">
        <f>""</f>
        <v/>
      </c>
      <c r="K18" s="52" t="str">
        <f>""</f>
        <v/>
      </c>
      <c r="L18" s="52" t="str">
        <f>""</f>
        <v/>
      </c>
      <c r="M18" s="53" t="str">
        <f>""</f>
        <v/>
      </c>
      <c r="N18" s="53" t="str">
        <f>""</f>
        <v/>
      </c>
      <c r="O18" s="53" t="str">
        <f>""</f>
        <v/>
      </c>
      <c r="P18" s="53" t="str">
        <f>""</f>
        <v/>
      </c>
      <c r="Q18" s="45" t="str">
        <f>""</f>
        <v/>
      </c>
      <c r="R18" s="45" t="s">
        <v>19</v>
      </c>
      <c r="S18" s="45" t="s">
        <v>1461</v>
      </c>
      <c r="T18" s="46"/>
    </row>
    <row r="19" spans="1:20">
      <c r="A19" s="47">
        <f t="shared" si="0"/>
        <v>1374</v>
      </c>
      <c r="B19" s="50">
        <v>374</v>
      </c>
      <c r="C19" s="50">
        <v>9164032</v>
      </c>
      <c r="D19" s="50">
        <v>4032</v>
      </c>
      <c r="E19" s="50">
        <v>115723</v>
      </c>
      <c r="F19" s="50" t="s">
        <v>141</v>
      </c>
      <c r="G19" s="50" t="s">
        <v>102</v>
      </c>
      <c r="H19" s="54" t="s">
        <v>19</v>
      </c>
      <c r="I19" s="45" t="str">
        <f>""</f>
        <v/>
      </c>
      <c r="J19" s="45" t="str">
        <f>""</f>
        <v/>
      </c>
      <c r="K19" s="45" t="str">
        <f>""</f>
        <v/>
      </c>
      <c r="L19" s="45" t="str">
        <f>""</f>
        <v/>
      </c>
      <c r="M19" s="45" t="str">
        <f>""</f>
        <v/>
      </c>
      <c r="N19" s="45" t="str">
        <f>""</f>
        <v/>
      </c>
      <c r="O19" s="45" t="str">
        <f>""</f>
        <v/>
      </c>
      <c r="P19" s="45" t="str">
        <f>""</f>
        <v/>
      </c>
      <c r="Q19" s="45" t="str">
        <f>""</f>
        <v/>
      </c>
      <c r="R19" s="45" t="s">
        <v>19</v>
      </c>
      <c r="S19" s="45" t="s">
        <v>1461</v>
      </c>
      <c r="T19" s="46"/>
    </row>
    <row r="20" spans="1:20">
      <c r="A20" s="47">
        <f t="shared" si="0"/>
        <v>1389</v>
      </c>
      <c r="B20" s="51">
        <v>389</v>
      </c>
      <c r="C20" s="51">
        <v>9164012</v>
      </c>
      <c r="D20" s="51">
        <v>4012</v>
      </c>
      <c r="E20" s="51">
        <v>115720</v>
      </c>
      <c r="F20" s="51" t="s">
        <v>1465</v>
      </c>
      <c r="G20" s="51" t="s">
        <v>102</v>
      </c>
      <c r="H20" s="49" t="s">
        <v>19</v>
      </c>
      <c r="I20" s="45" t="str">
        <f>""</f>
        <v/>
      </c>
      <c r="J20" s="45" t="str">
        <f>""</f>
        <v/>
      </c>
      <c r="K20" s="45" t="str">
        <f>""</f>
        <v/>
      </c>
      <c r="L20" s="45" t="str">
        <f>""</f>
        <v/>
      </c>
      <c r="M20" s="45" t="str">
        <f>""</f>
        <v/>
      </c>
      <c r="N20" s="45" t="str">
        <f>""</f>
        <v/>
      </c>
      <c r="O20" s="45" t="str">
        <f>""</f>
        <v/>
      </c>
      <c r="P20" s="45" t="str">
        <f>""</f>
        <v/>
      </c>
      <c r="Q20" s="45" t="str">
        <f>""</f>
        <v/>
      </c>
      <c r="R20" s="45" t="s">
        <v>19</v>
      </c>
      <c r="S20" s="45" t="s">
        <v>1461</v>
      </c>
      <c r="T20" s="46"/>
    </row>
    <row r="21" spans="1:20">
      <c r="A21" s="47">
        <f t="shared" si="0"/>
        <v>2389</v>
      </c>
      <c r="B21" s="51">
        <v>389</v>
      </c>
      <c r="C21" s="51">
        <v>9164012</v>
      </c>
      <c r="D21" s="51">
        <v>4012</v>
      </c>
      <c r="E21" s="51">
        <v>115720</v>
      </c>
      <c r="F21" s="51" t="s">
        <v>1465</v>
      </c>
      <c r="G21" s="51" t="s">
        <v>102</v>
      </c>
      <c r="H21" s="49" t="s">
        <v>19</v>
      </c>
      <c r="I21" s="45" t="str">
        <f>""</f>
        <v/>
      </c>
      <c r="J21" s="45" t="str">
        <f>""</f>
        <v/>
      </c>
      <c r="K21" s="45" t="str">
        <f>""</f>
        <v/>
      </c>
      <c r="L21" s="45" t="str">
        <f>""</f>
        <v/>
      </c>
      <c r="M21" s="45" t="str">
        <f>""</f>
        <v/>
      </c>
      <c r="N21" s="45" t="str">
        <f>""</f>
        <v/>
      </c>
      <c r="O21" s="45" t="str">
        <f>""</f>
        <v/>
      </c>
      <c r="P21" s="45" t="str">
        <f>""</f>
        <v/>
      </c>
      <c r="Q21" s="45" t="str">
        <f>""</f>
        <v/>
      </c>
      <c r="R21" s="45" t="s">
        <v>19</v>
      </c>
      <c r="S21" s="45" t="s">
        <v>1461</v>
      </c>
      <c r="T21" s="46"/>
    </row>
    <row r="22" spans="1:20">
      <c r="A22" s="47">
        <f t="shared" si="0"/>
        <v>1526</v>
      </c>
      <c r="B22" s="51">
        <v>526</v>
      </c>
      <c r="C22" s="51">
        <v>9163099</v>
      </c>
      <c r="D22" s="51">
        <v>3099</v>
      </c>
      <c r="E22" s="51">
        <v>115670</v>
      </c>
      <c r="F22" s="51" t="s">
        <v>1466</v>
      </c>
      <c r="G22" s="51" t="s">
        <v>87</v>
      </c>
      <c r="H22" s="49" t="s">
        <v>19</v>
      </c>
      <c r="I22" s="45" t="str">
        <f>""</f>
        <v/>
      </c>
      <c r="J22" s="45" t="str">
        <f>""</f>
        <v/>
      </c>
      <c r="K22" s="45" t="str">
        <f>""</f>
        <v/>
      </c>
      <c r="L22" s="45" t="str">
        <f>""</f>
        <v/>
      </c>
      <c r="M22" s="45" t="str">
        <f>""</f>
        <v/>
      </c>
      <c r="N22" s="45" t="str">
        <f>""</f>
        <v/>
      </c>
      <c r="O22" s="45" t="str">
        <f>""</f>
        <v/>
      </c>
      <c r="P22" s="45" t="str">
        <f>""</f>
        <v/>
      </c>
      <c r="Q22" s="45" t="str">
        <f>""</f>
        <v/>
      </c>
      <c r="R22" s="45" t="s">
        <v>19</v>
      </c>
      <c r="S22" s="45" t="s">
        <v>1461</v>
      </c>
      <c r="T22" s="46"/>
    </row>
    <row r="23" spans="1:20">
      <c r="A23" s="47">
        <f t="shared" si="0"/>
        <v>2526</v>
      </c>
      <c r="B23" s="48">
        <v>526</v>
      </c>
      <c r="C23" s="48">
        <v>9163099</v>
      </c>
      <c r="D23" s="48">
        <v>3099</v>
      </c>
      <c r="E23" s="48">
        <v>115670</v>
      </c>
      <c r="F23" s="48" t="s">
        <v>1466</v>
      </c>
      <c r="G23" s="48" t="s">
        <v>87</v>
      </c>
      <c r="H23" s="49" t="s">
        <v>19</v>
      </c>
      <c r="I23" s="45" t="str">
        <f>""</f>
        <v/>
      </c>
      <c r="J23" s="45" t="str">
        <f>""</f>
        <v/>
      </c>
      <c r="K23" s="45" t="str">
        <f>""</f>
        <v/>
      </c>
      <c r="L23" s="45" t="str">
        <f>""</f>
        <v/>
      </c>
      <c r="M23" s="45" t="str">
        <f>""</f>
        <v/>
      </c>
      <c r="N23" s="45" t="str">
        <f>""</f>
        <v/>
      </c>
      <c r="O23" s="45" t="str">
        <f>""</f>
        <v/>
      </c>
      <c r="P23" s="45" t="str">
        <f>""</f>
        <v/>
      </c>
      <c r="Q23" s="45" t="str">
        <f>""</f>
        <v/>
      </c>
      <c r="R23" s="45" t="s">
        <v>19</v>
      </c>
      <c r="S23" s="45" t="s">
        <v>1461</v>
      </c>
      <c r="T23" s="46"/>
    </row>
    <row r="24" spans="1:20">
      <c r="A24" s="47">
        <f t="shared" si="0"/>
        <v>1529</v>
      </c>
      <c r="B24" s="47">
        <v>529</v>
      </c>
      <c r="C24" s="47">
        <v>9162172</v>
      </c>
      <c r="D24" s="47">
        <v>2172</v>
      </c>
      <c r="E24" s="47">
        <v>115601</v>
      </c>
      <c r="F24" s="47" t="s">
        <v>84</v>
      </c>
      <c r="G24" s="47" t="s">
        <v>87</v>
      </c>
      <c r="H24" s="49" t="s">
        <v>19</v>
      </c>
      <c r="I24" s="45" t="str">
        <f>""</f>
        <v/>
      </c>
      <c r="J24" s="45" t="str">
        <f>""</f>
        <v/>
      </c>
      <c r="K24" s="45" t="str">
        <f>""</f>
        <v/>
      </c>
      <c r="L24" s="45" t="str">
        <f>""</f>
        <v/>
      </c>
      <c r="M24" s="45" t="str">
        <f>""</f>
        <v/>
      </c>
      <c r="N24" s="45" t="str">
        <f>""</f>
        <v/>
      </c>
      <c r="O24" s="45" t="str">
        <f>""</f>
        <v/>
      </c>
      <c r="P24" s="45" t="str">
        <f>""</f>
        <v/>
      </c>
      <c r="Q24" s="45" t="str">
        <f>""</f>
        <v/>
      </c>
      <c r="R24" s="45" t="s">
        <v>19</v>
      </c>
      <c r="S24" s="45" t="s">
        <v>1461</v>
      </c>
      <c r="T24" s="46"/>
    </row>
    <row r="25" spans="1:20">
      <c r="A25" s="47">
        <f t="shared" si="0"/>
        <v>1530</v>
      </c>
      <c r="B25" s="50">
        <v>530</v>
      </c>
      <c r="C25" s="50">
        <v>9163334</v>
      </c>
      <c r="D25" s="50">
        <v>3334</v>
      </c>
      <c r="E25" s="50">
        <v>115689</v>
      </c>
      <c r="F25" s="57" t="s">
        <v>109</v>
      </c>
      <c r="G25" s="50" t="s">
        <v>87</v>
      </c>
      <c r="H25" s="49" t="s">
        <v>19</v>
      </c>
      <c r="I25" s="45" t="str">
        <f>""</f>
        <v/>
      </c>
      <c r="J25" s="45" t="str">
        <f>""</f>
        <v/>
      </c>
      <c r="K25" s="45" t="str">
        <f>""</f>
        <v/>
      </c>
      <c r="L25" s="45" t="str">
        <f>""</f>
        <v/>
      </c>
      <c r="M25" s="45" t="str">
        <f>""</f>
        <v/>
      </c>
      <c r="N25" s="45" t="str">
        <f>""</f>
        <v/>
      </c>
      <c r="O25" s="45" t="str">
        <f>""</f>
        <v/>
      </c>
      <c r="P25" s="45" t="str">
        <f>""</f>
        <v/>
      </c>
      <c r="Q25" s="45" t="str">
        <f>""</f>
        <v/>
      </c>
      <c r="R25" s="45" t="s">
        <v>19</v>
      </c>
      <c r="S25" s="45" t="s">
        <v>1461</v>
      </c>
      <c r="T25" s="46"/>
    </row>
    <row r="26" spans="1:20">
      <c r="A26" s="47">
        <f t="shared" si="0"/>
        <v>1531</v>
      </c>
      <c r="B26" s="50">
        <v>531</v>
      </c>
      <c r="C26" s="50">
        <v>9163308</v>
      </c>
      <c r="D26" s="50">
        <v>3308</v>
      </c>
      <c r="E26" s="50">
        <v>115673</v>
      </c>
      <c r="F26" s="50" t="s">
        <v>1467</v>
      </c>
      <c r="G26" s="50" t="s">
        <v>87</v>
      </c>
      <c r="H26" s="49" t="s">
        <v>19</v>
      </c>
      <c r="I26" s="45" t="str">
        <f>""</f>
        <v/>
      </c>
      <c r="J26" s="45" t="str">
        <f>""</f>
        <v/>
      </c>
      <c r="K26" s="45" t="str">
        <f>""</f>
        <v/>
      </c>
      <c r="L26" s="45" t="str">
        <f>""</f>
        <v/>
      </c>
      <c r="M26" s="45" t="str">
        <f>""</f>
        <v/>
      </c>
      <c r="N26" s="45" t="str">
        <f>""</f>
        <v/>
      </c>
      <c r="O26" s="45" t="str">
        <f>""</f>
        <v/>
      </c>
      <c r="P26" s="45" t="str">
        <f>""</f>
        <v/>
      </c>
      <c r="Q26" s="45" t="str">
        <f>""</f>
        <v/>
      </c>
      <c r="R26" s="45" t="s">
        <v>19</v>
      </c>
      <c r="S26" s="45" t="s">
        <v>1461</v>
      </c>
      <c r="T26" s="46"/>
    </row>
    <row r="27" spans="1:20">
      <c r="A27" s="47">
        <f t="shared" si="0"/>
        <v>1532</v>
      </c>
      <c r="B27" s="47">
        <v>532</v>
      </c>
      <c r="C27" s="47">
        <v>9165205</v>
      </c>
      <c r="D27" s="47">
        <v>5205</v>
      </c>
      <c r="E27" s="47">
        <v>115735</v>
      </c>
      <c r="F27" s="47" t="s">
        <v>122</v>
      </c>
      <c r="G27" s="47" t="s">
        <v>87</v>
      </c>
      <c r="H27" s="49" t="s">
        <v>19</v>
      </c>
      <c r="I27" s="45" t="str">
        <f>""</f>
        <v/>
      </c>
      <c r="J27" s="45" t="str">
        <f>""</f>
        <v/>
      </c>
      <c r="K27" s="45" t="str">
        <f>""</f>
        <v/>
      </c>
      <c r="L27" s="45" t="str">
        <f>""</f>
        <v/>
      </c>
      <c r="M27" s="45" t="str">
        <f>""</f>
        <v/>
      </c>
      <c r="N27" s="45" t="str">
        <f>""</f>
        <v/>
      </c>
      <c r="O27" s="45" t="str">
        <f>""</f>
        <v/>
      </c>
      <c r="P27" s="45" t="str">
        <f>""</f>
        <v/>
      </c>
      <c r="Q27" s="45" t="str">
        <f>""</f>
        <v/>
      </c>
      <c r="R27" s="45" t="s">
        <v>19</v>
      </c>
      <c r="S27" s="45" t="s">
        <v>1461</v>
      </c>
      <c r="T27" s="46"/>
    </row>
    <row r="28" spans="1:20">
      <c r="A28" s="47">
        <f t="shared" si="0"/>
        <v>1534</v>
      </c>
      <c r="B28" s="48">
        <v>534</v>
      </c>
      <c r="C28" s="48">
        <v>9162040</v>
      </c>
      <c r="D28" s="48">
        <v>2040</v>
      </c>
      <c r="E28" s="48">
        <v>115500</v>
      </c>
      <c r="F28" s="48" t="s">
        <v>146</v>
      </c>
      <c r="G28" s="48" t="s">
        <v>87</v>
      </c>
      <c r="H28" s="49" t="s">
        <v>19</v>
      </c>
      <c r="I28" s="52" t="str">
        <f>""</f>
        <v/>
      </c>
      <c r="J28" s="52" t="str">
        <f>""</f>
        <v/>
      </c>
      <c r="K28" s="52" t="str">
        <f>""</f>
        <v/>
      </c>
      <c r="L28" s="52" t="str">
        <f>""</f>
        <v/>
      </c>
      <c r="M28" s="53" t="str">
        <f>""</f>
        <v/>
      </c>
      <c r="N28" s="53" t="str">
        <f>""</f>
        <v/>
      </c>
      <c r="O28" s="53" t="str">
        <f>""</f>
        <v/>
      </c>
      <c r="P28" s="53" t="str">
        <f>""</f>
        <v/>
      </c>
      <c r="Q28" s="45" t="str">
        <f>""</f>
        <v/>
      </c>
      <c r="R28" s="45" t="s">
        <v>19</v>
      </c>
      <c r="S28" s="45" t="s">
        <v>1461</v>
      </c>
      <c r="T28" s="46"/>
    </row>
    <row r="29" spans="1:20">
      <c r="A29" s="47">
        <f t="shared" si="0"/>
        <v>2534</v>
      </c>
      <c r="B29" s="51">
        <v>534</v>
      </c>
      <c r="C29" s="51">
        <v>9162040</v>
      </c>
      <c r="D29" s="51">
        <v>2040</v>
      </c>
      <c r="E29" s="51">
        <v>115500</v>
      </c>
      <c r="F29" s="51" t="s">
        <v>146</v>
      </c>
      <c r="G29" s="51" t="s">
        <v>87</v>
      </c>
      <c r="H29" s="49" t="s">
        <v>19</v>
      </c>
      <c r="I29" s="52" t="str">
        <f>""</f>
        <v/>
      </c>
      <c r="J29" s="52" t="str">
        <f>""</f>
        <v/>
      </c>
      <c r="K29" s="52" t="str">
        <f>""</f>
        <v/>
      </c>
      <c r="L29" s="52" t="str">
        <f>""</f>
        <v/>
      </c>
      <c r="M29" s="53" t="str">
        <f>""</f>
        <v/>
      </c>
      <c r="N29" s="53" t="str">
        <f>""</f>
        <v/>
      </c>
      <c r="O29" s="53" t="str">
        <f>""</f>
        <v/>
      </c>
      <c r="P29" s="53" t="str">
        <f>""</f>
        <v/>
      </c>
      <c r="Q29" s="45" t="str">
        <f>""</f>
        <v/>
      </c>
      <c r="R29" s="45" t="s">
        <v>19</v>
      </c>
      <c r="S29" s="45" t="s">
        <v>1461</v>
      </c>
      <c r="T29" s="46"/>
    </row>
    <row r="30" spans="1:20">
      <c r="A30" s="47">
        <f t="shared" si="0"/>
        <v>3534</v>
      </c>
      <c r="B30" s="48">
        <v>534</v>
      </c>
      <c r="C30" s="48">
        <v>9162040</v>
      </c>
      <c r="D30" s="48">
        <v>2040</v>
      </c>
      <c r="E30" s="48">
        <v>115500</v>
      </c>
      <c r="F30" s="48" t="s">
        <v>146</v>
      </c>
      <c r="G30" s="48" t="s">
        <v>87</v>
      </c>
      <c r="H30" s="49" t="s">
        <v>19</v>
      </c>
      <c r="I30" s="52" t="str">
        <f>""</f>
        <v/>
      </c>
      <c r="J30" s="52" t="str">
        <f>""</f>
        <v/>
      </c>
      <c r="K30" s="52" t="str">
        <f>""</f>
        <v/>
      </c>
      <c r="L30" s="52" t="str">
        <f>""</f>
        <v/>
      </c>
      <c r="M30" s="53" t="str">
        <f>""</f>
        <v/>
      </c>
      <c r="N30" s="53" t="str">
        <f>""</f>
        <v/>
      </c>
      <c r="O30" s="53" t="str">
        <f>""</f>
        <v/>
      </c>
      <c r="P30" s="53" t="str">
        <f>""</f>
        <v/>
      </c>
      <c r="Q30" s="45" t="str">
        <f>""</f>
        <v/>
      </c>
      <c r="R30" s="45" t="s">
        <v>19</v>
      </c>
      <c r="S30" s="45" t="s">
        <v>1461</v>
      </c>
      <c r="T30" s="46"/>
    </row>
    <row r="31" spans="1:20">
      <c r="A31" s="47">
        <f t="shared" si="0"/>
        <v>4534</v>
      </c>
      <c r="B31" s="48">
        <v>534</v>
      </c>
      <c r="C31" s="48">
        <v>9162040</v>
      </c>
      <c r="D31" s="48">
        <v>2040</v>
      </c>
      <c r="E31" s="48">
        <v>115500</v>
      </c>
      <c r="F31" s="48" t="s">
        <v>146</v>
      </c>
      <c r="G31" s="48" t="s">
        <v>87</v>
      </c>
      <c r="H31" s="49" t="s">
        <v>19</v>
      </c>
      <c r="I31" s="52" t="str">
        <f>""</f>
        <v/>
      </c>
      <c r="J31" s="52" t="str">
        <f>""</f>
        <v/>
      </c>
      <c r="K31" s="52" t="str">
        <f>""</f>
        <v/>
      </c>
      <c r="L31" s="52" t="str">
        <f>""</f>
        <v/>
      </c>
      <c r="M31" s="53" t="str">
        <f>""</f>
        <v/>
      </c>
      <c r="N31" s="53" t="str">
        <f>""</f>
        <v/>
      </c>
      <c r="O31" s="53" t="str">
        <f>""</f>
        <v/>
      </c>
      <c r="P31" s="53" t="str">
        <f>""</f>
        <v/>
      </c>
      <c r="Q31" s="45" t="str">
        <f>""</f>
        <v/>
      </c>
      <c r="R31" s="45" t="s">
        <v>19</v>
      </c>
      <c r="S31" s="45" t="s">
        <v>1461</v>
      </c>
      <c r="T31" s="46"/>
    </row>
    <row r="32" spans="1:20">
      <c r="A32" s="47">
        <f t="shared" si="0"/>
        <v>1535</v>
      </c>
      <c r="B32" s="50">
        <v>535</v>
      </c>
      <c r="C32" s="50">
        <v>9163086</v>
      </c>
      <c r="D32" s="50">
        <v>3086</v>
      </c>
      <c r="E32" s="50">
        <v>115663</v>
      </c>
      <c r="F32" s="50" t="s">
        <v>1468</v>
      </c>
      <c r="G32" s="50" t="s">
        <v>87</v>
      </c>
      <c r="H32" s="49" t="s">
        <v>19</v>
      </c>
      <c r="I32" s="45" t="str">
        <f>""</f>
        <v/>
      </c>
      <c r="J32" s="45" t="str">
        <f>""</f>
        <v/>
      </c>
      <c r="K32" s="45" t="str">
        <f>""</f>
        <v/>
      </c>
      <c r="L32" s="45" t="str">
        <f>""</f>
        <v/>
      </c>
      <c r="M32" s="45" t="str">
        <f>""</f>
        <v/>
      </c>
      <c r="N32" s="45" t="str">
        <f>""</f>
        <v/>
      </c>
      <c r="O32" s="45" t="str">
        <f>""</f>
        <v/>
      </c>
      <c r="P32" s="45" t="str">
        <f>""</f>
        <v/>
      </c>
      <c r="Q32" s="45" t="str">
        <f>""</f>
        <v/>
      </c>
      <c r="R32" s="45" t="s">
        <v>19</v>
      </c>
      <c r="S32" s="45" t="s">
        <v>1461</v>
      </c>
      <c r="T32" s="46"/>
    </row>
    <row r="33" spans="1:20">
      <c r="A33" s="47">
        <f t="shared" si="0"/>
        <v>1536</v>
      </c>
      <c r="B33" s="50">
        <v>536</v>
      </c>
      <c r="C33" s="50">
        <v>9163017</v>
      </c>
      <c r="D33" s="50">
        <v>3017</v>
      </c>
      <c r="E33" s="50">
        <v>115609</v>
      </c>
      <c r="F33" s="50" t="s">
        <v>1469</v>
      </c>
      <c r="G33" s="50" t="s">
        <v>87</v>
      </c>
      <c r="H33" s="49" t="s">
        <v>19</v>
      </c>
      <c r="I33" s="45" t="str">
        <f>""</f>
        <v/>
      </c>
      <c r="J33" s="45" t="str">
        <f>""</f>
        <v/>
      </c>
      <c r="K33" s="45" t="str">
        <f>""</f>
        <v/>
      </c>
      <c r="L33" s="45" t="str">
        <f>""</f>
        <v/>
      </c>
      <c r="M33" s="45" t="str">
        <f>""</f>
        <v/>
      </c>
      <c r="N33" s="45" t="str">
        <f>""</f>
        <v/>
      </c>
      <c r="O33" s="45" t="str">
        <f>""</f>
        <v/>
      </c>
      <c r="P33" s="45" t="str">
        <f>""</f>
        <v/>
      </c>
      <c r="Q33" s="45" t="str">
        <f>""</f>
        <v/>
      </c>
      <c r="R33" s="45" t="s">
        <v>19</v>
      </c>
      <c r="S33" s="45" t="s">
        <v>1461</v>
      </c>
      <c r="T33" s="46"/>
    </row>
    <row r="34" spans="1:20">
      <c r="A34" s="47">
        <f t="shared" si="0"/>
        <v>1538</v>
      </c>
      <c r="B34" s="47">
        <v>538</v>
      </c>
      <c r="C34" s="47">
        <v>9162041</v>
      </c>
      <c r="D34" s="47">
        <v>2041</v>
      </c>
      <c r="E34" s="47">
        <v>115501</v>
      </c>
      <c r="F34" s="47" t="s">
        <v>154</v>
      </c>
      <c r="G34" s="47" t="s">
        <v>87</v>
      </c>
      <c r="H34" s="49" t="s">
        <v>19</v>
      </c>
      <c r="I34" s="52" t="str">
        <f>""</f>
        <v/>
      </c>
      <c r="J34" s="52" t="str">
        <f>""</f>
        <v/>
      </c>
      <c r="K34" s="52" t="str">
        <f>""</f>
        <v/>
      </c>
      <c r="L34" s="52" t="str">
        <f>""</f>
        <v/>
      </c>
      <c r="M34" s="53" t="str">
        <f>""</f>
        <v/>
      </c>
      <c r="N34" s="53" t="str">
        <f>""</f>
        <v/>
      </c>
      <c r="O34" s="53" t="str">
        <f>""</f>
        <v/>
      </c>
      <c r="P34" s="53" t="str">
        <f>""</f>
        <v/>
      </c>
      <c r="Q34" s="45" t="str">
        <f>""</f>
        <v/>
      </c>
      <c r="R34" s="45" t="s">
        <v>19</v>
      </c>
      <c r="S34" s="45" t="s">
        <v>1461</v>
      </c>
      <c r="T34" s="46"/>
    </row>
    <row r="35" spans="1:20" ht="25.5">
      <c r="A35" s="47">
        <f t="shared" si="0"/>
        <v>1539</v>
      </c>
      <c r="B35" s="47">
        <v>539</v>
      </c>
      <c r="C35" s="47">
        <v>9163018</v>
      </c>
      <c r="D35" s="47">
        <v>3018</v>
      </c>
      <c r="E35" s="47">
        <v>115610</v>
      </c>
      <c r="F35" s="47" t="s">
        <v>1470</v>
      </c>
      <c r="G35" s="47"/>
      <c r="H35" s="49" t="s">
        <v>19</v>
      </c>
      <c r="I35" s="58" t="str">
        <f>""</f>
        <v/>
      </c>
      <c r="J35" s="58" t="str">
        <f>""</f>
        <v/>
      </c>
      <c r="K35" s="58" t="str">
        <f>""</f>
        <v/>
      </c>
      <c r="L35" s="58" t="str">
        <f>""</f>
        <v/>
      </c>
      <c r="M35" s="58" t="str">
        <f>""</f>
        <v/>
      </c>
      <c r="N35" s="58" t="str">
        <f>""</f>
        <v/>
      </c>
      <c r="O35" s="58" t="str">
        <f>""</f>
        <v/>
      </c>
      <c r="P35" s="58" t="str">
        <f>""</f>
        <v/>
      </c>
      <c r="Q35" s="58" t="str">
        <f>""</f>
        <v/>
      </c>
      <c r="R35" s="45" t="s">
        <v>19</v>
      </c>
      <c r="S35" s="45" t="s">
        <v>1461</v>
      </c>
      <c r="T35" s="46"/>
    </row>
    <row r="36" spans="1:20">
      <c r="A36" s="47">
        <f t="shared" si="0"/>
        <v>1546</v>
      </c>
      <c r="B36" s="48">
        <v>546</v>
      </c>
      <c r="C36" s="48">
        <v>9162103</v>
      </c>
      <c r="D36" s="48">
        <v>2103</v>
      </c>
      <c r="E36" s="48">
        <v>115549</v>
      </c>
      <c r="F36" s="48" t="s">
        <v>209</v>
      </c>
      <c r="G36" s="48" t="s">
        <v>87</v>
      </c>
      <c r="H36" s="49" t="s">
        <v>19</v>
      </c>
      <c r="I36" s="52" t="str">
        <f>""</f>
        <v/>
      </c>
      <c r="J36" s="52" t="str">
        <f>""</f>
        <v/>
      </c>
      <c r="K36" s="52" t="str">
        <f>""</f>
        <v/>
      </c>
      <c r="L36" s="52" t="str">
        <f>""</f>
        <v/>
      </c>
      <c r="M36" s="53" t="str">
        <f>""</f>
        <v/>
      </c>
      <c r="N36" s="53" t="str">
        <f>""</f>
        <v/>
      </c>
      <c r="O36" s="53" t="str">
        <f>""</f>
        <v/>
      </c>
      <c r="P36" s="53" t="str">
        <f>""</f>
        <v/>
      </c>
      <c r="Q36" s="45" t="str">
        <f>""</f>
        <v/>
      </c>
      <c r="R36" s="45" t="s">
        <v>19</v>
      </c>
      <c r="S36" s="45" t="s">
        <v>1461</v>
      </c>
      <c r="T36" s="46"/>
    </row>
    <row r="37" spans="1:20">
      <c r="A37" s="47">
        <f t="shared" si="0"/>
        <v>1547</v>
      </c>
      <c r="B37" s="47">
        <v>547</v>
      </c>
      <c r="C37" s="47">
        <v>9162141</v>
      </c>
      <c r="D37" s="47">
        <v>2141</v>
      </c>
      <c r="E37" s="47">
        <v>115576</v>
      </c>
      <c r="F37" s="47" t="s">
        <v>1419</v>
      </c>
      <c r="G37" s="47" t="s">
        <v>87</v>
      </c>
      <c r="H37" s="49" t="s">
        <v>19</v>
      </c>
      <c r="I37" s="45" t="str">
        <f>""</f>
        <v/>
      </c>
      <c r="J37" s="45" t="str">
        <f>""</f>
        <v/>
      </c>
      <c r="K37" s="45" t="str">
        <f>""</f>
        <v/>
      </c>
      <c r="L37" s="45" t="str">
        <f>""</f>
        <v/>
      </c>
      <c r="M37" s="45" t="str">
        <f>""</f>
        <v/>
      </c>
      <c r="N37" s="45" t="str">
        <f>""</f>
        <v/>
      </c>
      <c r="O37" s="45" t="str">
        <f>""</f>
        <v/>
      </c>
      <c r="P37" s="45" t="str">
        <f>""</f>
        <v/>
      </c>
      <c r="Q37" s="45" t="str">
        <f>""</f>
        <v/>
      </c>
      <c r="R37" s="45" t="s">
        <v>19</v>
      </c>
      <c r="S37" s="45" t="s">
        <v>1461</v>
      </c>
      <c r="T37" s="46"/>
    </row>
    <row r="38" spans="1:20">
      <c r="A38" s="47">
        <f t="shared" si="0"/>
        <v>1551</v>
      </c>
      <c r="B38" s="51">
        <v>551</v>
      </c>
      <c r="C38" s="51">
        <v>9162056</v>
      </c>
      <c r="D38" s="51">
        <v>2056</v>
      </c>
      <c r="E38" s="51">
        <v>115515</v>
      </c>
      <c r="F38" s="51" t="s">
        <v>221</v>
      </c>
      <c r="G38" s="51" t="s">
        <v>87</v>
      </c>
      <c r="H38" s="60" t="s">
        <v>19</v>
      </c>
      <c r="I38" s="52" t="str">
        <f>""</f>
        <v/>
      </c>
      <c r="J38" s="52" t="str">
        <f>""</f>
        <v/>
      </c>
      <c r="K38" s="52" t="str">
        <f>""</f>
        <v/>
      </c>
      <c r="L38" s="52" t="str">
        <f>""</f>
        <v/>
      </c>
      <c r="M38" s="53" t="str">
        <f>""</f>
        <v/>
      </c>
      <c r="N38" s="53" t="str">
        <f>""</f>
        <v/>
      </c>
      <c r="O38" s="53" t="str">
        <f>""</f>
        <v/>
      </c>
      <c r="P38" s="53" t="str">
        <f>""</f>
        <v/>
      </c>
      <c r="Q38" s="45" t="str">
        <f>""</f>
        <v/>
      </c>
      <c r="R38" s="45" t="s">
        <v>19</v>
      </c>
      <c r="S38" s="45" t="s">
        <v>1461</v>
      </c>
      <c r="T38" s="46"/>
    </row>
    <row r="39" spans="1:20">
      <c r="A39" s="47">
        <f t="shared" si="0"/>
        <v>2551</v>
      </c>
      <c r="B39" s="51">
        <v>551</v>
      </c>
      <c r="C39" s="51">
        <v>9162056</v>
      </c>
      <c r="D39" s="51">
        <v>2056</v>
      </c>
      <c r="E39" s="51">
        <v>115515</v>
      </c>
      <c r="F39" s="51" t="s">
        <v>221</v>
      </c>
      <c r="G39" s="51" t="s">
        <v>87</v>
      </c>
      <c r="H39" s="60" t="s">
        <v>19</v>
      </c>
      <c r="I39" s="52" t="str">
        <f>""</f>
        <v/>
      </c>
      <c r="J39" s="52" t="str">
        <f>""</f>
        <v/>
      </c>
      <c r="K39" s="52" t="str">
        <f>""</f>
        <v/>
      </c>
      <c r="L39" s="52" t="str">
        <f>""</f>
        <v/>
      </c>
      <c r="M39" s="53" t="str">
        <f>""</f>
        <v/>
      </c>
      <c r="N39" s="53" t="str">
        <f>""</f>
        <v/>
      </c>
      <c r="O39" s="53" t="str">
        <f>""</f>
        <v/>
      </c>
      <c r="P39" s="53" t="str">
        <f>""</f>
        <v/>
      </c>
      <c r="Q39" s="45" t="str">
        <f>""</f>
        <v/>
      </c>
      <c r="R39" s="45" t="s">
        <v>19</v>
      </c>
      <c r="S39" s="45" t="s">
        <v>1461</v>
      </c>
      <c r="T39" s="46"/>
    </row>
    <row r="40" spans="1:20">
      <c r="A40" s="47">
        <f t="shared" si="0"/>
        <v>1553</v>
      </c>
      <c r="B40" s="51">
        <v>553</v>
      </c>
      <c r="C40" s="51">
        <v>9163020</v>
      </c>
      <c r="D40" s="51">
        <v>3020</v>
      </c>
      <c r="E40" s="51">
        <v>115612</v>
      </c>
      <c r="F40" s="51" t="s">
        <v>1471</v>
      </c>
      <c r="G40" s="51" t="s">
        <v>87</v>
      </c>
      <c r="H40" s="60" t="s">
        <v>1472</v>
      </c>
      <c r="I40" s="62" t="str">
        <f>""</f>
        <v/>
      </c>
      <c r="J40" s="62" t="s">
        <v>1473</v>
      </c>
      <c r="K40" s="76">
        <v>700</v>
      </c>
      <c r="L40" s="76">
        <v>0</v>
      </c>
      <c r="M40" s="56" t="s">
        <v>1474</v>
      </c>
      <c r="N40" s="56" t="str">
        <f>""</f>
        <v/>
      </c>
      <c r="O40" s="56" t="s">
        <v>1475</v>
      </c>
      <c r="P40" s="62" t="s">
        <v>19</v>
      </c>
      <c r="Q40" s="76" t="str">
        <f>""</f>
        <v/>
      </c>
      <c r="R40" s="45" t="s">
        <v>17</v>
      </c>
      <c r="S40" s="52" t="str">
        <f>""</f>
        <v/>
      </c>
      <c r="T40" s="46" t="s">
        <v>1476</v>
      </c>
    </row>
    <row r="41" spans="1:20">
      <c r="A41" s="47">
        <f t="shared" si="0"/>
        <v>2553</v>
      </c>
      <c r="B41" s="51">
        <v>553</v>
      </c>
      <c r="C41" s="51">
        <v>9163020</v>
      </c>
      <c r="D41" s="51">
        <v>3020</v>
      </c>
      <c r="E41" s="51">
        <v>115612</v>
      </c>
      <c r="F41" s="51" t="s">
        <v>1471</v>
      </c>
      <c r="G41" s="51" t="s">
        <v>87</v>
      </c>
      <c r="H41" s="60" t="s">
        <v>19</v>
      </c>
      <c r="I41" s="62" t="str">
        <f>""</f>
        <v/>
      </c>
      <c r="J41" s="62" t="str">
        <f>""</f>
        <v/>
      </c>
      <c r="K41" s="76" t="str">
        <f>""</f>
        <v/>
      </c>
      <c r="L41" s="76" t="str">
        <f>""</f>
        <v/>
      </c>
      <c r="M41" s="56" t="str">
        <f>""</f>
        <v/>
      </c>
      <c r="N41" s="56" t="str">
        <f>""</f>
        <v/>
      </c>
      <c r="O41" s="56" t="str">
        <f>""</f>
        <v/>
      </c>
      <c r="P41" s="62" t="str">
        <f>""</f>
        <v/>
      </c>
      <c r="Q41" s="76" t="str">
        <f>""</f>
        <v/>
      </c>
      <c r="R41" s="45" t="s">
        <v>19</v>
      </c>
      <c r="S41" s="45" t="s">
        <v>1461</v>
      </c>
      <c r="T41" s="46"/>
    </row>
    <row r="42" spans="1:20">
      <c r="A42" s="47">
        <f t="shared" si="0"/>
        <v>1554</v>
      </c>
      <c r="B42" s="50">
        <v>554</v>
      </c>
      <c r="C42" s="50">
        <v>9162171</v>
      </c>
      <c r="D42" s="50">
        <v>2171</v>
      </c>
      <c r="E42" s="50">
        <v>115600</v>
      </c>
      <c r="F42" s="50" t="s">
        <v>190</v>
      </c>
      <c r="G42" s="50" t="s">
        <v>87</v>
      </c>
      <c r="H42" s="60" t="s">
        <v>19</v>
      </c>
      <c r="I42" s="45" t="str">
        <f>""</f>
        <v/>
      </c>
      <c r="J42" s="45" t="str">
        <f>""</f>
        <v/>
      </c>
      <c r="K42" s="45" t="str">
        <f>""</f>
        <v/>
      </c>
      <c r="L42" s="45" t="str">
        <f>""</f>
        <v/>
      </c>
      <c r="M42" s="45" t="str">
        <f>""</f>
        <v/>
      </c>
      <c r="N42" s="45" t="str">
        <f>""</f>
        <v/>
      </c>
      <c r="O42" s="45" t="str">
        <f>""</f>
        <v/>
      </c>
      <c r="P42" s="45" t="str">
        <f>""</f>
        <v/>
      </c>
      <c r="Q42" s="45" t="str">
        <f>""</f>
        <v/>
      </c>
      <c r="R42" s="45" t="s">
        <v>19</v>
      </c>
      <c r="S42" s="45" t="s">
        <v>1461</v>
      </c>
      <c r="T42" s="46"/>
    </row>
    <row r="43" spans="1:20" ht="25.5">
      <c r="A43" s="47">
        <f t="shared" si="0"/>
        <v>1558</v>
      </c>
      <c r="B43" s="50">
        <v>558</v>
      </c>
      <c r="C43" s="50">
        <v>9162042</v>
      </c>
      <c r="D43" s="50">
        <v>2042</v>
      </c>
      <c r="E43" s="50">
        <v>115502</v>
      </c>
      <c r="F43" s="59" t="s">
        <v>1477</v>
      </c>
      <c r="G43" s="50" t="s">
        <v>87</v>
      </c>
      <c r="H43" s="60" t="s">
        <v>19</v>
      </c>
      <c r="I43" s="45" t="str">
        <f>""</f>
        <v/>
      </c>
      <c r="J43" s="45" t="str">
        <f>""</f>
        <v/>
      </c>
      <c r="K43" s="45" t="str">
        <f>""</f>
        <v/>
      </c>
      <c r="L43" s="45" t="str">
        <f>""</f>
        <v/>
      </c>
      <c r="M43" s="45" t="str">
        <f>""</f>
        <v/>
      </c>
      <c r="N43" s="45" t="str">
        <f>""</f>
        <v/>
      </c>
      <c r="O43" s="45" t="str">
        <f>""</f>
        <v/>
      </c>
      <c r="P43" s="45" t="str">
        <f>""</f>
        <v/>
      </c>
      <c r="Q43" s="45" t="str">
        <f>""</f>
        <v/>
      </c>
      <c r="R43" s="45" t="s">
        <v>19</v>
      </c>
      <c r="S43" s="45" t="s">
        <v>1461</v>
      </c>
      <c r="T43" s="46"/>
    </row>
    <row r="44" spans="1:20">
      <c r="A44" s="47">
        <f t="shared" si="0"/>
        <v>1559</v>
      </c>
      <c r="B44" s="50">
        <v>559</v>
      </c>
      <c r="C44" s="50">
        <v>9162045</v>
      </c>
      <c r="D44" s="50">
        <v>2045</v>
      </c>
      <c r="E44" s="50">
        <v>115505</v>
      </c>
      <c r="F44" s="50" t="s">
        <v>1478</v>
      </c>
      <c r="G44" s="50" t="s">
        <v>87</v>
      </c>
      <c r="H44" s="60" t="s">
        <v>19</v>
      </c>
      <c r="I44" s="45" t="str">
        <f>""</f>
        <v/>
      </c>
      <c r="J44" s="45" t="str">
        <f>""</f>
        <v/>
      </c>
      <c r="K44" s="45" t="str">
        <f>""</f>
        <v/>
      </c>
      <c r="L44" s="45" t="str">
        <f>""</f>
        <v/>
      </c>
      <c r="M44" s="45" t="str">
        <f>""</f>
        <v/>
      </c>
      <c r="N44" s="45" t="str">
        <f>""</f>
        <v/>
      </c>
      <c r="O44" s="45" t="str">
        <f>""</f>
        <v/>
      </c>
      <c r="P44" s="45" t="str">
        <f>""</f>
        <v/>
      </c>
      <c r="Q44" s="45" t="str">
        <f>""</f>
        <v/>
      </c>
      <c r="R44" s="45" t="s">
        <v>19</v>
      </c>
      <c r="S44" s="45" t="s">
        <v>1461</v>
      </c>
      <c r="T44" s="46"/>
    </row>
    <row r="45" spans="1:20">
      <c r="A45" s="47">
        <f t="shared" si="0"/>
        <v>1564</v>
      </c>
      <c r="B45" s="50">
        <v>564</v>
      </c>
      <c r="C45" s="50">
        <v>9162047</v>
      </c>
      <c r="D45" s="50">
        <v>2047</v>
      </c>
      <c r="E45" s="50">
        <v>115507</v>
      </c>
      <c r="F45" s="50" t="s">
        <v>776</v>
      </c>
      <c r="G45" s="50" t="s">
        <v>87</v>
      </c>
      <c r="H45" s="60" t="s">
        <v>19</v>
      </c>
      <c r="I45" s="45" t="str">
        <f>""</f>
        <v/>
      </c>
      <c r="J45" s="45" t="str">
        <f>""</f>
        <v/>
      </c>
      <c r="K45" s="45" t="str">
        <f>""</f>
        <v/>
      </c>
      <c r="L45" s="45" t="str">
        <f>""</f>
        <v/>
      </c>
      <c r="M45" s="45" t="str">
        <f>""</f>
        <v/>
      </c>
      <c r="N45" s="45" t="str">
        <f>""</f>
        <v/>
      </c>
      <c r="O45" s="45" t="str">
        <f>""</f>
        <v/>
      </c>
      <c r="P45" s="45" t="str">
        <f>""</f>
        <v/>
      </c>
      <c r="Q45" s="45" t="str">
        <f>""</f>
        <v/>
      </c>
      <c r="R45" s="45" t="s">
        <v>19</v>
      </c>
      <c r="S45" s="45" t="s">
        <v>1461</v>
      </c>
      <c r="T45" s="46"/>
    </row>
    <row r="46" spans="1:20">
      <c r="A46" s="47">
        <f t="shared" si="0"/>
        <v>1565</v>
      </c>
      <c r="B46" s="47">
        <v>565</v>
      </c>
      <c r="C46" s="47">
        <v>9163078</v>
      </c>
      <c r="D46" s="47">
        <v>3078</v>
      </c>
      <c r="E46" s="47">
        <v>115659</v>
      </c>
      <c r="F46" s="47" t="s">
        <v>1479</v>
      </c>
      <c r="G46" s="47" t="s">
        <v>87</v>
      </c>
      <c r="H46" s="49" t="s">
        <v>19</v>
      </c>
      <c r="I46" s="45" t="str">
        <f>""</f>
        <v/>
      </c>
      <c r="J46" s="45" t="str">
        <f>""</f>
        <v/>
      </c>
      <c r="K46" s="45" t="str">
        <f>""</f>
        <v/>
      </c>
      <c r="L46" s="45" t="str">
        <f>""</f>
        <v/>
      </c>
      <c r="M46" s="45" t="str">
        <f>""</f>
        <v/>
      </c>
      <c r="N46" s="45" t="str">
        <f>""</f>
        <v/>
      </c>
      <c r="O46" s="45" t="str">
        <f>""</f>
        <v/>
      </c>
      <c r="P46" s="45" t="str">
        <f>""</f>
        <v/>
      </c>
      <c r="Q46" s="45" t="str">
        <f>""</f>
        <v/>
      </c>
      <c r="R46" s="45" t="s">
        <v>19</v>
      </c>
      <c r="S46" s="45" t="s">
        <v>1461</v>
      </c>
      <c r="T46" s="46"/>
    </row>
    <row r="47" spans="1:20">
      <c r="A47" s="47">
        <f t="shared" si="0"/>
        <v>1567</v>
      </c>
      <c r="B47" s="47">
        <v>567</v>
      </c>
      <c r="C47" s="47">
        <v>9163335</v>
      </c>
      <c r="D47" s="47">
        <v>3335</v>
      </c>
      <c r="E47" s="47">
        <v>115690</v>
      </c>
      <c r="F47" s="47" t="s">
        <v>1480</v>
      </c>
      <c r="G47" s="47" t="s">
        <v>87</v>
      </c>
      <c r="H47" s="49" t="s">
        <v>19</v>
      </c>
      <c r="I47" s="45" t="str">
        <f>""</f>
        <v/>
      </c>
      <c r="J47" s="45" t="str">
        <f>""</f>
        <v/>
      </c>
      <c r="K47" s="45" t="str">
        <f>""</f>
        <v/>
      </c>
      <c r="L47" s="45" t="str">
        <f>""</f>
        <v/>
      </c>
      <c r="M47" s="45" t="str">
        <f>""</f>
        <v/>
      </c>
      <c r="N47" s="45" t="str">
        <f>""</f>
        <v/>
      </c>
      <c r="O47" s="45" t="str">
        <f>""</f>
        <v/>
      </c>
      <c r="P47" s="45" t="str">
        <f>""</f>
        <v/>
      </c>
      <c r="Q47" s="45" t="str">
        <f>""</f>
        <v/>
      </c>
      <c r="R47" s="45" t="s">
        <v>19</v>
      </c>
      <c r="S47" s="45" t="s">
        <v>1461</v>
      </c>
      <c r="T47" s="46"/>
    </row>
    <row r="48" spans="1:20">
      <c r="A48" s="47">
        <f t="shared" si="0"/>
        <v>1569</v>
      </c>
      <c r="B48" s="47">
        <v>569</v>
      </c>
      <c r="C48" s="47">
        <v>9162105</v>
      </c>
      <c r="D48" s="47">
        <v>2105</v>
      </c>
      <c r="E48" s="47">
        <v>115550</v>
      </c>
      <c r="F48" s="47" t="s">
        <v>432</v>
      </c>
      <c r="G48" s="47" t="s">
        <v>87</v>
      </c>
      <c r="H48" s="49" t="s">
        <v>19</v>
      </c>
      <c r="I48" s="45" t="str">
        <f>""</f>
        <v/>
      </c>
      <c r="J48" s="45" t="str">
        <f>""</f>
        <v/>
      </c>
      <c r="K48" s="45" t="str">
        <f>""</f>
        <v/>
      </c>
      <c r="L48" s="45" t="str">
        <f>""</f>
        <v/>
      </c>
      <c r="M48" s="45" t="str">
        <f>""</f>
        <v/>
      </c>
      <c r="N48" s="45" t="str">
        <f>""</f>
        <v/>
      </c>
      <c r="O48" s="45" t="str">
        <f>""</f>
        <v/>
      </c>
      <c r="P48" s="45" t="str">
        <f>""</f>
        <v/>
      </c>
      <c r="Q48" s="45" t="str">
        <f>""</f>
        <v/>
      </c>
      <c r="R48" s="45" t="s">
        <v>19</v>
      </c>
      <c r="S48" s="45" t="s">
        <v>1461</v>
      </c>
      <c r="T48" s="46"/>
    </row>
    <row r="49" spans="1:20">
      <c r="A49" s="47">
        <f t="shared" si="0"/>
        <v>1574</v>
      </c>
      <c r="B49" s="50">
        <v>574</v>
      </c>
      <c r="C49" s="50">
        <v>9163311</v>
      </c>
      <c r="D49" s="50">
        <v>3311</v>
      </c>
      <c r="E49" s="50">
        <v>115675</v>
      </c>
      <c r="F49" s="50" t="s">
        <v>1481</v>
      </c>
      <c r="G49" s="50" t="s">
        <v>87</v>
      </c>
      <c r="H49" s="49" t="s">
        <v>19</v>
      </c>
      <c r="I49" s="45" t="str">
        <f>""</f>
        <v/>
      </c>
      <c r="J49" s="45" t="str">
        <f>""</f>
        <v/>
      </c>
      <c r="K49" s="45" t="str">
        <f>""</f>
        <v/>
      </c>
      <c r="L49" s="45" t="str">
        <f>""</f>
        <v/>
      </c>
      <c r="M49" s="45" t="str">
        <f>""</f>
        <v/>
      </c>
      <c r="N49" s="45" t="str">
        <f>""</f>
        <v/>
      </c>
      <c r="O49" s="45" t="str">
        <f>""</f>
        <v/>
      </c>
      <c r="P49" s="45" t="str">
        <f>""</f>
        <v/>
      </c>
      <c r="Q49" s="45" t="str">
        <f>""</f>
        <v/>
      </c>
      <c r="R49" s="45" t="s">
        <v>19</v>
      </c>
      <c r="S49" s="45" t="s">
        <v>1461</v>
      </c>
      <c r="T49" s="46"/>
    </row>
    <row r="50" spans="1:20">
      <c r="A50" s="47">
        <f t="shared" si="0"/>
        <v>1578</v>
      </c>
      <c r="B50" s="50">
        <v>578</v>
      </c>
      <c r="C50" s="50">
        <v>9163315</v>
      </c>
      <c r="D50" s="50">
        <v>3315</v>
      </c>
      <c r="E50" s="50">
        <v>115678</v>
      </c>
      <c r="F50" s="50" t="s">
        <v>1482</v>
      </c>
      <c r="G50" s="50" t="s">
        <v>87</v>
      </c>
      <c r="H50" s="49" t="s">
        <v>19</v>
      </c>
      <c r="I50" s="45" t="str">
        <f>""</f>
        <v/>
      </c>
      <c r="J50" s="45" t="str">
        <f>""</f>
        <v/>
      </c>
      <c r="K50" s="45" t="str">
        <f>""</f>
        <v/>
      </c>
      <c r="L50" s="45" t="str">
        <f>""</f>
        <v/>
      </c>
      <c r="M50" s="45" t="str">
        <f>""</f>
        <v/>
      </c>
      <c r="N50" s="45" t="str">
        <f>""</f>
        <v/>
      </c>
      <c r="O50" s="45" t="str">
        <f>""</f>
        <v/>
      </c>
      <c r="P50" s="45" t="str">
        <f>""</f>
        <v/>
      </c>
      <c r="Q50" s="45" t="str">
        <f>""</f>
        <v/>
      </c>
      <c r="R50" s="45" t="s">
        <v>19</v>
      </c>
      <c r="S50" s="45" t="s">
        <v>1461</v>
      </c>
      <c r="T50" s="46"/>
    </row>
    <row r="51" spans="1:20">
      <c r="A51" s="47">
        <f t="shared" si="0"/>
        <v>1579</v>
      </c>
      <c r="B51" s="50">
        <v>579</v>
      </c>
      <c r="C51" s="50">
        <v>9162132</v>
      </c>
      <c r="D51" s="50">
        <v>2132</v>
      </c>
      <c r="E51" s="50">
        <v>115569</v>
      </c>
      <c r="F51" s="50" t="s">
        <v>1483</v>
      </c>
      <c r="G51" s="50" t="s">
        <v>87</v>
      </c>
      <c r="H51" s="49" t="s">
        <v>19</v>
      </c>
      <c r="I51" s="52" t="str">
        <f>""</f>
        <v/>
      </c>
      <c r="J51" s="52" t="str">
        <f>""</f>
        <v/>
      </c>
      <c r="K51" s="52" t="str">
        <f>""</f>
        <v/>
      </c>
      <c r="L51" s="52" t="str">
        <f>""</f>
        <v/>
      </c>
      <c r="M51" s="53" t="str">
        <f>""</f>
        <v/>
      </c>
      <c r="N51" s="53" t="str">
        <f>""</f>
        <v/>
      </c>
      <c r="O51" s="53" t="str">
        <f>""</f>
        <v/>
      </c>
      <c r="P51" s="53" t="str">
        <f>""</f>
        <v/>
      </c>
      <c r="Q51" s="45" t="str">
        <f>""</f>
        <v/>
      </c>
      <c r="R51" s="45" t="s">
        <v>19</v>
      </c>
      <c r="S51" s="45" t="s">
        <v>1461</v>
      </c>
      <c r="T51" s="46"/>
    </row>
    <row r="52" spans="1:20">
      <c r="A52" s="47">
        <f t="shared" si="0"/>
        <v>1580</v>
      </c>
      <c r="B52" s="50">
        <v>580</v>
      </c>
      <c r="C52" s="50">
        <v>9162143</v>
      </c>
      <c r="D52" s="50">
        <v>2143</v>
      </c>
      <c r="E52" s="50">
        <v>115578</v>
      </c>
      <c r="F52" s="50" t="s">
        <v>293</v>
      </c>
      <c r="G52" s="50" t="s">
        <v>87</v>
      </c>
      <c r="H52" s="49" t="s">
        <v>19</v>
      </c>
      <c r="I52" s="45" t="str">
        <f>""</f>
        <v/>
      </c>
      <c r="J52" s="45" t="str">
        <f>""</f>
        <v/>
      </c>
      <c r="K52" s="45" t="str">
        <f>""</f>
        <v/>
      </c>
      <c r="L52" s="45" t="str">
        <f>""</f>
        <v/>
      </c>
      <c r="M52" s="45" t="str">
        <f>""</f>
        <v/>
      </c>
      <c r="N52" s="45" t="str">
        <f>""</f>
        <v/>
      </c>
      <c r="O52" s="45" t="str">
        <f>""</f>
        <v/>
      </c>
      <c r="P52" s="45" t="str">
        <f>""</f>
        <v/>
      </c>
      <c r="Q52" s="45" t="str">
        <f>""</f>
        <v/>
      </c>
      <c r="R52" s="45" t="s">
        <v>19</v>
      </c>
      <c r="S52" s="45" t="s">
        <v>1461</v>
      </c>
      <c r="T52" s="46"/>
    </row>
    <row r="53" spans="1:20">
      <c r="A53" s="47">
        <f t="shared" si="0"/>
        <v>1581</v>
      </c>
      <c r="B53" s="50">
        <v>581</v>
      </c>
      <c r="C53" s="50">
        <v>9163346</v>
      </c>
      <c r="D53" s="50">
        <v>3346</v>
      </c>
      <c r="E53" s="50">
        <v>115699</v>
      </c>
      <c r="F53" s="50" t="s">
        <v>1484</v>
      </c>
      <c r="G53" s="50" t="s">
        <v>87</v>
      </c>
      <c r="H53" s="49" t="s">
        <v>19</v>
      </c>
      <c r="I53" s="45" t="str">
        <f>""</f>
        <v/>
      </c>
      <c r="J53" s="45" t="str">
        <f>""</f>
        <v/>
      </c>
      <c r="K53" s="45" t="str">
        <f>""</f>
        <v/>
      </c>
      <c r="L53" s="45" t="str">
        <f>""</f>
        <v/>
      </c>
      <c r="M53" s="45" t="str">
        <f>""</f>
        <v/>
      </c>
      <c r="N53" s="45" t="str">
        <f>""</f>
        <v/>
      </c>
      <c r="O53" s="45" t="str">
        <f>""</f>
        <v/>
      </c>
      <c r="P53" s="45" t="str">
        <f>""</f>
        <v/>
      </c>
      <c r="Q53" s="45" t="str">
        <f>""</f>
        <v/>
      </c>
      <c r="R53" s="45" t="s">
        <v>19</v>
      </c>
      <c r="S53" s="45" t="s">
        <v>1461</v>
      </c>
      <c r="T53" s="46"/>
    </row>
    <row r="54" spans="1:20">
      <c r="A54" s="47">
        <f t="shared" si="0"/>
        <v>1582</v>
      </c>
      <c r="B54" s="50">
        <v>582</v>
      </c>
      <c r="C54" s="50">
        <v>9163313</v>
      </c>
      <c r="D54" s="50">
        <v>3313</v>
      </c>
      <c r="E54" s="50">
        <v>115676</v>
      </c>
      <c r="F54" s="50" t="s">
        <v>1485</v>
      </c>
      <c r="G54" s="50" t="s">
        <v>87</v>
      </c>
      <c r="H54" s="49" t="s">
        <v>19</v>
      </c>
      <c r="I54" s="45" t="str">
        <f>""</f>
        <v/>
      </c>
      <c r="J54" s="45" t="str">
        <f>""</f>
        <v/>
      </c>
      <c r="K54" s="45" t="str">
        <f>""</f>
        <v/>
      </c>
      <c r="L54" s="45" t="str">
        <f>""</f>
        <v/>
      </c>
      <c r="M54" s="45" t="str">
        <f>""</f>
        <v/>
      </c>
      <c r="N54" s="45" t="str">
        <f>""</f>
        <v/>
      </c>
      <c r="O54" s="45" t="str">
        <f>""</f>
        <v/>
      </c>
      <c r="P54" s="45" t="str">
        <f>""</f>
        <v/>
      </c>
      <c r="Q54" s="45" t="str">
        <f>""</f>
        <v/>
      </c>
      <c r="R54" s="45" t="s">
        <v>19</v>
      </c>
      <c r="S54" s="45" t="s">
        <v>1461</v>
      </c>
      <c r="T54" s="46"/>
    </row>
    <row r="55" spans="1:20">
      <c r="A55" s="47">
        <f t="shared" si="0"/>
        <v>1583</v>
      </c>
      <c r="B55" s="50">
        <v>583</v>
      </c>
      <c r="C55" s="50">
        <v>9162138</v>
      </c>
      <c r="D55" s="50">
        <v>2138</v>
      </c>
      <c r="E55" s="50">
        <v>115574</v>
      </c>
      <c r="F55" s="50" t="s">
        <v>301</v>
      </c>
      <c r="G55" s="50" t="s">
        <v>87</v>
      </c>
      <c r="H55" s="49" t="s">
        <v>19</v>
      </c>
      <c r="I55" s="45" t="str">
        <f>""</f>
        <v/>
      </c>
      <c r="J55" s="45" t="str">
        <f>""</f>
        <v/>
      </c>
      <c r="K55" s="45" t="str">
        <f>""</f>
        <v/>
      </c>
      <c r="L55" s="45" t="str">
        <f>""</f>
        <v/>
      </c>
      <c r="M55" s="45" t="str">
        <f>""</f>
        <v/>
      </c>
      <c r="N55" s="45" t="str">
        <f>""</f>
        <v/>
      </c>
      <c r="O55" s="45" t="str">
        <f>""</f>
        <v/>
      </c>
      <c r="P55" s="45" t="str">
        <f>""</f>
        <v/>
      </c>
      <c r="Q55" s="45" t="str">
        <f>""</f>
        <v/>
      </c>
      <c r="R55" s="45" t="s">
        <v>19</v>
      </c>
      <c r="S55" s="45" t="s">
        <v>1461</v>
      </c>
      <c r="T55" s="46"/>
    </row>
    <row r="56" spans="1:20">
      <c r="A56" s="47">
        <f t="shared" si="0"/>
        <v>1585</v>
      </c>
      <c r="B56" s="50">
        <v>585</v>
      </c>
      <c r="C56" s="50">
        <v>9162117</v>
      </c>
      <c r="D56" s="50">
        <v>2117</v>
      </c>
      <c r="E56" s="50">
        <v>115561</v>
      </c>
      <c r="F56" s="50" t="s">
        <v>311</v>
      </c>
      <c r="G56" s="50" t="s">
        <v>87</v>
      </c>
      <c r="H56" s="49" t="s">
        <v>19</v>
      </c>
      <c r="I56" s="45" t="str">
        <f>""</f>
        <v/>
      </c>
      <c r="J56" s="45" t="str">
        <f>""</f>
        <v/>
      </c>
      <c r="K56" s="45" t="str">
        <f>""</f>
        <v/>
      </c>
      <c r="L56" s="45" t="str">
        <f>""</f>
        <v/>
      </c>
      <c r="M56" s="45" t="str">
        <f>""</f>
        <v/>
      </c>
      <c r="N56" s="45" t="str">
        <f>""</f>
        <v/>
      </c>
      <c r="O56" s="45" t="str">
        <f>""</f>
        <v/>
      </c>
      <c r="P56" s="45" t="str">
        <f>""</f>
        <v/>
      </c>
      <c r="Q56" s="45" t="str">
        <f>""</f>
        <v/>
      </c>
      <c r="R56" s="45" t="s">
        <v>19</v>
      </c>
      <c r="S56" s="45" t="s">
        <v>1461</v>
      </c>
      <c r="T56" s="46"/>
    </row>
    <row r="57" spans="1:20" ht="38.25">
      <c r="A57" s="47">
        <f t="shared" si="0"/>
        <v>1586</v>
      </c>
      <c r="B57" s="50">
        <v>586</v>
      </c>
      <c r="C57" s="50">
        <v>9162050</v>
      </c>
      <c r="D57" s="50">
        <v>2050</v>
      </c>
      <c r="E57" s="50">
        <v>115509</v>
      </c>
      <c r="F57" s="50" t="s">
        <v>319</v>
      </c>
      <c r="G57" s="50" t="s">
        <v>87</v>
      </c>
      <c r="H57" s="54" t="s">
        <v>1472</v>
      </c>
      <c r="I57" s="62" t="str">
        <f>""</f>
        <v/>
      </c>
      <c r="J57" s="62" t="s">
        <v>1486</v>
      </c>
      <c r="K57" s="75">
        <v>3000</v>
      </c>
      <c r="L57" s="76">
        <v>1</v>
      </c>
      <c r="M57" s="56">
        <v>43327</v>
      </c>
      <c r="N57" s="88">
        <v>60</v>
      </c>
      <c r="O57" s="89">
        <f>EDATE(M57,N57)-1</f>
        <v>45152</v>
      </c>
      <c r="P57" s="62" t="s">
        <v>1487</v>
      </c>
      <c r="Q57" s="76" t="str">
        <f>""</f>
        <v/>
      </c>
      <c r="R57" s="45" t="s">
        <v>17</v>
      </c>
      <c r="S57" s="52" t="str">
        <f>""</f>
        <v/>
      </c>
      <c r="T57" s="46" t="s">
        <v>1488</v>
      </c>
    </row>
    <row r="58" spans="1:20">
      <c r="A58" s="47">
        <f t="shared" si="0"/>
        <v>1587</v>
      </c>
      <c r="B58" s="47">
        <v>587</v>
      </c>
      <c r="C58" s="47">
        <v>9163314</v>
      </c>
      <c r="D58" s="47">
        <v>3314</v>
      </c>
      <c r="E58" s="47">
        <v>115677</v>
      </c>
      <c r="F58" s="47" t="s">
        <v>1489</v>
      </c>
      <c r="G58" s="47" t="s">
        <v>87</v>
      </c>
      <c r="H58" s="49" t="s">
        <v>19</v>
      </c>
      <c r="I58" s="45" t="str">
        <f>""</f>
        <v/>
      </c>
      <c r="J58" s="45" t="str">
        <f>""</f>
        <v/>
      </c>
      <c r="K58" s="45" t="str">
        <f>""</f>
        <v/>
      </c>
      <c r="L58" s="45" t="str">
        <f>""</f>
        <v/>
      </c>
      <c r="M58" s="45" t="str">
        <f>""</f>
        <v/>
      </c>
      <c r="N58" s="45" t="str">
        <f>""</f>
        <v/>
      </c>
      <c r="O58" s="45" t="str">
        <f>""</f>
        <v/>
      </c>
      <c r="P58" s="45" t="str">
        <f>""</f>
        <v/>
      </c>
      <c r="Q58" s="45" t="str">
        <f>""</f>
        <v/>
      </c>
      <c r="R58" s="45" t="s">
        <v>19</v>
      </c>
      <c r="S58" s="45" t="s">
        <v>1461</v>
      </c>
      <c r="T58" s="46"/>
    </row>
    <row r="59" spans="1:20">
      <c r="A59" s="47">
        <f t="shared" si="0"/>
        <v>1591</v>
      </c>
      <c r="B59" s="47">
        <v>591</v>
      </c>
      <c r="C59" s="47">
        <v>9163316</v>
      </c>
      <c r="D59" s="47">
        <v>3316</v>
      </c>
      <c r="E59" s="47">
        <v>115679</v>
      </c>
      <c r="F59" s="47" t="s">
        <v>1490</v>
      </c>
      <c r="G59" s="47" t="s">
        <v>87</v>
      </c>
      <c r="H59" s="49" t="s">
        <v>19</v>
      </c>
      <c r="I59" s="52" t="str">
        <f>""</f>
        <v/>
      </c>
      <c r="J59" s="52" t="str">
        <f>""</f>
        <v/>
      </c>
      <c r="K59" s="52" t="str">
        <f>""</f>
        <v/>
      </c>
      <c r="L59" s="52" t="str">
        <f>""</f>
        <v/>
      </c>
      <c r="M59" s="53" t="str">
        <f>""</f>
        <v/>
      </c>
      <c r="N59" s="53" t="str">
        <f>""</f>
        <v/>
      </c>
      <c r="O59" s="53" t="str">
        <f>""</f>
        <v/>
      </c>
      <c r="P59" s="53" t="str">
        <f>""</f>
        <v/>
      </c>
      <c r="Q59" s="45" t="str">
        <f>""</f>
        <v/>
      </c>
      <c r="R59" s="45" t="s">
        <v>19</v>
      </c>
      <c r="S59" s="45" t="s">
        <v>1461</v>
      </c>
      <c r="T59" s="46"/>
    </row>
    <row r="60" spans="1:20" ht="12.75" customHeight="1">
      <c r="A60" s="47">
        <f t="shared" si="0"/>
        <v>1592</v>
      </c>
      <c r="B60" s="50">
        <v>592</v>
      </c>
      <c r="C60" s="50">
        <v>9163317</v>
      </c>
      <c r="D60" s="50">
        <v>3317</v>
      </c>
      <c r="E60" s="50">
        <v>115680</v>
      </c>
      <c r="F60" s="50" t="s">
        <v>1491</v>
      </c>
      <c r="G60" s="50" t="s">
        <v>87</v>
      </c>
      <c r="H60" s="49" t="s">
        <v>19</v>
      </c>
      <c r="I60" s="45" t="str">
        <f>""</f>
        <v/>
      </c>
      <c r="J60" s="45" t="str">
        <f>""</f>
        <v/>
      </c>
      <c r="K60" s="45" t="str">
        <f>""</f>
        <v/>
      </c>
      <c r="L60" s="45" t="str">
        <f>""</f>
        <v/>
      </c>
      <c r="M60" s="45" t="str">
        <f>""</f>
        <v/>
      </c>
      <c r="N60" s="45" t="str">
        <f>""</f>
        <v/>
      </c>
      <c r="O60" s="45" t="str">
        <f>""</f>
        <v/>
      </c>
      <c r="P60" s="45" t="str">
        <f>""</f>
        <v/>
      </c>
      <c r="Q60" s="45" t="str">
        <f>""</f>
        <v/>
      </c>
      <c r="R60" s="45" t="s">
        <v>19</v>
      </c>
      <c r="S60" s="45" t="s">
        <v>1461</v>
      </c>
      <c r="T60" s="46"/>
    </row>
    <row r="61" spans="1:20">
      <c r="A61" s="47">
        <f t="shared" si="0"/>
        <v>1593</v>
      </c>
      <c r="B61" s="51">
        <v>593</v>
      </c>
      <c r="C61" s="51">
        <v>9162142</v>
      </c>
      <c r="D61" s="51">
        <v>2142</v>
      </c>
      <c r="E61" s="51">
        <v>115577</v>
      </c>
      <c r="F61" s="51" t="s">
        <v>1492</v>
      </c>
      <c r="G61" s="51" t="s">
        <v>87</v>
      </c>
      <c r="H61" s="49" t="s">
        <v>19</v>
      </c>
      <c r="I61" s="45" t="str">
        <f>""</f>
        <v/>
      </c>
      <c r="J61" s="45" t="str">
        <f>""</f>
        <v/>
      </c>
      <c r="K61" s="45" t="str">
        <f>""</f>
        <v/>
      </c>
      <c r="L61" s="45" t="str">
        <f>""</f>
        <v/>
      </c>
      <c r="M61" s="45" t="str">
        <f>""</f>
        <v/>
      </c>
      <c r="N61" s="45" t="str">
        <f>""</f>
        <v/>
      </c>
      <c r="O61" s="45" t="str">
        <f>""</f>
        <v/>
      </c>
      <c r="P61" s="45" t="str">
        <f>""</f>
        <v/>
      </c>
      <c r="Q61" s="45" t="str">
        <f>""</f>
        <v/>
      </c>
      <c r="R61" s="45" t="s">
        <v>19</v>
      </c>
      <c r="S61" s="45" t="s">
        <v>1461</v>
      </c>
      <c r="T61" s="46"/>
    </row>
    <row r="62" spans="1:20">
      <c r="A62" s="47">
        <f t="shared" si="0"/>
        <v>2593</v>
      </c>
      <c r="B62" s="51">
        <v>593</v>
      </c>
      <c r="C62" s="51">
        <v>9162142</v>
      </c>
      <c r="D62" s="51">
        <v>2142</v>
      </c>
      <c r="E62" s="51">
        <v>115577</v>
      </c>
      <c r="F62" s="51" t="s">
        <v>1492</v>
      </c>
      <c r="G62" s="51" t="s">
        <v>87</v>
      </c>
      <c r="H62" s="49" t="s">
        <v>19</v>
      </c>
      <c r="I62" s="45" t="str">
        <f>""</f>
        <v/>
      </c>
      <c r="J62" s="45" t="str">
        <f>""</f>
        <v/>
      </c>
      <c r="K62" s="45" t="str">
        <f>""</f>
        <v/>
      </c>
      <c r="L62" s="45" t="str">
        <f>""</f>
        <v/>
      </c>
      <c r="M62" s="45" t="str">
        <f>""</f>
        <v/>
      </c>
      <c r="N62" s="45" t="str">
        <f>""</f>
        <v/>
      </c>
      <c r="O62" s="45" t="str">
        <f>""</f>
        <v/>
      </c>
      <c r="P62" s="45" t="str">
        <f>""</f>
        <v/>
      </c>
      <c r="Q62" s="45" t="str">
        <f>""</f>
        <v/>
      </c>
      <c r="R62" s="45" t="s">
        <v>19</v>
      </c>
      <c r="S62" s="45" t="s">
        <v>1461</v>
      </c>
      <c r="T62" s="46"/>
    </row>
    <row r="63" spans="1:20">
      <c r="A63" s="47">
        <f t="shared" si="0"/>
        <v>1594</v>
      </c>
      <c r="B63" s="50">
        <v>594</v>
      </c>
      <c r="C63" s="50">
        <v>9163364</v>
      </c>
      <c r="D63" s="50">
        <v>3364</v>
      </c>
      <c r="E63" s="50">
        <v>115713</v>
      </c>
      <c r="F63" s="50" t="s">
        <v>1493</v>
      </c>
      <c r="G63" s="50" t="s">
        <v>87</v>
      </c>
      <c r="H63" s="49" t="s">
        <v>19</v>
      </c>
      <c r="I63" s="45" t="str">
        <f>""</f>
        <v/>
      </c>
      <c r="J63" s="45" t="str">
        <f>""</f>
        <v/>
      </c>
      <c r="K63" s="45" t="str">
        <f>""</f>
        <v/>
      </c>
      <c r="L63" s="45" t="str">
        <f>""</f>
        <v/>
      </c>
      <c r="M63" s="45" t="str">
        <f>""</f>
        <v/>
      </c>
      <c r="N63" s="45" t="str">
        <f>""</f>
        <v/>
      </c>
      <c r="O63" s="45" t="str">
        <f>""</f>
        <v/>
      </c>
      <c r="P63" s="45" t="str">
        <f>""</f>
        <v/>
      </c>
      <c r="Q63" s="45" t="str">
        <f>""</f>
        <v/>
      </c>
      <c r="R63" s="45" t="s">
        <v>19</v>
      </c>
      <c r="S63" s="45" t="s">
        <v>1461</v>
      </c>
      <c r="T63" s="46"/>
    </row>
    <row r="64" spans="1:20">
      <c r="A64" s="47">
        <f t="shared" si="0"/>
        <v>1596</v>
      </c>
      <c r="B64" s="50">
        <v>596</v>
      </c>
      <c r="C64" s="50">
        <v>9163354</v>
      </c>
      <c r="D64" s="50">
        <v>3354</v>
      </c>
      <c r="E64" s="50">
        <v>115705</v>
      </c>
      <c r="F64" s="50" t="s">
        <v>1494</v>
      </c>
      <c r="G64" s="50" t="s">
        <v>87</v>
      </c>
      <c r="H64" s="49" t="s">
        <v>19</v>
      </c>
      <c r="I64" s="45" t="str">
        <f>""</f>
        <v/>
      </c>
      <c r="J64" s="45" t="str">
        <f>""</f>
        <v/>
      </c>
      <c r="K64" s="45" t="str">
        <f>""</f>
        <v/>
      </c>
      <c r="L64" s="45" t="str">
        <f>""</f>
        <v/>
      </c>
      <c r="M64" s="45" t="str">
        <f>""</f>
        <v/>
      </c>
      <c r="N64" s="45" t="str">
        <f>""</f>
        <v/>
      </c>
      <c r="O64" s="45" t="str">
        <f>""</f>
        <v/>
      </c>
      <c r="P64" s="45" t="str">
        <f>""</f>
        <v/>
      </c>
      <c r="Q64" s="45" t="str">
        <f>""</f>
        <v/>
      </c>
      <c r="R64" s="45" t="s">
        <v>19</v>
      </c>
      <c r="S64" s="45" t="s">
        <v>1461</v>
      </c>
      <c r="T64" s="46"/>
    </row>
    <row r="65" spans="1:20">
      <c r="A65" s="47">
        <f t="shared" si="0"/>
        <v>1598</v>
      </c>
      <c r="B65" s="47">
        <v>598</v>
      </c>
      <c r="C65" s="47">
        <v>9162051</v>
      </c>
      <c r="D65" s="47">
        <v>2051</v>
      </c>
      <c r="E65" s="47">
        <v>115510</v>
      </c>
      <c r="F65" s="47" t="s">
        <v>1495</v>
      </c>
      <c r="G65" s="47" t="s">
        <v>87</v>
      </c>
      <c r="H65" s="49" t="s">
        <v>19</v>
      </c>
      <c r="I65" s="45" t="str">
        <f>""</f>
        <v/>
      </c>
      <c r="J65" s="45" t="str">
        <f>""</f>
        <v/>
      </c>
      <c r="K65" s="45" t="str">
        <f>""</f>
        <v/>
      </c>
      <c r="L65" s="45" t="str">
        <f>""</f>
        <v/>
      </c>
      <c r="M65" s="45" t="str">
        <f>""</f>
        <v/>
      </c>
      <c r="N65" s="45" t="str">
        <f>""</f>
        <v/>
      </c>
      <c r="O65" s="45" t="str">
        <f>""</f>
        <v/>
      </c>
      <c r="P65" s="45" t="str">
        <f>""</f>
        <v/>
      </c>
      <c r="Q65" s="45" t="str">
        <f>""</f>
        <v/>
      </c>
      <c r="R65" s="45" t="s">
        <v>19</v>
      </c>
      <c r="S65" s="45" t="s">
        <v>1461</v>
      </c>
      <c r="T65" s="46"/>
    </row>
    <row r="66" spans="1:20">
      <c r="A66" s="47">
        <f t="shared" si="0"/>
        <v>1599</v>
      </c>
      <c r="B66" s="47">
        <v>599</v>
      </c>
      <c r="C66" s="47">
        <v>9162052</v>
      </c>
      <c r="D66" s="47">
        <v>2052</v>
      </c>
      <c r="E66" s="47">
        <v>115511</v>
      </c>
      <c r="F66" s="47" t="s">
        <v>1496</v>
      </c>
      <c r="G66" s="47" t="s">
        <v>87</v>
      </c>
      <c r="H66" s="49" t="s">
        <v>19</v>
      </c>
      <c r="I66" s="45" t="str">
        <f>""</f>
        <v/>
      </c>
      <c r="J66" s="45" t="str">
        <f>""</f>
        <v/>
      </c>
      <c r="K66" s="45" t="str">
        <f>""</f>
        <v/>
      </c>
      <c r="L66" s="45" t="str">
        <f>""</f>
        <v/>
      </c>
      <c r="M66" s="45" t="str">
        <f>""</f>
        <v/>
      </c>
      <c r="N66" s="45" t="str">
        <f>""</f>
        <v/>
      </c>
      <c r="O66" s="45" t="str">
        <f>""</f>
        <v/>
      </c>
      <c r="P66" s="45" t="str">
        <f>""</f>
        <v/>
      </c>
      <c r="Q66" s="45" t="str">
        <f>""</f>
        <v/>
      </c>
      <c r="R66" s="45" t="s">
        <v>19</v>
      </c>
      <c r="S66" s="45" t="s">
        <v>1461</v>
      </c>
      <c r="T66" s="46"/>
    </row>
    <row r="67" spans="1:20">
      <c r="A67" s="47">
        <f t="shared" si="0"/>
        <v>1603</v>
      </c>
      <c r="B67" s="48">
        <v>603</v>
      </c>
      <c r="C67" s="48">
        <v>9163375</v>
      </c>
      <c r="D67" s="48">
        <v>3375</v>
      </c>
      <c r="E67" s="48">
        <v>135985</v>
      </c>
      <c r="F67" s="48" t="s">
        <v>403</v>
      </c>
      <c r="G67" s="48" t="s">
        <v>87</v>
      </c>
      <c r="H67" s="49" t="s">
        <v>19</v>
      </c>
      <c r="I67" s="45" t="str">
        <f>""</f>
        <v/>
      </c>
      <c r="J67" s="45" t="str">
        <f>""</f>
        <v/>
      </c>
      <c r="K67" s="45" t="str">
        <f>""</f>
        <v/>
      </c>
      <c r="L67" s="45" t="str">
        <f>""</f>
        <v/>
      </c>
      <c r="M67" s="45" t="str">
        <f>""</f>
        <v/>
      </c>
      <c r="N67" s="45" t="str">
        <f>""</f>
        <v/>
      </c>
      <c r="O67" s="45" t="str">
        <f>""</f>
        <v/>
      </c>
      <c r="P67" s="45" t="str">
        <f>""</f>
        <v/>
      </c>
      <c r="Q67" s="45" t="str">
        <f>""</f>
        <v/>
      </c>
      <c r="R67" s="45" t="s">
        <v>19</v>
      </c>
      <c r="S67" s="45" t="s">
        <v>1461</v>
      </c>
      <c r="T67" s="46"/>
    </row>
    <row r="68" spans="1:20">
      <c r="A68" s="47">
        <f t="shared" si="0"/>
        <v>2603</v>
      </c>
      <c r="B68" s="48">
        <v>603</v>
      </c>
      <c r="C68" s="48">
        <v>9163375</v>
      </c>
      <c r="D68" s="48">
        <v>3375</v>
      </c>
      <c r="E68" s="48">
        <v>135985</v>
      </c>
      <c r="F68" s="48" t="s">
        <v>403</v>
      </c>
      <c r="G68" s="48" t="s">
        <v>87</v>
      </c>
      <c r="H68" s="49" t="s">
        <v>19</v>
      </c>
      <c r="I68" s="45" t="str">
        <f>""</f>
        <v/>
      </c>
      <c r="J68" s="45" t="str">
        <f>""</f>
        <v/>
      </c>
      <c r="K68" s="45" t="str">
        <f>""</f>
        <v/>
      </c>
      <c r="L68" s="45" t="str">
        <f>""</f>
        <v/>
      </c>
      <c r="M68" s="45" t="str">
        <f>""</f>
        <v/>
      </c>
      <c r="N68" s="45" t="str">
        <f>""</f>
        <v/>
      </c>
      <c r="O68" s="45" t="str">
        <f>""</f>
        <v/>
      </c>
      <c r="P68" s="45" t="str">
        <f>""</f>
        <v/>
      </c>
      <c r="Q68" s="45" t="str">
        <f>""</f>
        <v/>
      </c>
      <c r="R68" s="45" t="s">
        <v>19</v>
      </c>
      <c r="S68" s="45" t="s">
        <v>1461</v>
      </c>
      <c r="T68" s="46"/>
    </row>
    <row r="69" spans="1:20">
      <c r="A69" s="47">
        <f t="shared" si="0"/>
        <v>3603</v>
      </c>
      <c r="B69" s="48">
        <v>603</v>
      </c>
      <c r="C69" s="48">
        <v>9163375</v>
      </c>
      <c r="D69" s="48">
        <v>3375</v>
      </c>
      <c r="E69" s="48">
        <v>135985</v>
      </c>
      <c r="F69" s="48" t="s">
        <v>403</v>
      </c>
      <c r="G69" s="48" t="s">
        <v>87</v>
      </c>
      <c r="H69" s="49" t="s">
        <v>19</v>
      </c>
      <c r="I69" s="45" t="str">
        <f>""</f>
        <v/>
      </c>
      <c r="J69" s="45" t="str">
        <f>""</f>
        <v/>
      </c>
      <c r="K69" s="45" t="str">
        <f>""</f>
        <v/>
      </c>
      <c r="L69" s="45" t="str">
        <f>""</f>
        <v/>
      </c>
      <c r="M69" s="45" t="str">
        <f>""</f>
        <v/>
      </c>
      <c r="N69" s="45" t="str">
        <f>""</f>
        <v/>
      </c>
      <c r="O69" s="45" t="str">
        <f>""</f>
        <v/>
      </c>
      <c r="P69" s="45" t="str">
        <f>""</f>
        <v/>
      </c>
      <c r="Q69" s="45" t="str">
        <f>""</f>
        <v/>
      </c>
      <c r="R69" s="45" t="s">
        <v>19</v>
      </c>
      <c r="S69" s="45" t="s">
        <v>1461</v>
      </c>
      <c r="T69" s="46"/>
    </row>
    <row r="70" spans="1:20">
      <c r="A70" s="47">
        <f t="shared" ref="A70:A133" si="1">IF(B70=B69,A69+1000,1000+B70)</f>
        <v>4603</v>
      </c>
      <c r="B70" s="48">
        <v>603</v>
      </c>
      <c r="C70" s="48">
        <v>9163375</v>
      </c>
      <c r="D70" s="48">
        <v>3375</v>
      </c>
      <c r="E70" s="48">
        <v>135985</v>
      </c>
      <c r="F70" s="48" t="s">
        <v>403</v>
      </c>
      <c r="G70" s="48" t="s">
        <v>87</v>
      </c>
      <c r="H70" s="49" t="s">
        <v>19</v>
      </c>
      <c r="I70" s="45" t="str">
        <f>""</f>
        <v/>
      </c>
      <c r="J70" s="45" t="str">
        <f>""</f>
        <v/>
      </c>
      <c r="K70" s="45" t="str">
        <f>""</f>
        <v/>
      </c>
      <c r="L70" s="45" t="str">
        <f>""</f>
        <v/>
      </c>
      <c r="M70" s="45" t="str">
        <f>""</f>
        <v/>
      </c>
      <c r="N70" s="45" t="str">
        <f>""</f>
        <v/>
      </c>
      <c r="O70" s="45" t="str">
        <f>""</f>
        <v/>
      </c>
      <c r="P70" s="45" t="str">
        <f>""</f>
        <v/>
      </c>
      <c r="Q70" s="45" t="str">
        <f>""</f>
        <v/>
      </c>
      <c r="R70" s="45" t="s">
        <v>19</v>
      </c>
      <c r="S70" s="45" t="s">
        <v>1461</v>
      </c>
      <c r="T70" s="46"/>
    </row>
    <row r="71" spans="1:20">
      <c r="A71" s="47">
        <f t="shared" si="1"/>
        <v>1604</v>
      </c>
      <c r="B71" s="48">
        <v>604</v>
      </c>
      <c r="C71" s="48">
        <v>9163319</v>
      </c>
      <c r="D71" s="48">
        <v>3319</v>
      </c>
      <c r="E71" s="48">
        <v>115681</v>
      </c>
      <c r="F71" s="48" t="s">
        <v>1497</v>
      </c>
      <c r="G71" s="48" t="s">
        <v>87</v>
      </c>
      <c r="H71" s="49" t="s">
        <v>19</v>
      </c>
      <c r="I71" s="45" t="str">
        <f>""</f>
        <v/>
      </c>
      <c r="J71" s="45" t="str">
        <f>""</f>
        <v/>
      </c>
      <c r="K71" s="45" t="str">
        <f>""</f>
        <v/>
      </c>
      <c r="L71" s="45" t="str">
        <f>""</f>
        <v/>
      </c>
      <c r="M71" s="45" t="str">
        <f>""</f>
        <v/>
      </c>
      <c r="N71" s="45" t="str">
        <f>""</f>
        <v/>
      </c>
      <c r="O71" s="45" t="str">
        <f>""</f>
        <v/>
      </c>
      <c r="P71" s="45" t="str">
        <f>""</f>
        <v/>
      </c>
      <c r="Q71" s="45" t="str">
        <f>""</f>
        <v/>
      </c>
      <c r="R71" s="45" t="s">
        <v>19</v>
      </c>
      <c r="S71" s="45" t="s">
        <v>1461</v>
      </c>
      <c r="T71" s="46"/>
    </row>
    <row r="72" spans="1:20">
      <c r="A72" s="47">
        <f t="shared" si="1"/>
        <v>2604</v>
      </c>
      <c r="B72" s="48">
        <v>604</v>
      </c>
      <c r="C72" s="48">
        <v>9163319</v>
      </c>
      <c r="D72" s="48">
        <v>3319</v>
      </c>
      <c r="E72" s="48">
        <v>115681</v>
      </c>
      <c r="F72" s="48" t="s">
        <v>1497</v>
      </c>
      <c r="G72" s="48" t="s">
        <v>87</v>
      </c>
      <c r="H72" s="49" t="s">
        <v>19</v>
      </c>
      <c r="I72" s="45" t="str">
        <f>""</f>
        <v/>
      </c>
      <c r="J72" s="45" t="str">
        <f>""</f>
        <v/>
      </c>
      <c r="K72" s="45" t="str">
        <f>""</f>
        <v/>
      </c>
      <c r="L72" s="45" t="str">
        <f>""</f>
        <v/>
      </c>
      <c r="M72" s="45" t="str">
        <f>""</f>
        <v/>
      </c>
      <c r="N72" s="45" t="str">
        <f>""</f>
        <v/>
      </c>
      <c r="O72" s="45" t="str">
        <f>""</f>
        <v/>
      </c>
      <c r="P72" s="45" t="str">
        <f>""</f>
        <v/>
      </c>
      <c r="Q72" s="45" t="str">
        <f>""</f>
        <v/>
      </c>
      <c r="R72" s="45" t="s">
        <v>19</v>
      </c>
      <c r="S72" s="45" t="s">
        <v>1461</v>
      </c>
      <c r="T72" s="46"/>
    </row>
    <row r="73" spans="1:20">
      <c r="A73" s="47">
        <f t="shared" si="1"/>
        <v>1605</v>
      </c>
      <c r="B73" s="51">
        <v>605</v>
      </c>
      <c r="C73" s="51">
        <v>9163053</v>
      </c>
      <c r="D73" s="51">
        <v>3053</v>
      </c>
      <c r="E73" s="51">
        <v>115638</v>
      </c>
      <c r="F73" s="51" t="s">
        <v>1498</v>
      </c>
      <c r="G73" s="51" t="s">
        <v>87</v>
      </c>
      <c r="H73" s="49" t="s">
        <v>19</v>
      </c>
      <c r="I73" s="45" t="str">
        <f>""</f>
        <v/>
      </c>
      <c r="J73" s="45" t="str">
        <f>""</f>
        <v/>
      </c>
      <c r="K73" s="45" t="str">
        <f>""</f>
        <v/>
      </c>
      <c r="L73" s="45" t="str">
        <f>""</f>
        <v/>
      </c>
      <c r="M73" s="45" t="str">
        <f>""</f>
        <v/>
      </c>
      <c r="N73" s="45" t="str">
        <f>""</f>
        <v/>
      </c>
      <c r="O73" s="45" t="str">
        <f>""</f>
        <v/>
      </c>
      <c r="P73" s="45" t="str">
        <f>""</f>
        <v/>
      </c>
      <c r="Q73" s="45" t="str">
        <f>""</f>
        <v/>
      </c>
      <c r="R73" s="45" t="s">
        <v>19</v>
      </c>
      <c r="S73" s="45" t="s">
        <v>1461</v>
      </c>
      <c r="T73" s="46"/>
    </row>
    <row r="74" spans="1:20">
      <c r="A74" s="47">
        <f t="shared" si="1"/>
        <v>2605</v>
      </c>
      <c r="B74" s="48">
        <v>605</v>
      </c>
      <c r="C74" s="48">
        <v>9163053</v>
      </c>
      <c r="D74" s="48">
        <v>3053</v>
      </c>
      <c r="E74" s="48">
        <v>115638</v>
      </c>
      <c r="F74" s="48" t="s">
        <v>1498</v>
      </c>
      <c r="G74" s="48" t="s">
        <v>87</v>
      </c>
      <c r="H74" s="49" t="s">
        <v>19</v>
      </c>
      <c r="I74" s="45" t="str">
        <f>""</f>
        <v/>
      </c>
      <c r="J74" s="45" t="str">
        <f>""</f>
        <v/>
      </c>
      <c r="K74" s="45" t="str">
        <f>""</f>
        <v/>
      </c>
      <c r="L74" s="45" t="str">
        <f>""</f>
        <v/>
      </c>
      <c r="M74" s="45" t="str">
        <f>""</f>
        <v/>
      </c>
      <c r="N74" s="45" t="str">
        <f>""</f>
        <v/>
      </c>
      <c r="O74" s="45" t="str">
        <f>""</f>
        <v/>
      </c>
      <c r="P74" s="45" t="str">
        <f>""</f>
        <v/>
      </c>
      <c r="Q74" s="45" t="str">
        <f>""</f>
        <v/>
      </c>
      <c r="R74" s="45" t="s">
        <v>19</v>
      </c>
      <c r="S74" s="45" t="s">
        <v>1461</v>
      </c>
      <c r="T74" s="46"/>
    </row>
    <row r="75" spans="1:20">
      <c r="A75" s="47">
        <f t="shared" si="1"/>
        <v>3605</v>
      </c>
      <c r="B75" s="51">
        <v>605</v>
      </c>
      <c r="C75" s="51">
        <v>9163053</v>
      </c>
      <c r="D75" s="51">
        <v>3053</v>
      </c>
      <c r="E75" s="51">
        <v>115638</v>
      </c>
      <c r="F75" s="51" t="s">
        <v>1498</v>
      </c>
      <c r="G75" s="51" t="s">
        <v>87</v>
      </c>
      <c r="H75" s="49" t="s">
        <v>19</v>
      </c>
      <c r="I75" s="45" t="str">
        <f>""</f>
        <v/>
      </c>
      <c r="J75" s="45" t="str">
        <f>""</f>
        <v/>
      </c>
      <c r="K75" s="45" t="str">
        <f>""</f>
        <v/>
      </c>
      <c r="L75" s="45" t="str">
        <f>""</f>
        <v/>
      </c>
      <c r="M75" s="45" t="str">
        <f>""</f>
        <v/>
      </c>
      <c r="N75" s="45" t="str">
        <f>""</f>
        <v/>
      </c>
      <c r="O75" s="45" t="str">
        <f>""</f>
        <v/>
      </c>
      <c r="P75" s="45" t="str">
        <f>""</f>
        <v/>
      </c>
      <c r="Q75" s="45" t="str">
        <f>""</f>
        <v/>
      </c>
      <c r="R75" s="45" t="s">
        <v>19</v>
      </c>
      <c r="S75" s="45" t="s">
        <v>1461</v>
      </c>
      <c r="T75" s="46"/>
    </row>
    <row r="76" spans="1:20">
      <c r="A76" s="47">
        <f t="shared" si="1"/>
        <v>4605</v>
      </c>
      <c r="B76" s="48">
        <v>605</v>
      </c>
      <c r="C76" s="48">
        <v>9163053</v>
      </c>
      <c r="D76" s="48">
        <v>3053</v>
      </c>
      <c r="E76" s="48">
        <v>115638</v>
      </c>
      <c r="F76" s="48" t="s">
        <v>1498</v>
      </c>
      <c r="G76" s="48" t="s">
        <v>87</v>
      </c>
      <c r="H76" s="49" t="s">
        <v>19</v>
      </c>
      <c r="I76" s="45" t="str">
        <f>""</f>
        <v/>
      </c>
      <c r="J76" s="45" t="str">
        <f>""</f>
        <v/>
      </c>
      <c r="K76" s="45" t="str">
        <f>""</f>
        <v/>
      </c>
      <c r="L76" s="45" t="str">
        <f>""</f>
        <v/>
      </c>
      <c r="M76" s="45" t="str">
        <f>""</f>
        <v/>
      </c>
      <c r="N76" s="45" t="str">
        <f>""</f>
        <v/>
      </c>
      <c r="O76" s="45" t="str">
        <f>""</f>
        <v/>
      </c>
      <c r="P76" s="45" t="str">
        <f>""</f>
        <v/>
      </c>
      <c r="Q76" s="45" t="str">
        <f>""</f>
        <v/>
      </c>
      <c r="R76" s="45" t="s">
        <v>19</v>
      </c>
      <c r="S76" s="45" t="s">
        <v>1461</v>
      </c>
      <c r="T76" s="46"/>
    </row>
    <row r="77" spans="1:20" ht="51">
      <c r="A77" s="47">
        <f t="shared" si="1"/>
        <v>1609</v>
      </c>
      <c r="B77" s="51">
        <v>609</v>
      </c>
      <c r="C77" s="51">
        <v>9163027</v>
      </c>
      <c r="D77" s="51">
        <v>3027</v>
      </c>
      <c r="E77" s="51">
        <v>115617</v>
      </c>
      <c r="F77" s="51" t="s">
        <v>1499</v>
      </c>
      <c r="G77" s="51" t="s">
        <v>87</v>
      </c>
      <c r="H77" s="49" t="s">
        <v>1472</v>
      </c>
      <c r="I77" s="62" t="s">
        <v>1500</v>
      </c>
      <c r="J77" s="62" t="s">
        <v>1501</v>
      </c>
      <c r="K77" s="90">
        <v>6580</v>
      </c>
      <c r="L77" s="62">
        <v>1</v>
      </c>
      <c r="M77" s="91" t="s">
        <v>1502</v>
      </c>
      <c r="N77" s="91" t="str">
        <f>""</f>
        <v/>
      </c>
      <c r="O77" s="91" t="s">
        <v>1503</v>
      </c>
      <c r="P77" s="62" t="str">
        <f>""</f>
        <v/>
      </c>
      <c r="Q77" s="76" t="str">
        <f>""</f>
        <v/>
      </c>
      <c r="R77" s="45" t="s">
        <v>17</v>
      </c>
      <c r="S77" s="45" t="str">
        <f>""</f>
        <v/>
      </c>
      <c r="T77" s="46" t="s">
        <v>1504</v>
      </c>
    </row>
    <row r="78" spans="1:20" ht="51">
      <c r="A78" s="47">
        <f t="shared" si="1"/>
        <v>2609</v>
      </c>
      <c r="B78" s="51">
        <v>609</v>
      </c>
      <c r="C78" s="51">
        <v>9163027</v>
      </c>
      <c r="D78" s="51">
        <v>3027</v>
      </c>
      <c r="E78" s="51">
        <v>115617</v>
      </c>
      <c r="F78" s="51" t="s">
        <v>1499</v>
      </c>
      <c r="G78" s="51" t="s">
        <v>87</v>
      </c>
      <c r="H78" s="49" t="s">
        <v>1472</v>
      </c>
      <c r="I78" s="62" t="s">
        <v>1500</v>
      </c>
      <c r="J78" s="62" t="s">
        <v>1501</v>
      </c>
      <c r="K78" s="90">
        <v>7500</v>
      </c>
      <c r="L78" s="62">
        <v>1</v>
      </c>
      <c r="M78" s="91" t="s">
        <v>1505</v>
      </c>
      <c r="N78" s="91" t="str">
        <f>""</f>
        <v/>
      </c>
      <c r="O78" s="91" t="s">
        <v>1506</v>
      </c>
      <c r="P78" s="62" t="str">
        <f>""</f>
        <v/>
      </c>
      <c r="Q78" s="76" t="str">
        <f>""</f>
        <v/>
      </c>
      <c r="R78" s="45" t="s">
        <v>17</v>
      </c>
      <c r="S78" s="45" t="str">
        <f>""</f>
        <v/>
      </c>
      <c r="T78" s="46" t="s">
        <v>1504</v>
      </c>
    </row>
    <row r="79" spans="1:20">
      <c r="A79" s="47">
        <f t="shared" si="1"/>
        <v>1610</v>
      </c>
      <c r="B79" s="47">
        <v>610</v>
      </c>
      <c r="C79" s="47">
        <v>9162122</v>
      </c>
      <c r="D79" s="47">
        <v>2122</v>
      </c>
      <c r="E79" s="47">
        <v>115564</v>
      </c>
      <c r="F79" s="47" t="s">
        <v>1507</v>
      </c>
      <c r="G79" s="47" t="s">
        <v>87</v>
      </c>
      <c r="H79" s="49" t="s">
        <v>19</v>
      </c>
      <c r="I79" s="52" t="str">
        <f>""</f>
        <v/>
      </c>
      <c r="J79" s="52" t="str">
        <f>""</f>
        <v/>
      </c>
      <c r="K79" s="52" t="str">
        <f>""</f>
        <v/>
      </c>
      <c r="L79" s="52" t="str">
        <f>""</f>
        <v/>
      </c>
      <c r="M79" s="53" t="str">
        <f>""</f>
        <v/>
      </c>
      <c r="N79" s="53" t="str">
        <f>""</f>
        <v/>
      </c>
      <c r="O79" s="53" t="str">
        <f>""</f>
        <v/>
      </c>
      <c r="P79" s="53" t="str">
        <f>""</f>
        <v/>
      </c>
      <c r="Q79" s="45" t="str">
        <f>""</f>
        <v/>
      </c>
      <c r="R79" s="45" t="s">
        <v>19</v>
      </c>
      <c r="S79" s="45" t="s">
        <v>1461</v>
      </c>
      <c r="T79" s="46"/>
    </row>
    <row r="80" spans="1:20">
      <c r="A80" s="47">
        <f t="shared" si="1"/>
        <v>1612</v>
      </c>
      <c r="B80" s="47">
        <v>612</v>
      </c>
      <c r="C80" s="47">
        <v>9162053</v>
      </c>
      <c r="D80" s="47">
        <v>2053</v>
      </c>
      <c r="E80" s="47">
        <v>115512</v>
      </c>
      <c r="F80" s="47" t="s">
        <v>1508</v>
      </c>
      <c r="G80" s="47" t="s">
        <v>87</v>
      </c>
      <c r="H80" s="49" t="s">
        <v>19</v>
      </c>
      <c r="I80" s="52" t="str">
        <f>""</f>
        <v/>
      </c>
      <c r="J80" s="52" t="str">
        <f>""</f>
        <v/>
      </c>
      <c r="K80" s="52" t="str">
        <f>""</f>
        <v/>
      </c>
      <c r="L80" s="52" t="str">
        <f>""</f>
        <v/>
      </c>
      <c r="M80" s="53" t="str">
        <f>""</f>
        <v/>
      </c>
      <c r="N80" s="53" t="str">
        <f>""</f>
        <v/>
      </c>
      <c r="O80" s="53" t="str">
        <f>""</f>
        <v/>
      </c>
      <c r="P80" s="53" t="str">
        <f>""</f>
        <v/>
      </c>
      <c r="Q80" s="45" t="str">
        <f>""</f>
        <v/>
      </c>
      <c r="R80" s="45" t="s">
        <v>19</v>
      </c>
      <c r="S80" s="45" t="s">
        <v>1461</v>
      </c>
      <c r="T80" s="46"/>
    </row>
    <row r="81" spans="1:20">
      <c r="A81" s="47">
        <f t="shared" si="1"/>
        <v>1616</v>
      </c>
      <c r="B81" s="50">
        <v>616</v>
      </c>
      <c r="C81" s="50">
        <v>9163322</v>
      </c>
      <c r="D81" s="50">
        <v>3322</v>
      </c>
      <c r="E81" s="50">
        <v>115682</v>
      </c>
      <c r="F81" s="50" t="s">
        <v>1509</v>
      </c>
      <c r="G81" s="50" t="s">
        <v>87</v>
      </c>
      <c r="H81" s="49" t="s">
        <v>19</v>
      </c>
      <c r="I81" s="45" t="str">
        <f>""</f>
        <v/>
      </c>
      <c r="J81" s="45" t="str">
        <f>""</f>
        <v/>
      </c>
      <c r="K81" s="45" t="str">
        <f>""</f>
        <v/>
      </c>
      <c r="L81" s="45" t="str">
        <f>""</f>
        <v/>
      </c>
      <c r="M81" s="45" t="str">
        <f>""</f>
        <v/>
      </c>
      <c r="N81" s="45" t="str">
        <f>""</f>
        <v/>
      </c>
      <c r="O81" s="45" t="str">
        <f>""</f>
        <v/>
      </c>
      <c r="P81" s="45" t="str">
        <f>""</f>
        <v/>
      </c>
      <c r="Q81" s="45" t="str">
        <f>""</f>
        <v/>
      </c>
      <c r="R81" s="45" t="s">
        <v>19</v>
      </c>
      <c r="S81" s="45" t="s">
        <v>1461</v>
      </c>
      <c r="T81" s="46"/>
    </row>
    <row r="82" spans="1:20">
      <c r="A82" s="47">
        <f t="shared" si="1"/>
        <v>1619</v>
      </c>
      <c r="B82" s="51">
        <v>619</v>
      </c>
      <c r="C82" s="51">
        <v>9163030</v>
      </c>
      <c r="D82" s="51">
        <v>3030</v>
      </c>
      <c r="E82" s="51">
        <v>115619</v>
      </c>
      <c r="F82" s="51" t="s">
        <v>1510</v>
      </c>
      <c r="G82" s="51" t="s">
        <v>87</v>
      </c>
      <c r="H82" s="49" t="s">
        <v>19</v>
      </c>
      <c r="I82" s="45" t="str">
        <f>""</f>
        <v/>
      </c>
      <c r="J82" s="45" t="str">
        <f>""</f>
        <v/>
      </c>
      <c r="K82" s="45" t="str">
        <f>""</f>
        <v/>
      </c>
      <c r="L82" s="45" t="str">
        <f>""</f>
        <v/>
      </c>
      <c r="M82" s="45" t="str">
        <f>""</f>
        <v/>
      </c>
      <c r="N82" s="45" t="str">
        <f>""</f>
        <v/>
      </c>
      <c r="O82" s="45" t="str">
        <f>""</f>
        <v/>
      </c>
      <c r="P82" s="45" t="str">
        <f>""</f>
        <v/>
      </c>
      <c r="Q82" s="45" t="str">
        <f>""</f>
        <v/>
      </c>
      <c r="R82" s="45" t="s">
        <v>19</v>
      </c>
      <c r="S82" s="45" t="s">
        <v>1461</v>
      </c>
      <c r="T82" s="46"/>
    </row>
    <row r="83" spans="1:20">
      <c r="A83" s="47">
        <f t="shared" si="1"/>
        <v>2619</v>
      </c>
      <c r="B83" s="48">
        <v>619</v>
      </c>
      <c r="C83" s="48">
        <v>9163030</v>
      </c>
      <c r="D83" s="48">
        <v>3030</v>
      </c>
      <c r="E83" s="48">
        <v>115619</v>
      </c>
      <c r="F83" s="48" t="s">
        <v>1510</v>
      </c>
      <c r="G83" s="48" t="s">
        <v>87</v>
      </c>
      <c r="H83" s="49" t="s">
        <v>19</v>
      </c>
      <c r="I83" s="45" t="str">
        <f>""</f>
        <v/>
      </c>
      <c r="J83" s="45" t="str">
        <f>""</f>
        <v/>
      </c>
      <c r="K83" s="45" t="str">
        <f>""</f>
        <v/>
      </c>
      <c r="L83" s="45" t="str">
        <f>""</f>
        <v/>
      </c>
      <c r="M83" s="45" t="str">
        <f>""</f>
        <v/>
      </c>
      <c r="N83" s="45" t="str">
        <f>""</f>
        <v/>
      </c>
      <c r="O83" s="45" t="str">
        <f>""</f>
        <v/>
      </c>
      <c r="P83" s="45" t="str">
        <f>""</f>
        <v/>
      </c>
      <c r="Q83" s="45" t="str">
        <f>""</f>
        <v/>
      </c>
      <c r="R83" s="45" t="s">
        <v>19</v>
      </c>
      <c r="S83" s="45" t="s">
        <v>1461</v>
      </c>
      <c r="T83" s="46"/>
    </row>
    <row r="84" spans="1:20">
      <c r="A84" s="47">
        <f t="shared" si="1"/>
        <v>3619</v>
      </c>
      <c r="B84" s="48">
        <v>619</v>
      </c>
      <c r="C84" s="48">
        <v>9163030</v>
      </c>
      <c r="D84" s="48">
        <v>3030</v>
      </c>
      <c r="E84" s="48">
        <v>115619</v>
      </c>
      <c r="F84" s="48" t="s">
        <v>1510</v>
      </c>
      <c r="G84" s="48" t="s">
        <v>87</v>
      </c>
      <c r="H84" s="49" t="s">
        <v>19</v>
      </c>
      <c r="I84" s="45" t="str">
        <f>""</f>
        <v/>
      </c>
      <c r="J84" s="45" t="str">
        <f>""</f>
        <v/>
      </c>
      <c r="K84" s="45" t="str">
        <f>""</f>
        <v/>
      </c>
      <c r="L84" s="45" t="str">
        <f>""</f>
        <v/>
      </c>
      <c r="M84" s="45" t="str">
        <f>""</f>
        <v/>
      </c>
      <c r="N84" s="45" t="str">
        <f>""</f>
        <v/>
      </c>
      <c r="O84" s="45" t="str">
        <f>""</f>
        <v/>
      </c>
      <c r="P84" s="45" t="str">
        <f>""</f>
        <v/>
      </c>
      <c r="Q84" s="45" t="str">
        <f>""</f>
        <v/>
      </c>
      <c r="R84" s="45" t="s">
        <v>19</v>
      </c>
      <c r="S84" s="45" t="s">
        <v>1461</v>
      </c>
      <c r="T84" s="46"/>
    </row>
    <row r="85" spans="1:20">
      <c r="A85" s="47">
        <f t="shared" si="1"/>
        <v>1620</v>
      </c>
      <c r="B85" s="48">
        <v>620</v>
      </c>
      <c r="C85" s="48">
        <v>9162106</v>
      </c>
      <c r="D85" s="48">
        <v>2106</v>
      </c>
      <c r="E85" s="48">
        <v>115551</v>
      </c>
      <c r="F85" s="48" t="s">
        <v>1511</v>
      </c>
      <c r="G85" s="48" t="s">
        <v>87</v>
      </c>
      <c r="H85" s="49" t="s">
        <v>19</v>
      </c>
      <c r="I85" s="52" t="str">
        <f>""</f>
        <v/>
      </c>
      <c r="J85" s="52" t="str">
        <f>""</f>
        <v/>
      </c>
      <c r="K85" s="52" t="str">
        <f>""</f>
        <v/>
      </c>
      <c r="L85" s="52" t="str">
        <f>""</f>
        <v/>
      </c>
      <c r="M85" s="53" t="str">
        <f>""</f>
        <v/>
      </c>
      <c r="N85" s="53" t="str">
        <f>""</f>
        <v/>
      </c>
      <c r="O85" s="53" t="str">
        <f>""</f>
        <v/>
      </c>
      <c r="P85" s="53" t="str">
        <f>""</f>
        <v/>
      </c>
      <c r="Q85" s="45" t="str">
        <f>""</f>
        <v/>
      </c>
      <c r="R85" s="45" t="s">
        <v>19</v>
      </c>
      <c r="S85" s="45" t="s">
        <v>1461</v>
      </c>
      <c r="T85" s="46"/>
    </row>
    <row r="86" spans="1:20">
      <c r="A86" s="47">
        <f t="shared" si="1"/>
        <v>2620</v>
      </c>
      <c r="B86" s="51">
        <v>620</v>
      </c>
      <c r="C86" s="51">
        <v>9162106</v>
      </c>
      <c r="D86" s="51">
        <v>2106</v>
      </c>
      <c r="E86" s="51">
        <v>115551</v>
      </c>
      <c r="F86" s="51" t="s">
        <v>1511</v>
      </c>
      <c r="G86" s="51" t="s">
        <v>87</v>
      </c>
      <c r="H86" s="49" t="s">
        <v>19</v>
      </c>
      <c r="I86" s="45" t="str">
        <f>""</f>
        <v/>
      </c>
      <c r="J86" s="45" t="str">
        <f>""</f>
        <v/>
      </c>
      <c r="K86" s="45" t="str">
        <f>""</f>
        <v/>
      </c>
      <c r="L86" s="45" t="str">
        <f>""</f>
        <v/>
      </c>
      <c r="M86" s="45" t="str">
        <f>""</f>
        <v/>
      </c>
      <c r="N86" s="45" t="str">
        <f>""</f>
        <v/>
      </c>
      <c r="O86" s="45" t="str">
        <f>""</f>
        <v/>
      </c>
      <c r="P86" s="45" t="str">
        <f>""</f>
        <v/>
      </c>
      <c r="Q86" s="45" t="str">
        <f>""</f>
        <v/>
      </c>
      <c r="R86" s="45" t="s">
        <v>19</v>
      </c>
      <c r="S86" s="45" t="s">
        <v>1461</v>
      </c>
      <c r="T86" s="46"/>
    </row>
    <row r="87" spans="1:20">
      <c r="A87" s="47">
        <f t="shared" si="1"/>
        <v>3620</v>
      </c>
      <c r="B87" s="51">
        <v>620</v>
      </c>
      <c r="C87" s="51">
        <v>9162106</v>
      </c>
      <c r="D87" s="51">
        <v>2106</v>
      </c>
      <c r="E87" s="51">
        <v>115551</v>
      </c>
      <c r="F87" s="51" t="s">
        <v>1511</v>
      </c>
      <c r="G87" s="51" t="s">
        <v>87</v>
      </c>
      <c r="H87" s="49" t="s">
        <v>19</v>
      </c>
      <c r="I87" s="45" t="str">
        <f>""</f>
        <v/>
      </c>
      <c r="J87" s="45" t="str">
        <f>""</f>
        <v/>
      </c>
      <c r="K87" s="45" t="str">
        <f>""</f>
        <v/>
      </c>
      <c r="L87" s="45" t="str">
        <f>""</f>
        <v/>
      </c>
      <c r="M87" s="45" t="str">
        <f>""</f>
        <v/>
      </c>
      <c r="N87" s="45" t="str">
        <f>""</f>
        <v/>
      </c>
      <c r="O87" s="45" t="str">
        <f>""</f>
        <v/>
      </c>
      <c r="P87" s="45" t="str">
        <f>""</f>
        <v/>
      </c>
      <c r="Q87" s="45" t="str">
        <f>""</f>
        <v/>
      </c>
      <c r="R87" s="45" t="s">
        <v>19</v>
      </c>
      <c r="S87" s="45" t="s">
        <v>1461</v>
      </c>
      <c r="T87" s="46"/>
    </row>
    <row r="88" spans="1:20">
      <c r="A88" s="47">
        <f t="shared" si="1"/>
        <v>1622</v>
      </c>
      <c r="B88" s="50">
        <v>622</v>
      </c>
      <c r="C88" s="50">
        <v>9163087</v>
      </c>
      <c r="D88" s="50">
        <v>3087</v>
      </c>
      <c r="E88" s="50">
        <v>115664</v>
      </c>
      <c r="F88" s="50" t="s">
        <v>1512</v>
      </c>
      <c r="G88" s="50" t="s">
        <v>87</v>
      </c>
      <c r="H88" s="49" t="s">
        <v>19</v>
      </c>
      <c r="I88" s="45" t="str">
        <f>""</f>
        <v/>
      </c>
      <c r="J88" s="45" t="str">
        <f>""</f>
        <v/>
      </c>
      <c r="K88" s="45" t="str">
        <f>""</f>
        <v/>
      </c>
      <c r="L88" s="45" t="str">
        <f>""</f>
        <v/>
      </c>
      <c r="M88" s="45" t="str">
        <f>""</f>
        <v/>
      </c>
      <c r="N88" s="45" t="str">
        <f>""</f>
        <v/>
      </c>
      <c r="O88" s="45" t="str">
        <f>""</f>
        <v/>
      </c>
      <c r="P88" s="45" t="str">
        <f>""</f>
        <v/>
      </c>
      <c r="Q88" s="45" t="str">
        <f>""</f>
        <v/>
      </c>
      <c r="R88" s="45" t="s">
        <v>19</v>
      </c>
      <c r="S88" s="45" t="s">
        <v>1461</v>
      </c>
      <c r="T88" s="46"/>
    </row>
    <row r="89" spans="1:20">
      <c r="A89" s="47">
        <f t="shared" si="1"/>
        <v>1628</v>
      </c>
      <c r="B89" s="50">
        <v>628</v>
      </c>
      <c r="C89" s="50">
        <v>9162062</v>
      </c>
      <c r="D89" s="50">
        <v>2062</v>
      </c>
      <c r="E89" s="50">
        <v>115518</v>
      </c>
      <c r="F89" s="50" t="s">
        <v>1513</v>
      </c>
      <c r="G89" s="50" t="s">
        <v>87</v>
      </c>
      <c r="H89" s="49" t="s">
        <v>19</v>
      </c>
      <c r="I89" s="52" t="str">
        <f>""</f>
        <v/>
      </c>
      <c r="J89" s="52" t="str">
        <f>""</f>
        <v/>
      </c>
      <c r="K89" s="52" t="str">
        <f>""</f>
        <v/>
      </c>
      <c r="L89" s="52" t="str">
        <f>""</f>
        <v/>
      </c>
      <c r="M89" s="53" t="str">
        <f>""</f>
        <v/>
      </c>
      <c r="N89" s="53" t="str">
        <f>""</f>
        <v/>
      </c>
      <c r="O89" s="53" t="str">
        <f>""</f>
        <v/>
      </c>
      <c r="P89" s="53" t="str">
        <f>""</f>
        <v/>
      </c>
      <c r="Q89" s="45" t="str">
        <f>""</f>
        <v/>
      </c>
      <c r="R89" s="45" t="s">
        <v>19</v>
      </c>
      <c r="S89" s="45" t="s">
        <v>1461</v>
      </c>
      <c r="T89" s="46"/>
    </row>
    <row r="90" spans="1:20">
      <c r="A90" s="47">
        <f t="shared" si="1"/>
        <v>1632</v>
      </c>
      <c r="B90" s="50">
        <v>632</v>
      </c>
      <c r="C90" s="50">
        <v>9163323</v>
      </c>
      <c r="D90" s="50">
        <v>3323</v>
      </c>
      <c r="E90" s="50">
        <v>115683</v>
      </c>
      <c r="F90" s="50" t="s">
        <v>1514</v>
      </c>
      <c r="G90" s="50" t="s">
        <v>87</v>
      </c>
      <c r="H90" s="49" t="s">
        <v>19</v>
      </c>
      <c r="I90" s="52" t="str">
        <f>""</f>
        <v/>
      </c>
      <c r="J90" s="52" t="str">
        <f>""</f>
        <v/>
      </c>
      <c r="K90" s="52" t="str">
        <f>""</f>
        <v/>
      </c>
      <c r="L90" s="52" t="str">
        <f>""</f>
        <v/>
      </c>
      <c r="M90" s="53" t="str">
        <f>""</f>
        <v/>
      </c>
      <c r="N90" s="53" t="str">
        <f>""</f>
        <v/>
      </c>
      <c r="O90" s="53" t="str">
        <f>""</f>
        <v/>
      </c>
      <c r="P90" s="53" t="str">
        <f>""</f>
        <v/>
      </c>
      <c r="Q90" s="45" t="str">
        <f>""</f>
        <v/>
      </c>
      <c r="R90" s="45" t="s">
        <v>19</v>
      </c>
      <c r="S90" s="45" t="s">
        <v>1461</v>
      </c>
      <c r="T90" s="46"/>
    </row>
    <row r="91" spans="1:20" ht="12.75" customHeight="1">
      <c r="A91" s="47">
        <f t="shared" si="1"/>
        <v>1633</v>
      </c>
      <c r="B91" s="50">
        <v>633</v>
      </c>
      <c r="C91" s="50">
        <v>9162044</v>
      </c>
      <c r="D91" s="50">
        <v>2044</v>
      </c>
      <c r="E91" s="50">
        <v>115504</v>
      </c>
      <c r="F91" s="50" t="s">
        <v>502</v>
      </c>
      <c r="G91" s="50" t="s">
        <v>87</v>
      </c>
      <c r="H91" s="49" t="s">
        <v>19</v>
      </c>
      <c r="I91" s="45" t="str">
        <f>""</f>
        <v/>
      </c>
      <c r="J91" s="45" t="str">
        <f>""</f>
        <v/>
      </c>
      <c r="K91" s="45" t="str">
        <f>""</f>
        <v/>
      </c>
      <c r="L91" s="45" t="str">
        <f>""</f>
        <v/>
      </c>
      <c r="M91" s="45" t="str">
        <f>""</f>
        <v/>
      </c>
      <c r="N91" s="45" t="str">
        <f>""</f>
        <v/>
      </c>
      <c r="O91" s="45" t="str">
        <f>""</f>
        <v/>
      </c>
      <c r="P91" s="45" t="str">
        <f>""</f>
        <v/>
      </c>
      <c r="Q91" s="45" t="str">
        <f>""</f>
        <v/>
      </c>
      <c r="R91" s="45" t="s">
        <v>19</v>
      </c>
      <c r="S91" s="45" t="s">
        <v>1461</v>
      </c>
      <c r="T91" s="46"/>
    </row>
    <row r="92" spans="1:20">
      <c r="A92" s="47">
        <f t="shared" si="1"/>
        <v>1635</v>
      </c>
      <c r="B92" s="50">
        <v>635</v>
      </c>
      <c r="C92" s="50">
        <v>9162068</v>
      </c>
      <c r="D92" s="50">
        <v>2068</v>
      </c>
      <c r="E92" s="50">
        <v>115523</v>
      </c>
      <c r="F92" s="50" t="s">
        <v>506</v>
      </c>
      <c r="G92" s="50" t="s">
        <v>87</v>
      </c>
      <c r="H92" s="49" t="s">
        <v>19</v>
      </c>
      <c r="I92" s="45" t="str">
        <f>""</f>
        <v/>
      </c>
      <c r="J92" s="45" t="str">
        <f>""</f>
        <v/>
      </c>
      <c r="K92" s="45" t="str">
        <f>""</f>
        <v/>
      </c>
      <c r="L92" s="45" t="str">
        <f>""</f>
        <v/>
      </c>
      <c r="M92" s="45" t="str">
        <f>""</f>
        <v/>
      </c>
      <c r="N92" s="45" t="str">
        <f>""</f>
        <v/>
      </c>
      <c r="O92" s="45" t="str">
        <f>""</f>
        <v/>
      </c>
      <c r="P92" s="45" t="str">
        <f>""</f>
        <v/>
      </c>
      <c r="Q92" s="45" t="str">
        <f>""</f>
        <v/>
      </c>
      <c r="R92" s="45" t="s">
        <v>19</v>
      </c>
      <c r="S92" s="45" t="s">
        <v>1461</v>
      </c>
      <c r="T92" s="46"/>
    </row>
    <row r="93" spans="1:20">
      <c r="A93" s="47">
        <f t="shared" si="1"/>
        <v>1640</v>
      </c>
      <c r="B93" s="50">
        <v>640</v>
      </c>
      <c r="C93" s="50">
        <v>9162107</v>
      </c>
      <c r="D93" s="50">
        <v>2107</v>
      </c>
      <c r="E93" s="50">
        <v>115552</v>
      </c>
      <c r="F93" s="50" t="s">
        <v>1515</v>
      </c>
      <c r="G93" s="50" t="s">
        <v>87</v>
      </c>
      <c r="H93" s="49" t="s">
        <v>19</v>
      </c>
      <c r="I93" s="45" t="str">
        <f>""</f>
        <v/>
      </c>
      <c r="J93" s="45" t="str">
        <f>""</f>
        <v/>
      </c>
      <c r="K93" s="45" t="str">
        <f>""</f>
        <v/>
      </c>
      <c r="L93" s="45" t="str">
        <f>""</f>
        <v/>
      </c>
      <c r="M93" s="45" t="str">
        <f>""</f>
        <v/>
      </c>
      <c r="N93" s="45" t="str">
        <f>""</f>
        <v/>
      </c>
      <c r="O93" s="45" t="str">
        <f>""</f>
        <v/>
      </c>
      <c r="P93" s="45" t="str">
        <f>""</f>
        <v/>
      </c>
      <c r="Q93" s="45" t="str">
        <f>""</f>
        <v/>
      </c>
      <c r="R93" s="45" t="s">
        <v>19</v>
      </c>
      <c r="S93" s="45" t="s">
        <v>1461</v>
      </c>
      <c r="T93" s="46"/>
    </row>
    <row r="94" spans="1:20" ht="242.25">
      <c r="A94" s="47">
        <f t="shared" si="1"/>
        <v>1643</v>
      </c>
      <c r="B94" s="50">
        <v>643</v>
      </c>
      <c r="C94" s="50">
        <v>9163034</v>
      </c>
      <c r="D94" s="50">
        <v>3034</v>
      </c>
      <c r="E94" s="50">
        <v>115621</v>
      </c>
      <c r="F94" s="50" t="s">
        <v>1516</v>
      </c>
      <c r="G94" s="50" t="s">
        <v>87</v>
      </c>
      <c r="H94" s="54" t="s">
        <v>1472</v>
      </c>
      <c r="I94" s="61" t="s">
        <v>1517</v>
      </c>
      <c r="J94" s="61" t="s">
        <v>1518</v>
      </c>
      <c r="K94" s="92" t="s">
        <v>1519</v>
      </c>
      <c r="L94" s="76">
        <v>1</v>
      </c>
      <c r="M94" s="70" t="s">
        <v>1520</v>
      </c>
      <c r="N94" s="70" t="str">
        <f>""</f>
        <v/>
      </c>
      <c r="O94" s="70" t="s">
        <v>1521</v>
      </c>
      <c r="P94" s="61" t="s">
        <v>17</v>
      </c>
      <c r="Q94" s="92" t="s">
        <v>1474</v>
      </c>
      <c r="R94" s="45" t="s">
        <v>17</v>
      </c>
      <c r="S94" s="45" t="str">
        <f>""</f>
        <v/>
      </c>
      <c r="T94" s="46" t="s">
        <v>1476</v>
      </c>
    </row>
    <row r="95" spans="1:20">
      <c r="A95" s="47">
        <f t="shared" si="1"/>
        <v>1645</v>
      </c>
      <c r="B95" s="51">
        <v>645</v>
      </c>
      <c r="C95" s="51">
        <v>9163035</v>
      </c>
      <c r="D95" s="51">
        <v>3035</v>
      </c>
      <c r="E95" s="51">
        <v>115622</v>
      </c>
      <c r="F95" s="51" t="s">
        <v>1522</v>
      </c>
      <c r="G95" s="51" t="s">
        <v>87</v>
      </c>
      <c r="H95" s="49" t="s">
        <v>19</v>
      </c>
      <c r="I95" s="45" t="str">
        <f>""</f>
        <v/>
      </c>
      <c r="J95" s="45" t="str">
        <f>""</f>
        <v/>
      </c>
      <c r="K95" s="45" t="str">
        <f>""</f>
        <v/>
      </c>
      <c r="L95" s="45" t="str">
        <f>""</f>
        <v/>
      </c>
      <c r="M95" s="45" t="str">
        <f>""</f>
        <v/>
      </c>
      <c r="N95" s="45" t="str">
        <f>""</f>
        <v/>
      </c>
      <c r="O95" s="45" t="str">
        <f>""</f>
        <v/>
      </c>
      <c r="P95" s="45" t="str">
        <f>""</f>
        <v/>
      </c>
      <c r="Q95" s="45" t="str">
        <f>""</f>
        <v/>
      </c>
      <c r="R95" s="45" t="s">
        <v>19</v>
      </c>
      <c r="S95" s="45" t="s">
        <v>1461</v>
      </c>
      <c r="T95" s="46"/>
    </row>
    <row r="96" spans="1:20">
      <c r="A96" s="47">
        <f t="shared" si="1"/>
        <v>2645</v>
      </c>
      <c r="B96" s="48">
        <v>645</v>
      </c>
      <c r="C96" s="48">
        <v>9163035</v>
      </c>
      <c r="D96" s="48">
        <v>3035</v>
      </c>
      <c r="E96" s="48">
        <v>115622</v>
      </c>
      <c r="F96" s="48" t="s">
        <v>1522</v>
      </c>
      <c r="G96" s="48" t="s">
        <v>87</v>
      </c>
      <c r="H96" s="49" t="s">
        <v>19</v>
      </c>
      <c r="I96" s="45" t="str">
        <f>""</f>
        <v/>
      </c>
      <c r="J96" s="45" t="str">
        <f>""</f>
        <v/>
      </c>
      <c r="K96" s="45" t="str">
        <f>""</f>
        <v/>
      </c>
      <c r="L96" s="45" t="str">
        <f>""</f>
        <v/>
      </c>
      <c r="M96" s="45" t="str">
        <f>""</f>
        <v/>
      </c>
      <c r="N96" s="45" t="str">
        <f>""</f>
        <v/>
      </c>
      <c r="O96" s="45" t="str">
        <f>""</f>
        <v/>
      </c>
      <c r="P96" s="45" t="str">
        <f>""</f>
        <v/>
      </c>
      <c r="Q96" s="45" t="str">
        <f>""</f>
        <v/>
      </c>
      <c r="R96" s="45" t="s">
        <v>19</v>
      </c>
      <c r="S96" s="45" t="s">
        <v>1461</v>
      </c>
      <c r="T96" s="46"/>
    </row>
    <row r="97" spans="1:20">
      <c r="A97" s="47">
        <f t="shared" si="1"/>
        <v>1656</v>
      </c>
      <c r="B97" s="47">
        <v>656</v>
      </c>
      <c r="C97" s="47">
        <v>9162181</v>
      </c>
      <c r="D97" s="47">
        <v>2181</v>
      </c>
      <c r="E97" s="47">
        <v>131784</v>
      </c>
      <c r="F97" s="47" t="s">
        <v>1523</v>
      </c>
      <c r="G97" s="47" t="s">
        <v>87</v>
      </c>
      <c r="H97" s="49" t="s">
        <v>19</v>
      </c>
      <c r="I97" s="45" t="str">
        <f>""</f>
        <v/>
      </c>
      <c r="J97" s="45" t="str">
        <f>""</f>
        <v/>
      </c>
      <c r="K97" s="45" t="str">
        <f>""</f>
        <v/>
      </c>
      <c r="L97" s="45" t="str">
        <f>""</f>
        <v/>
      </c>
      <c r="M97" s="45" t="str">
        <f>""</f>
        <v/>
      </c>
      <c r="N97" s="45" t="str">
        <f>""</f>
        <v/>
      </c>
      <c r="O97" s="45" t="str">
        <f>""</f>
        <v/>
      </c>
      <c r="P97" s="45" t="str">
        <f>""</f>
        <v/>
      </c>
      <c r="Q97" s="45" t="str">
        <f>""</f>
        <v/>
      </c>
      <c r="R97" s="45" t="s">
        <v>19</v>
      </c>
      <c r="S97" s="45" t="s">
        <v>1461</v>
      </c>
      <c r="T97" s="46"/>
    </row>
    <row r="98" spans="1:20">
      <c r="A98" s="47">
        <f t="shared" si="1"/>
        <v>1657</v>
      </c>
      <c r="B98" s="47">
        <v>657</v>
      </c>
      <c r="C98" s="47">
        <v>9162070</v>
      </c>
      <c r="D98" s="47">
        <v>2070</v>
      </c>
      <c r="E98" s="47">
        <v>115525</v>
      </c>
      <c r="F98" s="64" t="s">
        <v>1293</v>
      </c>
      <c r="G98" s="47" t="s">
        <v>87</v>
      </c>
      <c r="H98" s="49" t="s">
        <v>19</v>
      </c>
      <c r="I98" s="45" t="str">
        <f>""</f>
        <v/>
      </c>
      <c r="J98" s="45" t="str">
        <f>""</f>
        <v/>
      </c>
      <c r="K98" s="45" t="str">
        <f>""</f>
        <v/>
      </c>
      <c r="L98" s="45" t="str">
        <f>""</f>
        <v/>
      </c>
      <c r="M98" s="45" t="str">
        <f>""</f>
        <v/>
      </c>
      <c r="N98" s="45" t="str">
        <f>""</f>
        <v/>
      </c>
      <c r="O98" s="45" t="str">
        <f>""</f>
        <v/>
      </c>
      <c r="P98" s="45" t="str">
        <f>""</f>
        <v/>
      </c>
      <c r="Q98" s="45" t="str">
        <f>""</f>
        <v/>
      </c>
      <c r="R98" s="45" t="s">
        <v>19</v>
      </c>
      <c r="S98" s="45" t="s">
        <v>1461</v>
      </c>
      <c r="T98" s="46"/>
    </row>
    <row r="99" spans="1:20">
      <c r="A99" s="47">
        <f t="shared" si="1"/>
        <v>1665</v>
      </c>
      <c r="B99" s="50">
        <v>665</v>
      </c>
      <c r="C99" s="50">
        <v>9163039</v>
      </c>
      <c r="D99" s="50">
        <v>3039</v>
      </c>
      <c r="E99" s="50">
        <v>115626</v>
      </c>
      <c r="F99" s="50" t="s">
        <v>1524</v>
      </c>
      <c r="G99" s="50" t="s">
        <v>87</v>
      </c>
      <c r="H99" s="49" t="s">
        <v>19</v>
      </c>
      <c r="I99" s="45" t="str">
        <f>""</f>
        <v/>
      </c>
      <c r="J99" s="45" t="str">
        <f>""</f>
        <v/>
      </c>
      <c r="K99" s="45" t="str">
        <f>""</f>
        <v/>
      </c>
      <c r="L99" s="45" t="str">
        <f>""</f>
        <v/>
      </c>
      <c r="M99" s="45" t="str">
        <f>""</f>
        <v/>
      </c>
      <c r="N99" s="45" t="str">
        <f>""</f>
        <v/>
      </c>
      <c r="O99" s="45" t="str">
        <f>""</f>
        <v/>
      </c>
      <c r="P99" s="45" t="str">
        <f>""</f>
        <v/>
      </c>
      <c r="Q99" s="45" t="str">
        <f>""</f>
        <v/>
      </c>
      <c r="R99" s="45" t="s">
        <v>19</v>
      </c>
      <c r="S99" s="45" t="s">
        <v>1461</v>
      </c>
      <c r="T99" s="46"/>
    </row>
    <row r="100" spans="1:20">
      <c r="A100" s="47">
        <f t="shared" si="1"/>
        <v>1666</v>
      </c>
      <c r="B100" s="47">
        <v>666</v>
      </c>
      <c r="C100" s="47">
        <v>9163040</v>
      </c>
      <c r="D100" s="47">
        <v>3040</v>
      </c>
      <c r="E100" s="47">
        <v>115627</v>
      </c>
      <c r="F100" s="47" t="s">
        <v>1525</v>
      </c>
      <c r="G100" s="47" t="s">
        <v>87</v>
      </c>
      <c r="H100" s="49" t="s">
        <v>19</v>
      </c>
      <c r="I100" s="45" t="str">
        <f>""</f>
        <v/>
      </c>
      <c r="J100" s="45" t="str">
        <f>""</f>
        <v/>
      </c>
      <c r="K100" s="45" t="str">
        <f>""</f>
        <v/>
      </c>
      <c r="L100" s="45" t="str">
        <f>""</f>
        <v/>
      </c>
      <c r="M100" s="45" t="str">
        <f>""</f>
        <v/>
      </c>
      <c r="N100" s="45" t="str">
        <f>""</f>
        <v/>
      </c>
      <c r="O100" s="45" t="str">
        <f>""</f>
        <v/>
      </c>
      <c r="P100" s="45" t="str">
        <f>""</f>
        <v/>
      </c>
      <c r="Q100" s="45" t="str">
        <f>""</f>
        <v/>
      </c>
      <c r="R100" s="45" t="s">
        <v>19</v>
      </c>
      <c r="S100" s="45" t="s">
        <v>1461</v>
      </c>
      <c r="T100" s="46"/>
    </row>
    <row r="101" spans="1:20">
      <c r="A101" s="47">
        <f t="shared" si="1"/>
        <v>1667</v>
      </c>
      <c r="B101" s="47">
        <v>667</v>
      </c>
      <c r="C101" s="47">
        <v>9163041</v>
      </c>
      <c r="D101" s="47">
        <v>3041</v>
      </c>
      <c r="E101" s="47">
        <v>115628</v>
      </c>
      <c r="F101" s="47" t="s">
        <v>1526</v>
      </c>
      <c r="G101" s="47" t="s">
        <v>87</v>
      </c>
      <c r="H101" s="49" t="s">
        <v>19</v>
      </c>
      <c r="I101" s="45" t="str">
        <f>""</f>
        <v/>
      </c>
      <c r="J101" s="45" t="str">
        <f>""</f>
        <v/>
      </c>
      <c r="K101" s="45" t="str">
        <f>""</f>
        <v/>
      </c>
      <c r="L101" s="45" t="str">
        <f>""</f>
        <v/>
      </c>
      <c r="M101" s="45" t="str">
        <f>""</f>
        <v/>
      </c>
      <c r="N101" s="45" t="str">
        <f>""</f>
        <v/>
      </c>
      <c r="O101" s="45" t="str">
        <f>""</f>
        <v/>
      </c>
      <c r="P101" s="45" t="str">
        <f>""</f>
        <v/>
      </c>
      <c r="Q101" s="45" t="str">
        <f>""</f>
        <v/>
      </c>
      <c r="R101" s="45" t="s">
        <v>19</v>
      </c>
      <c r="S101" s="45" t="s">
        <v>1461</v>
      </c>
      <c r="T101" s="46"/>
    </row>
    <row r="102" spans="1:20">
      <c r="A102" s="47">
        <f t="shared" si="1"/>
        <v>1671</v>
      </c>
      <c r="B102" s="47">
        <v>671</v>
      </c>
      <c r="C102" s="47">
        <v>9163367</v>
      </c>
      <c r="D102" s="47">
        <v>3367</v>
      </c>
      <c r="E102" s="47">
        <v>115716</v>
      </c>
      <c r="F102" s="47" t="s">
        <v>1527</v>
      </c>
      <c r="G102" s="47" t="s">
        <v>87</v>
      </c>
      <c r="H102" s="49" t="s">
        <v>19</v>
      </c>
      <c r="I102" s="45" t="str">
        <f>""</f>
        <v/>
      </c>
      <c r="J102" s="45" t="str">
        <f>""</f>
        <v/>
      </c>
      <c r="K102" s="45" t="str">
        <f>""</f>
        <v/>
      </c>
      <c r="L102" s="45" t="str">
        <f>""</f>
        <v/>
      </c>
      <c r="M102" s="45" t="str">
        <f>""</f>
        <v/>
      </c>
      <c r="N102" s="45" t="str">
        <f>""</f>
        <v/>
      </c>
      <c r="O102" s="45" t="str">
        <f>""</f>
        <v/>
      </c>
      <c r="P102" s="45" t="str">
        <f>""</f>
        <v/>
      </c>
      <c r="Q102" s="45" t="str">
        <f>""</f>
        <v/>
      </c>
      <c r="R102" s="45" t="s">
        <v>19</v>
      </c>
      <c r="S102" s="45" t="s">
        <v>1461</v>
      </c>
      <c r="T102" s="46"/>
    </row>
    <row r="103" spans="1:20">
      <c r="A103" s="47">
        <f t="shared" si="1"/>
        <v>1672</v>
      </c>
      <c r="B103" s="50">
        <v>672</v>
      </c>
      <c r="C103" s="50">
        <v>9163327</v>
      </c>
      <c r="D103" s="50">
        <v>3327</v>
      </c>
      <c r="E103" s="50">
        <v>115685</v>
      </c>
      <c r="F103" s="50" t="s">
        <v>1528</v>
      </c>
      <c r="G103" s="50" t="s">
        <v>87</v>
      </c>
      <c r="H103" s="49" t="s">
        <v>19</v>
      </c>
      <c r="I103" s="45" t="str">
        <f>""</f>
        <v/>
      </c>
      <c r="J103" s="45" t="str">
        <f>""</f>
        <v/>
      </c>
      <c r="K103" s="45" t="str">
        <f>""</f>
        <v/>
      </c>
      <c r="L103" s="45" t="str">
        <f>""</f>
        <v/>
      </c>
      <c r="M103" s="45" t="str">
        <f>""</f>
        <v/>
      </c>
      <c r="N103" s="45" t="str">
        <f>""</f>
        <v/>
      </c>
      <c r="O103" s="45" t="str">
        <f>""</f>
        <v/>
      </c>
      <c r="P103" s="45" t="str">
        <f>""</f>
        <v/>
      </c>
      <c r="Q103" s="45" t="str">
        <f>""</f>
        <v/>
      </c>
      <c r="R103" s="45" t="s">
        <v>19</v>
      </c>
      <c r="S103" s="45" t="s">
        <v>1461</v>
      </c>
      <c r="T103" s="46"/>
    </row>
    <row r="104" spans="1:20">
      <c r="A104" s="47">
        <f t="shared" si="1"/>
        <v>1677</v>
      </c>
      <c r="B104" s="50">
        <v>677</v>
      </c>
      <c r="C104" s="50">
        <v>9163328</v>
      </c>
      <c r="D104" s="50">
        <v>3328</v>
      </c>
      <c r="E104" s="50">
        <v>115686</v>
      </c>
      <c r="F104" s="65" t="s">
        <v>1529</v>
      </c>
      <c r="G104" s="50" t="s">
        <v>87</v>
      </c>
      <c r="H104" s="49" t="s">
        <v>19</v>
      </c>
      <c r="I104" s="45" t="str">
        <f>""</f>
        <v/>
      </c>
      <c r="J104" s="45" t="str">
        <f>""</f>
        <v/>
      </c>
      <c r="K104" s="45" t="str">
        <f>""</f>
        <v/>
      </c>
      <c r="L104" s="45" t="str">
        <f>""</f>
        <v/>
      </c>
      <c r="M104" s="45" t="str">
        <f>""</f>
        <v/>
      </c>
      <c r="N104" s="45" t="str">
        <f>""</f>
        <v/>
      </c>
      <c r="O104" s="45" t="str">
        <f>""</f>
        <v/>
      </c>
      <c r="P104" s="45" t="str">
        <f>""</f>
        <v/>
      </c>
      <c r="Q104" s="45" t="str">
        <f>""</f>
        <v/>
      </c>
      <c r="R104" s="45" t="s">
        <v>19</v>
      </c>
      <c r="S104" s="45" t="s">
        <v>1461</v>
      </c>
      <c r="T104" s="46"/>
    </row>
    <row r="105" spans="1:20">
      <c r="A105" s="47">
        <f t="shared" si="1"/>
        <v>1678</v>
      </c>
      <c r="B105" s="48">
        <v>678</v>
      </c>
      <c r="C105" s="48">
        <v>9162118</v>
      </c>
      <c r="D105" s="48">
        <v>2118</v>
      </c>
      <c r="E105" s="48">
        <v>115562</v>
      </c>
      <c r="F105" s="48" t="s">
        <v>722</v>
      </c>
      <c r="G105" s="48" t="s">
        <v>87</v>
      </c>
      <c r="H105" s="49" t="s">
        <v>19</v>
      </c>
      <c r="I105" s="45" t="str">
        <f>""</f>
        <v/>
      </c>
      <c r="J105" s="45" t="str">
        <f>""</f>
        <v/>
      </c>
      <c r="K105" s="45" t="str">
        <f>""</f>
        <v/>
      </c>
      <c r="L105" s="45" t="str">
        <f>""</f>
        <v/>
      </c>
      <c r="M105" s="45" t="str">
        <f>""</f>
        <v/>
      </c>
      <c r="N105" s="45" t="str">
        <f>""</f>
        <v/>
      </c>
      <c r="O105" s="45" t="str">
        <f>""</f>
        <v/>
      </c>
      <c r="P105" s="45" t="str">
        <f>""</f>
        <v/>
      </c>
      <c r="Q105" s="45" t="str">
        <f>""</f>
        <v/>
      </c>
      <c r="R105" s="45" t="s">
        <v>19</v>
      </c>
      <c r="S105" s="45" t="s">
        <v>1461</v>
      </c>
      <c r="T105" s="46"/>
    </row>
    <row r="106" spans="1:20">
      <c r="A106" s="47">
        <f t="shared" si="1"/>
        <v>2678</v>
      </c>
      <c r="B106" s="48">
        <v>678</v>
      </c>
      <c r="C106" s="48">
        <v>9162118</v>
      </c>
      <c r="D106" s="48">
        <v>2118</v>
      </c>
      <c r="E106" s="48">
        <v>115562</v>
      </c>
      <c r="F106" s="48" t="s">
        <v>722</v>
      </c>
      <c r="G106" s="48" t="s">
        <v>87</v>
      </c>
      <c r="H106" s="49" t="s">
        <v>19</v>
      </c>
      <c r="I106" s="45" t="str">
        <f>""</f>
        <v/>
      </c>
      <c r="J106" s="45" t="str">
        <f>""</f>
        <v/>
      </c>
      <c r="K106" s="45" t="str">
        <f>""</f>
        <v/>
      </c>
      <c r="L106" s="45" t="str">
        <f>""</f>
        <v/>
      </c>
      <c r="M106" s="45" t="str">
        <f>""</f>
        <v/>
      </c>
      <c r="N106" s="45" t="str">
        <f>""</f>
        <v/>
      </c>
      <c r="O106" s="45" t="str">
        <f>""</f>
        <v/>
      </c>
      <c r="P106" s="45" t="str">
        <f>""</f>
        <v/>
      </c>
      <c r="Q106" s="45" t="str">
        <f>""</f>
        <v/>
      </c>
      <c r="R106" s="45" t="s">
        <v>19</v>
      </c>
      <c r="S106" s="45" t="s">
        <v>1461</v>
      </c>
      <c r="T106" s="46"/>
    </row>
    <row r="107" spans="1:20">
      <c r="A107" s="47">
        <f t="shared" si="1"/>
        <v>3678</v>
      </c>
      <c r="B107" s="48">
        <v>678</v>
      </c>
      <c r="C107" s="48">
        <v>9162118</v>
      </c>
      <c r="D107" s="48">
        <v>2118</v>
      </c>
      <c r="E107" s="48">
        <v>115562</v>
      </c>
      <c r="F107" s="48" t="s">
        <v>722</v>
      </c>
      <c r="G107" s="48" t="s">
        <v>87</v>
      </c>
      <c r="H107" s="49" t="s">
        <v>19</v>
      </c>
      <c r="I107" s="45" t="str">
        <f>""</f>
        <v/>
      </c>
      <c r="J107" s="45" t="str">
        <f>""</f>
        <v/>
      </c>
      <c r="K107" s="45" t="str">
        <f>""</f>
        <v/>
      </c>
      <c r="L107" s="45" t="str">
        <f>""</f>
        <v/>
      </c>
      <c r="M107" s="45" t="str">
        <f>""</f>
        <v/>
      </c>
      <c r="N107" s="45" t="str">
        <f>""</f>
        <v/>
      </c>
      <c r="O107" s="45" t="str">
        <f>""</f>
        <v/>
      </c>
      <c r="P107" s="45" t="str">
        <f>""</f>
        <v/>
      </c>
      <c r="Q107" s="45" t="str">
        <f>""</f>
        <v/>
      </c>
      <c r="R107" s="45" t="s">
        <v>19</v>
      </c>
      <c r="S107" s="45" t="s">
        <v>1461</v>
      </c>
      <c r="T107" s="46"/>
    </row>
    <row r="108" spans="1:20">
      <c r="A108" s="47">
        <f t="shared" si="1"/>
        <v>1682</v>
      </c>
      <c r="B108" s="47">
        <v>682</v>
      </c>
      <c r="C108" s="47">
        <v>9163042</v>
      </c>
      <c r="D108" s="47">
        <v>3042</v>
      </c>
      <c r="E108" s="47">
        <v>115629</v>
      </c>
      <c r="F108" s="47" t="s">
        <v>1530</v>
      </c>
      <c r="G108" s="47" t="s">
        <v>87</v>
      </c>
      <c r="H108" s="49" t="s">
        <v>19</v>
      </c>
      <c r="I108" s="45" t="str">
        <f>""</f>
        <v/>
      </c>
      <c r="J108" s="45" t="str">
        <f>""</f>
        <v/>
      </c>
      <c r="K108" s="45" t="str">
        <f>""</f>
        <v/>
      </c>
      <c r="L108" s="45" t="str">
        <f>""</f>
        <v/>
      </c>
      <c r="M108" s="45" t="str">
        <f>""</f>
        <v/>
      </c>
      <c r="N108" s="45" t="str">
        <f>""</f>
        <v/>
      </c>
      <c r="O108" s="45" t="str">
        <f>""</f>
        <v/>
      </c>
      <c r="P108" s="45" t="str">
        <f>""</f>
        <v/>
      </c>
      <c r="Q108" s="45" t="str">
        <f>""</f>
        <v/>
      </c>
      <c r="R108" s="45" t="s">
        <v>19</v>
      </c>
      <c r="S108" s="45" t="s">
        <v>1461</v>
      </c>
      <c r="T108" s="46"/>
    </row>
    <row r="109" spans="1:20">
      <c r="A109" s="47">
        <f t="shared" si="1"/>
        <v>1683</v>
      </c>
      <c r="B109" s="48">
        <v>683</v>
      </c>
      <c r="C109" s="48">
        <v>9162145</v>
      </c>
      <c r="D109" s="48">
        <v>2145</v>
      </c>
      <c r="E109" s="48">
        <v>115580</v>
      </c>
      <c r="F109" s="48" t="s">
        <v>718</v>
      </c>
      <c r="G109" s="48" t="s">
        <v>87</v>
      </c>
      <c r="H109" s="49" t="s">
        <v>19</v>
      </c>
      <c r="I109" s="45" t="str">
        <f>""</f>
        <v/>
      </c>
      <c r="J109" s="45" t="str">
        <f>""</f>
        <v/>
      </c>
      <c r="K109" s="45" t="str">
        <f>""</f>
        <v/>
      </c>
      <c r="L109" s="45" t="str">
        <f>""</f>
        <v/>
      </c>
      <c r="M109" s="45" t="str">
        <f>""</f>
        <v/>
      </c>
      <c r="N109" s="45" t="str">
        <f>""</f>
        <v/>
      </c>
      <c r="O109" s="45" t="str">
        <f>""</f>
        <v/>
      </c>
      <c r="P109" s="45" t="str">
        <f>""</f>
        <v/>
      </c>
      <c r="Q109" s="45" t="str">
        <f>""</f>
        <v/>
      </c>
      <c r="R109" s="45" t="s">
        <v>19</v>
      </c>
      <c r="S109" s="45" t="s">
        <v>1461</v>
      </c>
      <c r="T109" s="46"/>
    </row>
    <row r="110" spans="1:20">
      <c r="A110" s="47">
        <f t="shared" si="1"/>
        <v>2683</v>
      </c>
      <c r="B110" s="51">
        <v>683</v>
      </c>
      <c r="C110" s="51">
        <v>9162145</v>
      </c>
      <c r="D110" s="51">
        <v>2145</v>
      </c>
      <c r="E110" s="51">
        <v>115580</v>
      </c>
      <c r="F110" s="51" t="s">
        <v>718</v>
      </c>
      <c r="G110" s="51" t="s">
        <v>87</v>
      </c>
      <c r="H110" s="49" t="s">
        <v>19</v>
      </c>
      <c r="I110" s="45" t="str">
        <f>""</f>
        <v/>
      </c>
      <c r="J110" s="45" t="str">
        <f>""</f>
        <v/>
      </c>
      <c r="K110" s="45" t="str">
        <f>""</f>
        <v/>
      </c>
      <c r="L110" s="45" t="str">
        <f>""</f>
        <v/>
      </c>
      <c r="M110" s="45" t="str">
        <f>""</f>
        <v/>
      </c>
      <c r="N110" s="45" t="str">
        <f>""</f>
        <v/>
      </c>
      <c r="O110" s="45" t="str">
        <f>""</f>
        <v/>
      </c>
      <c r="P110" s="45" t="str">
        <f>""</f>
        <v/>
      </c>
      <c r="Q110" s="45" t="str">
        <f>""</f>
        <v/>
      </c>
      <c r="R110" s="45" t="s">
        <v>19</v>
      </c>
      <c r="S110" s="45" t="s">
        <v>1461</v>
      </c>
      <c r="T110" s="46"/>
    </row>
    <row r="111" spans="1:20">
      <c r="A111" s="47">
        <f t="shared" si="1"/>
        <v>1686</v>
      </c>
      <c r="B111" s="51">
        <v>686</v>
      </c>
      <c r="C111" s="51">
        <v>9163372</v>
      </c>
      <c r="D111" s="51">
        <v>3372</v>
      </c>
      <c r="E111" s="51">
        <v>135266</v>
      </c>
      <c r="F111" s="51" t="s">
        <v>1531</v>
      </c>
      <c r="G111" s="51" t="s">
        <v>87</v>
      </c>
      <c r="H111" s="49" t="s">
        <v>19</v>
      </c>
      <c r="I111" s="45" t="str">
        <f>""</f>
        <v/>
      </c>
      <c r="J111" s="45" t="str">
        <f>""</f>
        <v/>
      </c>
      <c r="K111" s="45" t="str">
        <f>""</f>
        <v/>
      </c>
      <c r="L111" s="45" t="str">
        <f>""</f>
        <v/>
      </c>
      <c r="M111" s="45" t="str">
        <f>""</f>
        <v/>
      </c>
      <c r="N111" s="45" t="str">
        <f>""</f>
        <v/>
      </c>
      <c r="O111" s="45" t="str">
        <f>""</f>
        <v/>
      </c>
      <c r="P111" s="45" t="str">
        <f>""</f>
        <v/>
      </c>
      <c r="Q111" s="45" t="str">
        <f>""</f>
        <v/>
      </c>
      <c r="R111" s="45" t="s">
        <v>19</v>
      </c>
      <c r="S111" s="45" t="s">
        <v>1461</v>
      </c>
      <c r="T111" s="46"/>
    </row>
    <row r="112" spans="1:20">
      <c r="A112" s="47">
        <f t="shared" si="1"/>
        <v>2686</v>
      </c>
      <c r="B112" s="51">
        <v>686</v>
      </c>
      <c r="C112" s="51">
        <v>9163372</v>
      </c>
      <c r="D112" s="51">
        <v>3372</v>
      </c>
      <c r="E112" s="51">
        <v>135266</v>
      </c>
      <c r="F112" s="51" t="s">
        <v>1531</v>
      </c>
      <c r="G112" s="51" t="s">
        <v>87</v>
      </c>
      <c r="H112" s="49" t="s">
        <v>19</v>
      </c>
      <c r="I112" s="45" t="str">
        <f>""</f>
        <v/>
      </c>
      <c r="J112" s="45" t="str">
        <f>""</f>
        <v/>
      </c>
      <c r="K112" s="45" t="str">
        <f>""</f>
        <v/>
      </c>
      <c r="L112" s="45" t="str">
        <f>""</f>
        <v/>
      </c>
      <c r="M112" s="45" t="str">
        <f>""</f>
        <v/>
      </c>
      <c r="N112" s="45" t="str">
        <f>""</f>
        <v/>
      </c>
      <c r="O112" s="45" t="str">
        <f>""</f>
        <v/>
      </c>
      <c r="P112" s="45" t="str">
        <f>""</f>
        <v/>
      </c>
      <c r="Q112" s="45" t="str">
        <f>""</f>
        <v/>
      </c>
      <c r="R112" s="45" t="s">
        <v>19</v>
      </c>
      <c r="S112" s="45" t="s">
        <v>1461</v>
      </c>
      <c r="T112" s="46"/>
    </row>
    <row r="113" spans="1:20">
      <c r="A113" s="47">
        <f t="shared" si="1"/>
        <v>1691</v>
      </c>
      <c r="B113" s="50">
        <v>691</v>
      </c>
      <c r="C113" s="50">
        <v>9162075</v>
      </c>
      <c r="D113" s="50">
        <v>2075</v>
      </c>
      <c r="E113" s="50">
        <v>115529</v>
      </c>
      <c r="F113" s="50" t="s">
        <v>758</v>
      </c>
      <c r="G113" s="50" t="s">
        <v>87</v>
      </c>
      <c r="H113" s="49" t="s">
        <v>19</v>
      </c>
      <c r="I113" s="45" t="str">
        <f>""</f>
        <v/>
      </c>
      <c r="J113" s="45" t="str">
        <f>""</f>
        <v/>
      </c>
      <c r="K113" s="45" t="str">
        <f>""</f>
        <v/>
      </c>
      <c r="L113" s="45" t="str">
        <f>""</f>
        <v/>
      </c>
      <c r="M113" s="45" t="str">
        <f>""</f>
        <v/>
      </c>
      <c r="N113" s="45" t="str">
        <f>""</f>
        <v/>
      </c>
      <c r="O113" s="45" t="str">
        <f>""</f>
        <v/>
      </c>
      <c r="P113" s="45" t="str">
        <f>""</f>
        <v/>
      </c>
      <c r="Q113" s="45" t="str">
        <f>""</f>
        <v/>
      </c>
      <c r="R113" s="45" t="s">
        <v>19</v>
      </c>
      <c r="S113" s="45" t="s">
        <v>1461</v>
      </c>
      <c r="T113" s="46"/>
    </row>
    <row r="114" spans="1:20">
      <c r="A114" s="47">
        <f t="shared" si="1"/>
        <v>1693</v>
      </c>
      <c r="B114" s="50">
        <v>693</v>
      </c>
      <c r="C114" s="50">
        <v>9165210</v>
      </c>
      <c r="D114" s="50">
        <v>5210</v>
      </c>
      <c r="E114" s="50">
        <v>115740</v>
      </c>
      <c r="F114" s="50" t="s">
        <v>1361</v>
      </c>
      <c r="G114" s="50" t="s">
        <v>87</v>
      </c>
      <c r="H114" s="49" t="s">
        <v>19</v>
      </c>
      <c r="I114" s="45" t="str">
        <f>""</f>
        <v/>
      </c>
      <c r="J114" s="45" t="str">
        <f>""</f>
        <v/>
      </c>
      <c r="K114" s="45" t="str">
        <f>""</f>
        <v/>
      </c>
      <c r="L114" s="45" t="str">
        <f>""</f>
        <v/>
      </c>
      <c r="M114" s="45" t="str">
        <f>""</f>
        <v/>
      </c>
      <c r="N114" s="45" t="str">
        <f>""</f>
        <v/>
      </c>
      <c r="O114" s="45" t="str">
        <f>""</f>
        <v/>
      </c>
      <c r="P114" s="45" t="str">
        <f>""</f>
        <v/>
      </c>
      <c r="Q114" s="45" t="str">
        <f>""</f>
        <v/>
      </c>
      <c r="R114" s="45" t="s">
        <v>19</v>
      </c>
      <c r="S114" s="45" t="s">
        <v>1461</v>
      </c>
      <c r="T114" s="46"/>
    </row>
    <row r="115" spans="1:20">
      <c r="A115" s="47">
        <f t="shared" si="1"/>
        <v>1694</v>
      </c>
      <c r="B115" s="47">
        <v>694</v>
      </c>
      <c r="C115" s="47">
        <v>9163331</v>
      </c>
      <c r="D115" s="47">
        <v>3331</v>
      </c>
      <c r="E115" s="47">
        <v>115688</v>
      </c>
      <c r="F115" s="47" t="s">
        <v>1532</v>
      </c>
      <c r="G115" s="47" t="s">
        <v>87</v>
      </c>
      <c r="H115" s="49" t="s">
        <v>19</v>
      </c>
      <c r="I115" s="45" t="str">
        <f>""</f>
        <v/>
      </c>
      <c r="J115" s="45" t="str">
        <f>""</f>
        <v/>
      </c>
      <c r="K115" s="45" t="str">
        <f>""</f>
        <v/>
      </c>
      <c r="L115" s="45" t="str">
        <f>""</f>
        <v/>
      </c>
      <c r="M115" s="45" t="str">
        <f>""</f>
        <v/>
      </c>
      <c r="N115" s="45" t="str">
        <f>""</f>
        <v/>
      </c>
      <c r="O115" s="45" t="str">
        <f>""</f>
        <v/>
      </c>
      <c r="P115" s="45" t="str">
        <f>""</f>
        <v/>
      </c>
      <c r="Q115" s="45" t="str">
        <f>""</f>
        <v/>
      </c>
      <c r="R115" s="45" t="s">
        <v>19</v>
      </c>
      <c r="S115" s="45" t="s">
        <v>1461</v>
      </c>
      <c r="T115" s="46"/>
    </row>
    <row r="116" spans="1:20">
      <c r="A116" s="47">
        <f t="shared" si="1"/>
        <v>1695</v>
      </c>
      <c r="B116" s="47">
        <v>695</v>
      </c>
      <c r="C116" s="47">
        <v>9163044</v>
      </c>
      <c r="D116" s="47">
        <v>3044</v>
      </c>
      <c r="E116" s="47">
        <v>115631</v>
      </c>
      <c r="F116" s="47" t="s">
        <v>1533</v>
      </c>
      <c r="G116" s="47" t="s">
        <v>87</v>
      </c>
      <c r="H116" s="49" t="s">
        <v>19</v>
      </c>
      <c r="I116" s="45" t="str">
        <f>""</f>
        <v/>
      </c>
      <c r="J116" s="45" t="str">
        <f>""</f>
        <v/>
      </c>
      <c r="K116" s="45" t="str">
        <f>""</f>
        <v/>
      </c>
      <c r="L116" s="45" t="str">
        <f>""</f>
        <v/>
      </c>
      <c r="M116" s="45" t="str">
        <f>""</f>
        <v/>
      </c>
      <c r="N116" s="45" t="str">
        <f>""</f>
        <v/>
      </c>
      <c r="O116" s="45" t="str">
        <f>""</f>
        <v/>
      </c>
      <c r="P116" s="45" t="str">
        <f>""</f>
        <v/>
      </c>
      <c r="Q116" s="45" t="str">
        <f>""</f>
        <v/>
      </c>
      <c r="R116" s="45" t="s">
        <v>19</v>
      </c>
      <c r="S116" s="45" t="s">
        <v>1461</v>
      </c>
      <c r="T116" s="46"/>
    </row>
    <row r="117" spans="1:20">
      <c r="A117" s="47">
        <f t="shared" si="1"/>
        <v>1699</v>
      </c>
      <c r="B117" s="50">
        <v>699</v>
      </c>
      <c r="C117" s="50">
        <v>9163045</v>
      </c>
      <c r="D117" s="50">
        <v>3045</v>
      </c>
      <c r="E117" s="50">
        <v>115632</v>
      </c>
      <c r="F117" s="50" t="s">
        <v>1534</v>
      </c>
      <c r="G117" s="50" t="s">
        <v>87</v>
      </c>
      <c r="H117" s="49" t="s">
        <v>19</v>
      </c>
      <c r="I117" s="45" t="str">
        <f>""</f>
        <v/>
      </c>
      <c r="J117" s="45" t="str">
        <f>""</f>
        <v/>
      </c>
      <c r="K117" s="45" t="str">
        <f>""</f>
        <v/>
      </c>
      <c r="L117" s="45" t="str">
        <f>""</f>
        <v/>
      </c>
      <c r="M117" s="45" t="str">
        <f>""</f>
        <v/>
      </c>
      <c r="N117" s="45" t="str">
        <f>""</f>
        <v/>
      </c>
      <c r="O117" s="45" t="str">
        <f>""</f>
        <v/>
      </c>
      <c r="P117" s="45" t="str">
        <f>""</f>
        <v/>
      </c>
      <c r="Q117" s="45" t="str">
        <f>""</f>
        <v/>
      </c>
      <c r="R117" s="45" t="s">
        <v>19</v>
      </c>
      <c r="S117" s="45" t="s">
        <v>1461</v>
      </c>
      <c r="T117" s="46"/>
    </row>
    <row r="118" spans="1:20">
      <c r="A118" s="47">
        <f t="shared" si="1"/>
        <v>1702</v>
      </c>
      <c r="B118" s="51">
        <v>702</v>
      </c>
      <c r="C118" s="51">
        <v>9162184</v>
      </c>
      <c r="D118" s="51">
        <v>2184</v>
      </c>
      <c r="E118" s="51">
        <v>133395</v>
      </c>
      <c r="F118" s="51" t="s">
        <v>1535</v>
      </c>
      <c r="G118" s="51" t="s">
        <v>87</v>
      </c>
      <c r="H118" s="49" t="s">
        <v>19</v>
      </c>
      <c r="I118" s="52" t="str">
        <f>""</f>
        <v/>
      </c>
      <c r="J118" s="52" t="str">
        <f>""</f>
        <v/>
      </c>
      <c r="K118" s="52" t="str">
        <f>""</f>
        <v/>
      </c>
      <c r="L118" s="52" t="str">
        <f>""</f>
        <v/>
      </c>
      <c r="M118" s="53" t="str">
        <f>""</f>
        <v/>
      </c>
      <c r="N118" s="53" t="str">
        <f>""</f>
        <v/>
      </c>
      <c r="O118" s="53" t="str">
        <f>""</f>
        <v/>
      </c>
      <c r="P118" s="53" t="str">
        <f>""</f>
        <v/>
      </c>
      <c r="Q118" s="45" t="str">
        <f>""</f>
        <v/>
      </c>
      <c r="R118" s="45" t="s">
        <v>19</v>
      </c>
      <c r="S118" s="45" t="s">
        <v>1461</v>
      </c>
      <c r="T118" s="46"/>
    </row>
    <row r="119" spans="1:20">
      <c r="A119" s="47">
        <f t="shared" si="1"/>
        <v>2702</v>
      </c>
      <c r="B119" s="51">
        <v>702</v>
      </c>
      <c r="C119" s="51">
        <v>9162184</v>
      </c>
      <c r="D119" s="51">
        <v>2184</v>
      </c>
      <c r="E119" s="51">
        <v>133395</v>
      </c>
      <c r="F119" s="51" t="s">
        <v>1535</v>
      </c>
      <c r="G119" s="51" t="s">
        <v>87</v>
      </c>
      <c r="H119" s="49" t="s">
        <v>19</v>
      </c>
      <c r="I119" s="52" t="str">
        <f>""</f>
        <v/>
      </c>
      <c r="J119" s="52" t="str">
        <f>""</f>
        <v/>
      </c>
      <c r="K119" s="52" t="str">
        <f>""</f>
        <v/>
      </c>
      <c r="L119" s="52" t="str">
        <f>""</f>
        <v/>
      </c>
      <c r="M119" s="53" t="str">
        <f>""</f>
        <v/>
      </c>
      <c r="N119" s="53" t="str">
        <f>""</f>
        <v/>
      </c>
      <c r="O119" s="53" t="str">
        <f>""</f>
        <v/>
      </c>
      <c r="P119" s="53" t="str">
        <f>""</f>
        <v/>
      </c>
      <c r="Q119" s="45" t="str">
        <f>""</f>
        <v/>
      </c>
      <c r="R119" s="45" t="s">
        <v>19</v>
      </c>
      <c r="S119" s="45" t="s">
        <v>1461</v>
      </c>
      <c r="T119" s="46"/>
    </row>
    <row r="120" spans="1:20">
      <c r="A120" s="47">
        <f t="shared" si="1"/>
        <v>3702</v>
      </c>
      <c r="B120" s="51">
        <v>702</v>
      </c>
      <c r="C120" s="51">
        <v>9162184</v>
      </c>
      <c r="D120" s="51">
        <v>2184</v>
      </c>
      <c r="E120" s="51">
        <v>133395</v>
      </c>
      <c r="F120" s="51" t="s">
        <v>1535</v>
      </c>
      <c r="G120" s="51" t="s">
        <v>87</v>
      </c>
      <c r="H120" s="49" t="s">
        <v>19</v>
      </c>
      <c r="I120" s="52" t="str">
        <f>""</f>
        <v/>
      </c>
      <c r="J120" s="52" t="str">
        <f>""</f>
        <v/>
      </c>
      <c r="K120" s="52" t="str">
        <f>""</f>
        <v/>
      </c>
      <c r="L120" s="52" t="str">
        <f>""</f>
        <v/>
      </c>
      <c r="M120" s="53" t="str">
        <f>""</f>
        <v/>
      </c>
      <c r="N120" s="53" t="str">
        <f>""</f>
        <v/>
      </c>
      <c r="O120" s="53" t="str">
        <f>""</f>
        <v/>
      </c>
      <c r="P120" s="53" t="str">
        <f>""</f>
        <v/>
      </c>
      <c r="Q120" s="45" t="str">
        <f>""</f>
        <v/>
      </c>
      <c r="R120" s="45" t="s">
        <v>19</v>
      </c>
      <c r="S120" s="45" t="s">
        <v>1461</v>
      </c>
      <c r="T120" s="46"/>
    </row>
    <row r="121" spans="1:20">
      <c r="A121" s="47">
        <f t="shared" si="1"/>
        <v>1709</v>
      </c>
      <c r="B121" s="50">
        <v>709</v>
      </c>
      <c r="C121" s="50">
        <v>9162077</v>
      </c>
      <c r="D121" s="50">
        <v>2077</v>
      </c>
      <c r="E121" s="50">
        <v>115531</v>
      </c>
      <c r="F121" s="50" t="s">
        <v>1536</v>
      </c>
      <c r="G121" s="50" t="s">
        <v>87</v>
      </c>
      <c r="H121" s="49" t="s">
        <v>19</v>
      </c>
      <c r="I121" s="45" t="str">
        <f>""</f>
        <v/>
      </c>
      <c r="J121" s="45" t="str">
        <f>""</f>
        <v/>
      </c>
      <c r="K121" s="45" t="str">
        <f>""</f>
        <v/>
      </c>
      <c r="L121" s="45" t="str">
        <f>""</f>
        <v/>
      </c>
      <c r="M121" s="45" t="str">
        <f>""</f>
        <v/>
      </c>
      <c r="N121" s="45" t="str">
        <f>""</f>
        <v/>
      </c>
      <c r="O121" s="45" t="str">
        <f>""</f>
        <v/>
      </c>
      <c r="P121" s="45" t="str">
        <f>""</f>
        <v/>
      </c>
      <c r="Q121" s="45" t="str">
        <f>""</f>
        <v/>
      </c>
      <c r="R121" s="45" t="s">
        <v>19</v>
      </c>
      <c r="S121" s="45" t="s">
        <v>1461</v>
      </c>
      <c r="T121" s="46"/>
    </row>
    <row r="122" spans="1:20" ht="25.5">
      <c r="A122" s="47">
        <f t="shared" si="1"/>
        <v>1710</v>
      </c>
      <c r="B122" s="51">
        <v>710</v>
      </c>
      <c r="C122" s="51">
        <v>9163048</v>
      </c>
      <c r="D122" s="51">
        <v>3048</v>
      </c>
      <c r="E122" s="51">
        <v>115635</v>
      </c>
      <c r="F122" s="67" t="s">
        <v>1537</v>
      </c>
      <c r="G122" s="51" t="s">
        <v>87</v>
      </c>
      <c r="H122" s="49" t="s">
        <v>19</v>
      </c>
      <c r="I122" s="45" t="str">
        <f>""</f>
        <v/>
      </c>
      <c r="J122" s="45" t="str">
        <f>""</f>
        <v/>
      </c>
      <c r="K122" s="45" t="str">
        <f>""</f>
        <v/>
      </c>
      <c r="L122" s="45" t="str">
        <f>""</f>
        <v/>
      </c>
      <c r="M122" s="45" t="str">
        <f>""</f>
        <v/>
      </c>
      <c r="N122" s="45" t="str">
        <f>""</f>
        <v/>
      </c>
      <c r="O122" s="45" t="str">
        <f>""</f>
        <v/>
      </c>
      <c r="P122" s="45" t="str">
        <f>""</f>
        <v/>
      </c>
      <c r="Q122" s="45" t="str">
        <f>""</f>
        <v/>
      </c>
      <c r="R122" s="45" t="s">
        <v>19</v>
      </c>
      <c r="S122" s="45" t="s">
        <v>1461</v>
      </c>
      <c r="T122" s="46"/>
    </row>
    <row r="123" spans="1:20" ht="25.5">
      <c r="A123" s="47">
        <f t="shared" si="1"/>
        <v>2710</v>
      </c>
      <c r="B123" s="51">
        <v>710</v>
      </c>
      <c r="C123" s="51">
        <v>9163048</v>
      </c>
      <c r="D123" s="51">
        <v>3048</v>
      </c>
      <c r="E123" s="51">
        <v>115635</v>
      </c>
      <c r="F123" s="67" t="s">
        <v>1537</v>
      </c>
      <c r="G123" s="51" t="s">
        <v>87</v>
      </c>
      <c r="H123" s="49" t="s">
        <v>19</v>
      </c>
      <c r="I123" s="45" t="str">
        <f>""</f>
        <v/>
      </c>
      <c r="J123" s="45" t="str">
        <f>""</f>
        <v/>
      </c>
      <c r="K123" s="45" t="str">
        <f>""</f>
        <v/>
      </c>
      <c r="L123" s="45" t="str">
        <f>""</f>
        <v/>
      </c>
      <c r="M123" s="45" t="str">
        <f>""</f>
        <v/>
      </c>
      <c r="N123" s="45" t="str">
        <f>""</f>
        <v/>
      </c>
      <c r="O123" s="45" t="str">
        <f>""</f>
        <v/>
      </c>
      <c r="P123" s="45" t="str">
        <f>""</f>
        <v/>
      </c>
      <c r="Q123" s="45" t="str">
        <f>""</f>
        <v/>
      </c>
      <c r="R123" s="45" t="s">
        <v>19</v>
      </c>
      <c r="S123" s="45" t="s">
        <v>1461</v>
      </c>
      <c r="T123" s="46"/>
    </row>
    <row r="124" spans="1:20">
      <c r="A124" s="47">
        <f t="shared" si="1"/>
        <v>1714</v>
      </c>
      <c r="B124" s="50">
        <v>714</v>
      </c>
      <c r="C124" s="50">
        <v>9163050</v>
      </c>
      <c r="D124" s="50">
        <v>3050</v>
      </c>
      <c r="E124" s="50">
        <v>115636</v>
      </c>
      <c r="F124" s="50" t="s">
        <v>1538</v>
      </c>
      <c r="G124" s="50" t="s">
        <v>87</v>
      </c>
      <c r="H124" s="49" t="s">
        <v>19</v>
      </c>
      <c r="I124" s="45" t="str">
        <f>""</f>
        <v/>
      </c>
      <c r="J124" s="45" t="str">
        <f>""</f>
        <v/>
      </c>
      <c r="K124" s="45" t="str">
        <f>""</f>
        <v/>
      </c>
      <c r="L124" s="45" t="str">
        <f>""</f>
        <v/>
      </c>
      <c r="M124" s="45" t="str">
        <f>""</f>
        <v/>
      </c>
      <c r="N124" s="45" t="str">
        <f>""</f>
        <v/>
      </c>
      <c r="O124" s="45" t="str">
        <f>""</f>
        <v/>
      </c>
      <c r="P124" s="45" t="str">
        <f>""</f>
        <v/>
      </c>
      <c r="Q124" s="45" t="str">
        <f>""</f>
        <v/>
      </c>
      <c r="R124" s="45" t="s">
        <v>19</v>
      </c>
      <c r="S124" s="45" t="s">
        <v>1461</v>
      </c>
      <c r="T124" s="46"/>
    </row>
    <row r="125" spans="1:20">
      <c r="A125" s="47">
        <f t="shared" si="1"/>
        <v>1717</v>
      </c>
      <c r="B125" s="50">
        <v>717</v>
      </c>
      <c r="C125" s="50">
        <v>9162081</v>
      </c>
      <c r="D125" s="50">
        <v>2081</v>
      </c>
      <c r="E125" s="50">
        <v>115533</v>
      </c>
      <c r="F125" s="50" t="s">
        <v>841</v>
      </c>
      <c r="G125" s="50" t="s">
        <v>87</v>
      </c>
      <c r="H125" s="49" t="s">
        <v>19</v>
      </c>
      <c r="I125" s="52" t="str">
        <f>""</f>
        <v/>
      </c>
      <c r="J125" s="52" t="str">
        <f>""</f>
        <v/>
      </c>
      <c r="K125" s="52" t="str">
        <f>""</f>
        <v/>
      </c>
      <c r="L125" s="52" t="str">
        <f>""</f>
        <v/>
      </c>
      <c r="M125" s="53" t="str">
        <f>""</f>
        <v/>
      </c>
      <c r="N125" s="53" t="str">
        <f>""</f>
        <v/>
      </c>
      <c r="O125" s="53" t="str">
        <f>""</f>
        <v/>
      </c>
      <c r="P125" s="53" t="str">
        <f>""</f>
        <v/>
      </c>
      <c r="Q125" s="45" t="str">
        <f>""</f>
        <v/>
      </c>
      <c r="R125" s="45" t="s">
        <v>19</v>
      </c>
      <c r="S125" s="45" t="s">
        <v>1461</v>
      </c>
      <c r="T125" s="46"/>
    </row>
    <row r="126" spans="1:20">
      <c r="A126" s="47">
        <f t="shared" si="1"/>
        <v>1720</v>
      </c>
      <c r="B126" s="51">
        <v>720</v>
      </c>
      <c r="C126" s="51">
        <v>9163337</v>
      </c>
      <c r="D126" s="51">
        <v>3337</v>
      </c>
      <c r="E126" s="51">
        <v>115692</v>
      </c>
      <c r="F126" s="51" t="s">
        <v>1539</v>
      </c>
      <c r="G126" s="51" t="s">
        <v>87</v>
      </c>
      <c r="H126" s="49" t="s">
        <v>19</v>
      </c>
      <c r="I126" s="45" t="str">
        <f>""</f>
        <v/>
      </c>
      <c r="J126" s="45" t="str">
        <f>""</f>
        <v/>
      </c>
      <c r="K126" s="45" t="str">
        <f>""</f>
        <v/>
      </c>
      <c r="L126" s="45" t="str">
        <f>""</f>
        <v/>
      </c>
      <c r="M126" s="45" t="str">
        <f>""</f>
        <v/>
      </c>
      <c r="N126" s="45" t="str">
        <f>""</f>
        <v/>
      </c>
      <c r="O126" s="45" t="str">
        <f>""</f>
        <v/>
      </c>
      <c r="P126" s="45" t="str">
        <f>""</f>
        <v/>
      </c>
      <c r="Q126" s="45" t="str">
        <f>""</f>
        <v/>
      </c>
      <c r="R126" s="45" t="s">
        <v>19</v>
      </c>
      <c r="S126" s="45" t="s">
        <v>1461</v>
      </c>
      <c r="T126" s="46"/>
    </row>
    <row r="127" spans="1:20">
      <c r="A127" s="47">
        <f t="shared" si="1"/>
        <v>2720</v>
      </c>
      <c r="B127" s="51">
        <v>720</v>
      </c>
      <c r="C127" s="51">
        <v>9163337</v>
      </c>
      <c r="D127" s="51">
        <v>3337</v>
      </c>
      <c r="E127" s="51">
        <v>115692</v>
      </c>
      <c r="F127" s="51" t="s">
        <v>1539</v>
      </c>
      <c r="G127" s="51" t="s">
        <v>87</v>
      </c>
      <c r="H127" s="49" t="s">
        <v>19</v>
      </c>
      <c r="I127" s="45" t="str">
        <f>""</f>
        <v/>
      </c>
      <c r="J127" s="45" t="str">
        <f>""</f>
        <v/>
      </c>
      <c r="K127" s="45" t="str">
        <f>""</f>
        <v/>
      </c>
      <c r="L127" s="45" t="str">
        <f>""</f>
        <v/>
      </c>
      <c r="M127" s="45" t="str">
        <f>""</f>
        <v/>
      </c>
      <c r="N127" s="45" t="str">
        <f>""</f>
        <v/>
      </c>
      <c r="O127" s="45" t="str">
        <f>""</f>
        <v/>
      </c>
      <c r="P127" s="45" t="str">
        <f>""</f>
        <v/>
      </c>
      <c r="Q127" s="45" t="str">
        <f>""</f>
        <v/>
      </c>
      <c r="R127" s="45" t="s">
        <v>19</v>
      </c>
      <c r="S127" s="45" t="s">
        <v>1461</v>
      </c>
      <c r="T127" s="46"/>
    </row>
    <row r="128" spans="1:20">
      <c r="A128" s="47">
        <f t="shared" si="1"/>
        <v>1721</v>
      </c>
      <c r="B128" s="47">
        <v>721</v>
      </c>
      <c r="C128" s="47">
        <v>9163338</v>
      </c>
      <c r="D128" s="47">
        <v>3338</v>
      </c>
      <c r="E128" s="47">
        <v>115693</v>
      </c>
      <c r="F128" s="47" t="s">
        <v>1540</v>
      </c>
      <c r="G128" s="47" t="s">
        <v>87</v>
      </c>
      <c r="H128" s="49" t="s">
        <v>19</v>
      </c>
      <c r="I128" s="45" t="str">
        <f>""</f>
        <v/>
      </c>
      <c r="J128" s="45" t="str">
        <f>""</f>
        <v/>
      </c>
      <c r="K128" s="45" t="str">
        <f>""</f>
        <v/>
      </c>
      <c r="L128" s="45" t="str">
        <f>""</f>
        <v/>
      </c>
      <c r="M128" s="45" t="str">
        <f>""</f>
        <v/>
      </c>
      <c r="N128" s="45" t="str">
        <f>""</f>
        <v/>
      </c>
      <c r="O128" s="45" t="str">
        <f>""</f>
        <v/>
      </c>
      <c r="P128" s="45" t="str">
        <f>""</f>
        <v/>
      </c>
      <c r="Q128" s="45" t="str">
        <f>""</f>
        <v/>
      </c>
      <c r="R128" s="45" t="s">
        <v>19</v>
      </c>
      <c r="S128" s="45" t="s">
        <v>1461</v>
      </c>
      <c r="T128" s="46"/>
    </row>
    <row r="129" spans="1:20">
      <c r="A129" s="47">
        <f t="shared" si="1"/>
        <v>1724</v>
      </c>
      <c r="B129" s="47">
        <v>724</v>
      </c>
      <c r="C129" s="47">
        <v>9163052</v>
      </c>
      <c r="D129" s="47">
        <v>3052</v>
      </c>
      <c r="E129" s="47">
        <v>115637</v>
      </c>
      <c r="F129" s="47" t="s">
        <v>1541</v>
      </c>
      <c r="G129" s="47" t="s">
        <v>87</v>
      </c>
      <c r="H129" s="49" t="s">
        <v>19</v>
      </c>
      <c r="I129" s="45" t="str">
        <f>""</f>
        <v/>
      </c>
      <c r="J129" s="45" t="str">
        <f>""</f>
        <v/>
      </c>
      <c r="K129" s="45" t="str">
        <f>""</f>
        <v/>
      </c>
      <c r="L129" s="45" t="str">
        <f>""</f>
        <v/>
      </c>
      <c r="M129" s="45" t="str">
        <f>""</f>
        <v/>
      </c>
      <c r="N129" s="45" t="str">
        <f>""</f>
        <v/>
      </c>
      <c r="O129" s="45" t="str">
        <f>""</f>
        <v/>
      </c>
      <c r="P129" s="45" t="str">
        <f>""</f>
        <v/>
      </c>
      <c r="Q129" s="45" t="str">
        <f>""</f>
        <v/>
      </c>
      <c r="R129" s="45" t="s">
        <v>19</v>
      </c>
      <c r="S129" s="45" t="s">
        <v>1461</v>
      </c>
      <c r="T129" s="46"/>
    </row>
    <row r="130" spans="1:20" ht="25.5">
      <c r="A130" s="47">
        <f t="shared" si="1"/>
        <v>1726</v>
      </c>
      <c r="B130" s="47">
        <v>726</v>
      </c>
      <c r="C130" s="47">
        <v>9165203</v>
      </c>
      <c r="D130" s="47">
        <v>5203</v>
      </c>
      <c r="E130" s="47">
        <v>115733</v>
      </c>
      <c r="F130" s="68" t="s">
        <v>1542</v>
      </c>
      <c r="G130" s="47" t="s">
        <v>87</v>
      </c>
      <c r="H130" s="49" t="s">
        <v>19</v>
      </c>
      <c r="I130" s="45" t="str">
        <f>""</f>
        <v/>
      </c>
      <c r="J130" s="45" t="str">
        <f>""</f>
        <v/>
      </c>
      <c r="K130" s="45" t="str">
        <f>""</f>
        <v/>
      </c>
      <c r="L130" s="45" t="str">
        <f>""</f>
        <v/>
      </c>
      <c r="M130" s="45" t="str">
        <f>""</f>
        <v/>
      </c>
      <c r="N130" s="45" t="str">
        <f>""</f>
        <v/>
      </c>
      <c r="O130" s="45" t="str">
        <f>""</f>
        <v/>
      </c>
      <c r="P130" s="45" t="str">
        <f>""</f>
        <v/>
      </c>
      <c r="Q130" s="45" t="str">
        <f>""</f>
        <v/>
      </c>
      <c r="R130" s="45" t="s">
        <v>19</v>
      </c>
      <c r="S130" s="45" t="s">
        <v>1461</v>
      </c>
      <c r="T130" s="46"/>
    </row>
    <row r="131" spans="1:20" ht="24">
      <c r="A131" s="47">
        <f t="shared" si="1"/>
        <v>1727</v>
      </c>
      <c r="B131" s="50">
        <v>727</v>
      </c>
      <c r="C131" s="50">
        <v>9165211</v>
      </c>
      <c r="D131" s="50">
        <v>5211</v>
      </c>
      <c r="E131" s="50">
        <v>115741</v>
      </c>
      <c r="F131" s="69" t="s">
        <v>1543</v>
      </c>
      <c r="G131" s="50"/>
      <c r="H131" s="49" t="s">
        <v>19</v>
      </c>
      <c r="I131" s="45" t="str">
        <f>""</f>
        <v/>
      </c>
      <c r="J131" s="45" t="str">
        <f>""</f>
        <v/>
      </c>
      <c r="K131" s="45" t="str">
        <f>""</f>
        <v/>
      </c>
      <c r="L131" s="45" t="str">
        <f>""</f>
        <v/>
      </c>
      <c r="M131" s="45" t="str">
        <f>""</f>
        <v/>
      </c>
      <c r="N131" s="45" t="str">
        <f>""</f>
        <v/>
      </c>
      <c r="O131" s="45" t="str">
        <f>""</f>
        <v/>
      </c>
      <c r="P131" s="45" t="str">
        <f>""</f>
        <v/>
      </c>
      <c r="Q131" s="45" t="str">
        <f>""</f>
        <v/>
      </c>
      <c r="R131" s="45" t="s">
        <v>19</v>
      </c>
      <c r="S131" s="45" t="s">
        <v>1461</v>
      </c>
      <c r="T131" s="46"/>
    </row>
    <row r="132" spans="1:20" ht="12.75" customHeight="1">
      <c r="A132" s="47">
        <f t="shared" si="1"/>
        <v>1728</v>
      </c>
      <c r="B132" s="50">
        <v>728</v>
      </c>
      <c r="C132" s="50">
        <v>9163340</v>
      </c>
      <c r="D132" s="50">
        <v>3340</v>
      </c>
      <c r="E132" s="50">
        <v>115694</v>
      </c>
      <c r="F132" s="50" t="s">
        <v>1544</v>
      </c>
      <c r="G132" s="50" t="s">
        <v>87</v>
      </c>
      <c r="H132" s="49" t="s">
        <v>19</v>
      </c>
      <c r="I132" s="45" t="str">
        <f>""</f>
        <v/>
      </c>
      <c r="J132" s="45" t="str">
        <f>""</f>
        <v/>
      </c>
      <c r="K132" s="45" t="str">
        <f>""</f>
        <v/>
      </c>
      <c r="L132" s="45" t="str">
        <f>""</f>
        <v/>
      </c>
      <c r="M132" s="45" t="str">
        <f>""</f>
        <v/>
      </c>
      <c r="N132" s="45" t="str">
        <f>""</f>
        <v/>
      </c>
      <c r="O132" s="45" t="str">
        <f>""</f>
        <v/>
      </c>
      <c r="P132" s="45" t="str">
        <f>""</f>
        <v/>
      </c>
      <c r="Q132" s="45" t="str">
        <f>""</f>
        <v/>
      </c>
      <c r="R132" s="45" t="s">
        <v>19</v>
      </c>
      <c r="S132" s="45" t="s">
        <v>1461</v>
      </c>
      <c r="T132" s="46"/>
    </row>
    <row r="133" spans="1:20">
      <c r="A133" s="47">
        <f t="shared" si="1"/>
        <v>1730</v>
      </c>
      <c r="B133" s="47">
        <v>730</v>
      </c>
      <c r="C133" s="47">
        <v>9163056</v>
      </c>
      <c r="D133" s="47">
        <v>3056</v>
      </c>
      <c r="E133" s="47">
        <v>115641</v>
      </c>
      <c r="F133" s="47" t="s">
        <v>1545</v>
      </c>
      <c r="G133" s="47" t="s">
        <v>87</v>
      </c>
      <c r="H133" s="49" t="s">
        <v>19</v>
      </c>
      <c r="I133" s="52" t="str">
        <f>""</f>
        <v/>
      </c>
      <c r="J133" s="52" t="str">
        <f>""</f>
        <v/>
      </c>
      <c r="K133" s="52" t="str">
        <f>""</f>
        <v/>
      </c>
      <c r="L133" s="52" t="str">
        <f>""</f>
        <v/>
      </c>
      <c r="M133" s="53" t="str">
        <f>""</f>
        <v/>
      </c>
      <c r="N133" s="53" t="str">
        <f>""</f>
        <v/>
      </c>
      <c r="O133" s="53" t="str">
        <f>""</f>
        <v/>
      </c>
      <c r="P133" s="53" t="str">
        <f>""</f>
        <v/>
      </c>
      <c r="Q133" s="45" t="str">
        <f>""</f>
        <v/>
      </c>
      <c r="R133" s="45" t="s">
        <v>19</v>
      </c>
      <c r="S133" s="45" t="s">
        <v>1461</v>
      </c>
      <c r="T133" s="46"/>
    </row>
    <row r="134" spans="1:20">
      <c r="A134" s="47">
        <f t="shared" ref="A134:A197" si="2">IF(B134=B133,A133+1000,1000+B134)</f>
        <v>1731</v>
      </c>
      <c r="B134" s="47">
        <v>731</v>
      </c>
      <c r="C134" s="47">
        <v>9163341</v>
      </c>
      <c r="D134" s="47">
        <v>3341</v>
      </c>
      <c r="E134" s="47">
        <v>115695</v>
      </c>
      <c r="F134" s="47" t="s">
        <v>1546</v>
      </c>
      <c r="G134" s="47" t="s">
        <v>87</v>
      </c>
      <c r="H134" s="49" t="s">
        <v>19</v>
      </c>
      <c r="I134" s="45" t="str">
        <f>""</f>
        <v/>
      </c>
      <c r="J134" s="45" t="str">
        <f>""</f>
        <v/>
      </c>
      <c r="K134" s="45" t="str">
        <f>""</f>
        <v/>
      </c>
      <c r="L134" s="45" t="str">
        <f>""</f>
        <v/>
      </c>
      <c r="M134" s="45" t="str">
        <f>""</f>
        <v/>
      </c>
      <c r="N134" s="45" t="str">
        <f>""</f>
        <v/>
      </c>
      <c r="O134" s="45" t="str">
        <f>""</f>
        <v/>
      </c>
      <c r="P134" s="45" t="str">
        <f>""</f>
        <v/>
      </c>
      <c r="Q134" s="45" t="str">
        <f>""</f>
        <v/>
      </c>
      <c r="R134" s="45" t="s">
        <v>19</v>
      </c>
      <c r="S134" s="45" t="s">
        <v>1461</v>
      </c>
      <c r="T134" s="46"/>
    </row>
    <row r="135" spans="1:20">
      <c r="A135" s="47">
        <f t="shared" si="2"/>
        <v>1732</v>
      </c>
      <c r="B135" s="47">
        <v>732</v>
      </c>
      <c r="C135" s="47">
        <v>9162119</v>
      </c>
      <c r="D135" s="47">
        <v>2119</v>
      </c>
      <c r="E135" s="47">
        <v>115563</v>
      </c>
      <c r="F135" s="47" t="s">
        <v>899</v>
      </c>
      <c r="G135" s="47" t="s">
        <v>87</v>
      </c>
      <c r="H135" s="49" t="s">
        <v>19</v>
      </c>
      <c r="I135" s="45" t="str">
        <f>""</f>
        <v/>
      </c>
      <c r="J135" s="45" t="str">
        <f>""</f>
        <v/>
      </c>
      <c r="K135" s="45" t="str">
        <f>""</f>
        <v/>
      </c>
      <c r="L135" s="45" t="str">
        <f>""</f>
        <v/>
      </c>
      <c r="M135" s="45" t="str">
        <f>""</f>
        <v/>
      </c>
      <c r="N135" s="45" t="str">
        <f>""</f>
        <v/>
      </c>
      <c r="O135" s="45" t="str">
        <f>""</f>
        <v/>
      </c>
      <c r="P135" s="45" t="str">
        <f>""</f>
        <v/>
      </c>
      <c r="Q135" s="45" t="str">
        <f>""</f>
        <v/>
      </c>
      <c r="R135" s="45" t="s">
        <v>19</v>
      </c>
      <c r="S135" s="45" t="s">
        <v>1461</v>
      </c>
      <c r="T135" s="46"/>
    </row>
    <row r="136" spans="1:20">
      <c r="A136" s="47">
        <f t="shared" si="2"/>
        <v>1733</v>
      </c>
      <c r="B136" s="51">
        <v>733</v>
      </c>
      <c r="C136" s="51">
        <v>9163057</v>
      </c>
      <c r="D136" s="51">
        <v>3057</v>
      </c>
      <c r="E136" s="51">
        <v>115642</v>
      </c>
      <c r="F136" s="51" t="s">
        <v>1547</v>
      </c>
      <c r="G136" s="51" t="s">
        <v>87</v>
      </c>
      <c r="H136" s="49" t="s">
        <v>19</v>
      </c>
      <c r="I136" s="45" t="str">
        <f>""</f>
        <v/>
      </c>
      <c r="J136" s="45" t="str">
        <f>""</f>
        <v/>
      </c>
      <c r="K136" s="45" t="str">
        <f>""</f>
        <v/>
      </c>
      <c r="L136" s="45" t="str">
        <f>""</f>
        <v/>
      </c>
      <c r="M136" s="45" t="str">
        <f>""</f>
        <v/>
      </c>
      <c r="N136" s="45" t="str">
        <f>""</f>
        <v/>
      </c>
      <c r="O136" s="45" t="str">
        <f>""</f>
        <v/>
      </c>
      <c r="P136" s="45" t="str">
        <f>""</f>
        <v/>
      </c>
      <c r="Q136" s="45" t="str">
        <f>""</f>
        <v/>
      </c>
      <c r="R136" s="45" t="s">
        <v>19</v>
      </c>
      <c r="S136" s="45" t="s">
        <v>1461</v>
      </c>
      <c r="T136" s="46"/>
    </row>
    <row r="137" spans="1:20">
      <c r="A137" s="47">
        <f t="shared" si="2"/>
        <v>2733</v>
      </c>
      <c r="B137" s="51">
        <v>733</v>
      </c>
      <c r="C137" s="51">
        <v>9163057</v>
      </c>
      <c r="D137" s="51">
        <v>3057</v>
      </c>
      <c r="E137" s="51">
        <v>115642</v>
      </c>
      <c r="F137" s="51" t="s">
        <v>1547</v>
      </c>
      <c r="G137" s="51" t="s">
        <v>87</v>
      </c>
      <c r="H137" s="49" t="s">
        <v>19</v>
      </c>
      <c r="I137" s="45" t="str">
        <f>""</f>
        <v/>
      </c>
      <c r="J137" s="45" t="str">
        <f>""</f>
        <v/>
      </c>
      <c r="K137" s="45" t="str">
        <f>""</f>
        <v/>
      </c>
      <c r="L137" s="45" t="str">
        <f>""</f>
        <v/>
      </c>
      <c r="M137" s="45" t="str">
        <f>""</f>
        <v/>
      </c>
      <c r="N137" s="45" t="str">
        <f>""</f>
        <v/>
      </c>
      <c r="O137" s="45" t="str">
        <f>""</f>
        <v/>
      </c>
      <c r="P137" s="45" t="str">
        <f>""</f>
        <v/>
      </c>
      <c r="Q137" s="45" t="str">
        <f>""</f>
        <v/>
      </c>
      <c r="R137" s="45" t="s">
        <v>19</v>
      </c>
      <c r="S137" s="45" t="s">
        <v>1461</v>
      </c>
      <c r="T137" s="46"/>
    </row>
    <row r="138" spans="1:20">
      <c r="A138" s="47">
        <f t="shared" si="2"/>
        <v>1734</v>
      </c>
      <c r="B138" s="48">
        <v>734</v>
      </c>
      <c r="C138" s="48">
        <v>9163356</v>
      </c>
      <c r="D138" s="48">
        <v>3356</v>
      </c>
      <c r="E138" s="48">
        <v>115707</v>
      </c>
      <c r="F138" s="48" t="s">
        <v>1548</v>
      </c>
      <c r="G138" s="48" t="s">
        <v>87</v>
      </c>
      <c r="H138" s="49" t="s">
        <v>19</v>
      </c>
      <c r="I138" s="45" t="str">
        <f>""</f>
        <v/>
      </c>
      <c r="J138" s="45" t="str">
        <f>""</f>
        <v/>
      </c>
      <c r="K138" s="45" t="str">
        <f>""</f>
        <v/>
      </c>
      <c r="L138" s="45" t="str">
        <f>""</f>
        <v/>
      </c>
      <c r="M138" s="45" t="str">
        <f>""</f>
        <v/>
      </c>
      <c r="N138" s="45" t="str">
        <f>""</f>
        <v/>
      </c>
      <c r="O138" s="45" t="str">
        <f>""</f>
        <v/>
      </c>
      <c r="P138" s="45" t="str">
        <f>""</f>
        <v/>
      </c>
      <c r="Q138" s="45" t="str">
        <f>""</f>
        <v/>
      </c>
      <c r="R138" s="45" t="s">
        <v>19</v>
      </c>
      <c r="S138" s="45" t="s">
        <v>1461</v>
      </c>
      <c r="T138" s="46"/>
    </row>
    <row r="139" spans="1:20">
      <c r="A139" s="47">
        <f t="shared" si="2"/>
        <v>2734</v>
      </c>
      <c r="B139" s="48">
        <v>734</v>
      </c>
      <c r="C139" s="48">
        <v>9163356</v>
      </c>
      <c r="D139" s="48">
        <v>3356</v>
      </c>
      <c r="E139" s="48">
        <v>115707</v>
      </c>
      <c r="F139" s="48" t="s">
        <v>1548</v>
      </c>
      <c r="G139" s="48" t="s">
        <v>87</v>
      </c>
      <c r="H139" s="49" t="s">
        <v>19</v>
      </c>
      <c r="I139" s="45" t="str">
        <f>""</f>
        <v/>
      </c>
      <c r="J139" s="45" t="str">
        <f>""</f>
        <v/>
      </c>
      <c r="K139" s="45" t="str">
        <f>""</f>
        <v/>
      </c>
      <c r="L139" s="45" t="str">
        <f>""</f>
        <v/>
      </c>
      <c r="M139" s="45" t="str">
        <f>""</f>
        <v/>
      </c>
      <c r="N139" s="45" t="str">
        <f>""</f>
        <v/>
      </c>
      <c r="O139" s="45" t="str">
        <f>""</f>
        <v/>
      </c>
      <c r="P139" s="45" t="str">
        <f>""</f>
        <v/>
      </c>
      <c r="Q139" s="45" t="str">
        <f>""</f>
        <v/>
      </c>
      <c r="R139" s="45" t="s">
        <v>19</v>
      </c>
      <c r="S139" s="45" t="s">
        <v>1461</v>
      </c>
      <c r="T139" s="46"/>
    </row>
    <row r="140" spans="1:20">
      <c r="A140" s="47">
        <f t="shared" si="2"/>
        <v>1735</v>
      </c>
      <c r="B140" s="47">
        <v>735</v>
      </c>
      <c r="C140" s="47">
        <v>9163310</v>
      </c>
      <c r="D140" s="47">
        <v>3310</v>
      </c>
      <c r="E140" s="47">
        <v>115674</v>
      </c>
      <c r="F140" s="47" t="s">
        <v>907</v>
      </c>
      <c r="G140" s="47" t="s">
        <v>87</v>
      </c>
      <c r="H140" s="49" t="s">
        <v>19</v>
      </c>
      <c r="I140" s="52" t="str">
        <f>""</f>
        <v/>
      </c>
      <c r="J140" s="52" t="str">
        <f>""</f>
        <v/>
      </c>
      <c r="K140" s="52" t="str">
        <f>""</f>
        <v/>
      </c>
      <c r="L140" s="52" t="str">
        <f>""</f>
        <v/>
      </c>
      <c r="M140" s="53" t="str">
        <f>""</f>
        <v/>
      </c>
      <c r="N140" s="53" t="str">
        <f>""</f>
        <v/>
      </c>
      <c r="O140" s="53" t="str">
        <f>""</f>
        <v/>
      </c>
      <c r="P140" s="53" t="str">
        <f>""</f>
        <v/>
      </c>
      <c r="Q140" s="45" t="str">
        <f>""</f>
        <v/>
      </c>
      <c r="R140" s="45" t="s">
        <v>19</v>
      </c>
      <c r="S140" s="45" t="s">
        <v>1461</v>
      </c>
      <c r="T140" s="46"/>
    </row>
    <row r="141" spans="1:20">
      <c r="A141" s="47">
        <f t="shared" si="2"/>
        <v>1736</v>
      </c>
      <c r="B141" s="47">
        <v>736</v>
      </c>
      <c r="C141" s="47">
        <v>9165220</v>
      </c>
      <c r="D141" s="47">
        <v>5220</v>
      </c>
      <c r="E141" s="47">
        <v>115750</v>
      </c>
      <c r="F141" s="47" t="s">
        <v>310</v>
      </c>
      <c r="G141" s="47" t="s">
        <v>87</v>
      </c>
      <c r="H141" s="49" t="s">
        <v>19</v>
      </c>
      <c r="I141" s="52" t="str">
        <f>""</f>
        <v/>
      </c>
      <c r="J141" s="52" t="str">
        <f>""</f>
        <v/>
      </c>
      <c r="K141" s="52" t="str">
        <f>""</f>
        <v/>
      </c>
      <c r="L141" s="52" t="str">
        <f>""</f>
        <v/>
      </c>
      <c r="M141" s="53" t="str">
        <f>""</f>
        <v/>
      </c>
      <c r="N141" s="53" t="str">
        <f>""</f>
        <v/>
      </c>
      <c r="O141" s="53" t="str">
        <f>""</f>
        <v/>
      </c>
      <c r="P141" s="53" t="str">
        <f>""</f>
        <v/>
      </c>
      <c r="Q141" s="45" t="str">
        <f>""</f>
        <v/>
      </c>
      <c r="R141" s="45" t="s">
        <v>19</v>
      </c>
      <c r="S141" s="45" t="s">
        <v>1461</v>
      </c>
      <c r="T141" s="46"/>
    </row>
    <row r="142" spans="1:20">
      <c r="A142" s="47">
        <f t="shared" si="2"/>
        <v>1742</v>
      </c>
      <c r="B142" s="47">
        <v>742</v>
      </c>
      <c r="C142" s="47">
        <v>9162130</v>
      </c>
      <c r="D142" s="47">
        <v>2130</v>
      </c>
      <c r="E142" s="47">
        <v>115568</v>
      </c>
      <c r="F142" s="47" t="s">
        <v>1549</v>
      </c>
      <c r="G142" s="47" t="s">
        <v>87</v>
      </c>
      <c r="H142" s="49" t="s">
        <v>19</v>
      </c>
      <c r="I142" s="45" t="str">
        <f>""</f>
        <v/>
      </c>
      <c r="J142" s="45" t="str">
        <f>""</f>
        <v/>
      </c>
      <c r="K142" s="45" t="str">
        <f>""</f>
        <v/>
      </c>
      <c r="L142" s="45" t="str">
        <f>""</f>
        <v/>
      </c>
      <c r="M142" s="45" t="str">
        <f>""</f>
        <v/>
      </c>
      <c r="N142" s="45" t="str">
        <f>""</f>
        <v/>
      </c>
      <c r="O142" s="45" t="str">
        <f>""</f>
        <v/>
      </c>
      <c r="P142" s="45" t="str">
        <f>""</f>
        <v/>
      </c>
      <c r="Q142" s="45" t="str">
        <f>""</f>
        <v/>
      </c>
      <c r="R142" s="45" t="s">
        <v>19</v>
      </c>
      <c r="S142" s="45" t="s">
        <v>1461</v>
      </c>
      <c r="T142" s="46"/>
    </row>
    <row r="143" spans="1:20">
      <c r="A143" s="47">
        <f t="shared" si="2"/>
        <v>1743</v>
      </c>
      <c r="B143" s="50">
        <v>743</v>
      </c>
      <c r="C143" s="50">
        <v>9162108</v>
      </c>
      <c r="D143" s="50">
        <v>2108</v>
      </c>
      <c r="E143" s="50">
        <v>115553</v>
      </c>
      <c r="F143" s="50" t="s">
        <v>924</v>
      </c>
      <c r="G143" s="50" t="s">
        <v>87</v>
      </c>
      <c r="H143" s="49" t="s">
        <v>19</v>
      </c>
      <c r="I143" s="45" t="str">
        <f>""</f>
        <v/>
      </c>
      <c r="J143" s="45" t="str">
        <f>""</f>
        <v/>
      </c>
      <c r="K143" s="45" t="str">
        <f>""</f>
        <v/>
      </c>
      <c r="L143" s="45" t="str">
        <f>""</f>
        <v/>
      </c>
      <c r="M143" s="45" t="str">
        <f>""</f>
        <v/>
      </c>
      <c r="N143" s="45" t="str">
        <f>""</f>
        <v/>
      </c>
      <c r="O143" s="45" t="str">
        <f>""</f>
        <v/>
      </c>
      <c r="P143" s="45" t="str">
        <f>""</f>
        <v/>
      </c>
      <c r="Q143" s="45" t="str">
        <f>""</f>
        <v/>
      </c>
      <c r="R143" s="45" t="s">
        <v>19</v>
      </c>
      <c r="S143" s="45" t="s">
        <v>1461</v>
      </c>
      <c r="T143" s="46"/>
    </row>
    <row r="144" spans="1:20">
      <c r="A144" s="47">
        <f t="shared" si="2"/>
        <v>1749</v>
      </c>
      <c r="B144" s="47">
        <v>749</v>
      </c>
      <c r="C144" s="47">
        <v>9163060</v>
      </c>
      <c r="D144" s="47">
        <v>3060</v>
      </c>
      <c r="E144" s="47">
        <v>115643</v>
      </c>
      <c r="F144" s="47" t="s">
        <v>1550</v>
      </c>
      <c r="G144" s="47" t="s">
        <v>87</v>
      </c>
      <c r="H144" s="49" t="s">
        <v>19</v>
      </c>
      <c r="I144" s="52" t="str">
        <f>""</f>
        <v/>
      </c>
      <c r="J144" s="52" t="str">
        <f>""</f>
        <v/>
      </c>
      <c r="K144" s="52" t="str">
        <f>""</f>
        <v/>
      </c>
      <c r="L144" s="52" t="str">
        <f>""</f>
        <v/>
      </c>
      <c r="M144" s="53" t="str">
        <f>""</f>
        <v/>
      </c>
      <c r="N144" s="53" t="str">
        <f>""</f>
        <v/>
      </c>
      <c r="O144" s="53" t="str">
        <f>""</f>
        <v/>
      </c>
      <c r="P144" s="53" t="str">
        <f>""</f>
        <v/>
      </c>
      <c r="Q144" s="45" t="str">
        <f>""</f>
        <v/>
      </c>
      <c r="R144" s="45" t="s">
        <v>19</v>
      </c>
      <c r="S144" s="45" t="s">
        <v>1461</v>
      </c>
      <c r="T144" s="46"/>
    </row>
    <row r="145" spans="1:20" ht="25.5">
      <c r="A145" s="47">
        <f t="shared" si="2"/>
        <v>1750</v>
      </c>
      <c r="B145" s="47">
        <v>750</v>
      </c>
      <c r="C145" s="47">
        <v>9162109</v>
      </c>
      <c r="D145" s="47">
        <v>2109</v>
      </c>
      <c r="E145" s="47">
        <v>115554</v>
      </c>
      <c r="F145" s="47" t="s">
        <v>1551</v>
      </c>
      <c r="G145" s="47"/>
      <c r="H145" s="49" t="s">
        <v>19</v>
      </c>
      <c r="I145" s="45" t="str">
        <f>""</f>
        <v/>
      </c>
      <c r="J145" s="45" t="str">
        <f>""</f>
        <v/>
      </c>
      <c r="K145" s="45" t="str">
        <f>""</f>
        <v/>
      </c>
      <c r="L145" s="45" t="str">
        <f>""</f>
        <v/>
      </c>
      <c r="M145" s="45" t="str">
        <f>""</f>
        <v/>
      </c>
      <c r="N145" s="45" t="str">
        <f>""</f>
        <v/>
      </c>
      <c r="O145" s="45" t="str">
        <f>""</f>
        <v/>
      </c>
      <c r="P145" s="45" t="str">
        <f>""</f>
        <v/>
      </c>
      <c r="Q145" s="45" t="str">
        <f>""</f>
        <v/>
      </c>
      <c r="R145" s="45" t="s">
        <v>19</v>
      </c>
      <c r="S145" s="45" t="s">
        <v>1461</v>
      </c>
      <c r="T145" s="46"/>
    </row>
    <row r="146" spans="1:20">
      <c r="A146" s="47">
        <f t="shared" si="2"/>
        <v>1754</v>
      </c>
      <c r="B146" s="50">
        <v>754</v>
      </c>
      <c r="C146" s="50">
        <v>9163343</v>
      </c>
      <c r="D146" s="50">
        <v>3343</v>
      </c>
      <c r="E146" s="50">
        <v>115696</v>
      </c>
      <c r="F146" s="50" t="s">
        <v>1552</v>
      </c>
      <c r="G146" s="50" t="s">
        <v>87</v>
      </c>
      <c r="H146" s="49" t="s">
        <v>19</v>
      </c>
      <c r="I146" s="45" t="str">
        <f>""</f>
        <v/>
      </c>
      <c r="J146" s="45" t="str">
        <f>""</f>
        <v/>
      </c>
      <c r="K146" s="45" t="str">
        <f>""</f>
        <v/>
      </c>
      <c r="L146" s="45" t="str">
        <f>""</f>
        <v/>
      </c>
      <c r="M146" s="45" t="str">
        <f>""</f>
        <v/>
      </c>
      <c r="N146" s="45" t="str">
        <f>""</f>
        <v/>
      </c>
      <c r="O146" s="45" t="str">
        <f>""</f>
        <v/>
      </c>
      <c r="P146" s="45" t="str">
        <f>""</f>
        <v/>
      </c>
      <c r="Q146" s="45" t="str">
        <f>""</f>
        <v/>
      </c>
      <c r="R146" s="45" t="s">
        <v>19</v>
      </c>
      <c r="S146" s="45" t="s">
        <v>1461</v>
      </c>
      <c r="T146" s="46"/>
    </row>
    <row r="147" spans="1:20">
      <c r="A147" s="47">
        <f t="shared" si="2"/>
        <v>1759</v>
      </c>
      <c r="B147" s="50">
        <v>759</v>
      </c>
      <c r="C147" s="50">
        <v>9163063</v>
      </c>
      <c r="D147" s="50">
        <v>3063</v>
      </c>
      <c r="E147" s="50">
        <v>115645</v>
      </c>
      <c r="F147" s="50" t="s">
        <v>1553</v>
      </c>
      <c r="G147" s="50" t="s">
        <v>87</v>
      </c>
      <c r="H147" s="49" t="s">
        <v>19</v>
      </c>
      <c r="I147" s="45" t="str">
        <f>""</f>
        <v/>
      </c>
      <c r="J147" s="45" t="str">
        <f>""</f>
        <v/>
      </c>
      <c r="K147" s="45" t="str">
        <f>""</f>
        <v/>
      </c>
      <c r="L147" s="45" t="str">
        <f>""</f>
        <v/>
      </c>
      <c r="M147" s="45" t="str">
        <f>""</f>
        <v/>
      </c>
      <c r="N147" s="45" t="str">
        <f>""</f>
        <v/>
      </c>
      <c r="O147" s="45" t="str">
        <f>""</f>
        <v/>
      </c>
      <c r="P147" s="45" t="str">
        <f>""</f>
        <v/>
      </c>
      <c r="Q147" s="45" t="str">
        <f>""</f>
        <v/>
      </c>
      <c r="R147" s="45" t="s">
        <v>19</v>
      </c>
      <c r="S147" s="45" t="s">
        <v>1461</v>
      </c>
      <c r="T147" s="46"/>
    </row>
    <row r="148" spans="1:20">
      <c r="A148" s="47">
        <f t="shared" si="2"/>
        <v>1763</v>
      </c>
      <c r="B148" s="51">
        <v>763</v>
      </c>
      <c r="C148" s="51">
        <v>9162123</v>
      </c>
      <c r="D148" s="51">
        <v>2123</v>
      </c>
      <c r="E148" s="51">
        <v>115565</v>
      </c>
      <c r="F148" s="51" t="s">
        <v>1554</v>
      </c>
      <c r="G148" s="51" t="s">
        <v>87</v>
      </c>
      <c r="H148" s="49" t="s">
        <v>19</v>
      </c>
      <c r="I148" s="45" t="str">
        <f>""</f>
        <v/>
      </c>
      <c r="J148" s="45" t="str">
        <f>""</f>
        <v/>
      </c>
      <c r="K148" s="45" t="str">
        <f>""</f>
        <v/>
      </c>
      <c r="L148" s="45" t="str">
        <f>""</f>
        <v/>
      </c>
      <c r="M148" s="45" t="str">
        <f>""</f>
        <v/>
      </c>
      <c r="N148" s="45" t="str">
        <f>""</f>
        <v/>
      </c>
      <c r="O148" s="45" t="str">
        <f>""</f>
        <v/>
      </c>
      <c r="P148" s="45" t="str">
        <f>""</f>
        <v/>
      </c>
      <c r="Q148" s="45" t="str">
        <f>""</f>
        <v/>
      </c>
      <c r="R148" s="45" t="s">
        <v>19</v>
      </c>
      <c r="S148" s="45" t="s">
        <v>1461</v>
      </c>
      <c r="T148" s="46"/>
    </row>
    <row r="149" spans="1:20">
      <c r="A149" s="47">
        <f t="shared" si="2"/>
        <v>2763</v>
      </c>
      <c r="B149" s="51">
        <v>763</v>
      </c>
      <c r="C149" s="51">
        <v>9162123</v>
      </c>
      <c r="D149" s="51">
        <v>2123</v>
      </c>
      <c r="E149" s="51">
        <v>115565</v>
      </c>
      <c r="F149" s="51" t="s">
        <v>1554</v>
      </c>
      <c r="G149" s="51" t="s">
        <v>87</v>
      </c>
      <c r="H149" s="49" t="s">
        <v>19</v>
      </c>
      <c r="I149" s="45" t="str">
        <f>""</f>
        <v/>
      </c>
      <c r="J149" s="45" t="str">
        <f>""</f>
        <v/>
      </c>
      <c r="K149" s="45" t="str">
        <f>""</f>
        <v/>
      </c>
      <c r="L149" s="45" t="str">
        <f>""</f>
        <v/>
      </c>
      <c r="M149" s="45" t="str">
        <f>""</f>
        <v/>
      </c>
      <c r="N149" s="45" t="str">
        <f>""</f>
        <v/>
      </c>
      <c r="O149" s="45" t="str">
        <f>""</f>
        <v/>
      </c>
      <c r="P149" s="45" t="str">
        <f>""</f>
        <v/>
      </c>
      <c r="Q149" s="45" t="str">
        <f>""</f>
        <v/>
      </c>
      <c r="R149" s="45" t="s">
        <v>19</v>
      </c>
      <c r="S149" s="45" t="s">
        <v>1461</v>
      </c>
      <c r="T149" s="46"/>
    </row>
    <row r="150" spans="1:20">
      <c r="A150" s="47">
        <f t="shared" si="2"/>
        <v>3763</v>
      </c>
      <c r="B150" s="51">
        <v>763</v>
      </c>
      <c r="C150" s="51">
        <v>9162123</v>
      </c>
      <c r="D150" s="51">
        <v>2123</v>
      </c>
      <c r="E150" s="51">
        <v>115565</v>
      </c>
      <c r="F150" s="51" t="s">
        <v>1554</v>
      </c>
      <c r="G150" s="51" t="s">
        <v>87</v>
      </c>
      <c r="H150" s="49" t="s">
        <v>19</v>
      </c>
      <c r="I150" s="45" t="str">
        <f>""</f>
        <v/>
      </c>
      <c r="J150" s="45" t="str">
        <f>""</f>
        <v/>
      </c>
      <c r="K150" s="45" t="str">
        <f>""</f>
        <v/>
      </c>
      <c r="L150" s="45" t="str">
        <f>""</f>
        <v/>
      </c>
      <c r="M150" s="45" t="str">
        <f>""</f>
        <v/>
      </c>
      <c r="N150" s="45" t="str">
        <f>""</f>
        <v/>
      </c>
      <c r="O150" s="45" t="str">
        <f>""</f>
        <v/>
      </c>
      <c r="P150" s="45" t="str">
        <f>""</f>
        <v/>
      </c>
      <c r="Q150" s="45" t="str">
        <f>""</f>
        <v/>
      </c>
      <c r="R150" s="45" t="s">
        <v>19</v>
      </c>
      <c r="S150" s="45" t="s">
        <v>1461</v>
      </c>
      <c r="T150" s="46"/>
    </row>
    <row r="151" spans="1:20">
      <c r="A151" s="47">
        <f t="shared" si="2"/>
        <v>4763</v>
      </c>
      <c r="B151" s="48">
        <v>763</v>
      </c>
      <c r="C151" s="48">
        <v>9162123</v>
      </c>
      <c r="D151" s="48">
        <v>2123</v>
      </c>
      <c r="E151" s="48">
        <v>115565</v>
      </c>
      <c r="F151" s="48" t="s">
        <v>1554</v>
      </c>
      <c r="G151" s="48" t="s">
        <v>87</v>
      </c>
      <c r="H151" s="49" t="s">
        <v>19</v>
      </c>
      <c r="I151" s="45" t="str">
        <f>""</f>
        <v/>
      </c>
      <c r="J151" s="45" t="str">
        <f>""</f>
        <v/>
      </c>
      <c r="K151" s="45" t="str">
        <f>""</f>
        <v/>
      </c>
      <c r="L151" s="45" t="str">
        <f>""</f>
        <v/>
      </c>
      <c r="M151" s="45" t="str">
        <f>""</f>
        <v/>
      </c>
      <c r="N151" s="45" t="str">
        <f>""</f>
        <v/>
      </c>
      <c r="O151" s="45" t="str">
        <f>""</f>
        <v/>
      </c>
      <c r="P151" s="45" t="str">
        <f>""</f>
        <v/>
      </c>
      <c r="Q151" s="45" t="str">
        <f>""</f>
        <v/>
      </c>
      <c r="R151" s="45" t="s">
        <v>19</v>
      </c>
      <c r="S151" s="45" t="s">
        <v>1461</v>
      </c>
      <c r="T151" s="46"/>
    </row>
    <row r="152" spans="1:20" ht="38.25">
      <c r="A152" s="47">
        <f t="shared" si="2"/>
        <v>1764</v>
      </c>
      <c r="B152" s="48">
        <v>764</v>
      </c>
      <c r="C152" s="48">
        <v>9162085</v>
      </c>
      <c r="D152" s="48">
        <v>2085</v>
      </c>
      <c r="E152" s="48">
        <v>115535</v>
      </c>
      <c r="F152" s="48" t="s">
        <v>1010</v>
      </c>
      <c r="G152" s="48" t="s">
        <v>87</v>
      </c>
      <c r="H152" s="49" t="s">
        <v>1472</v>
      </c>
      <c r="I152" s="62" t="s">
        <v>1555</v>
      </c>
      <c r="J152" s="62" t="s">
        <v>1556</v>
      </c>
      <c r="K152" s="76">
        <v>7798</v>
      </c>
      <c r="L152" s="76" t="str">
        <f>""</f>
        <v/>
      </c>
      <c r="M152" s="56" t="str">
        <f>""</f>
        <v/>
      </c>
      <c r="N152" s="56" t="str">
        <f>""</f>
        <v/>
      </c>
      <c r="O152" s="56" t="s">
        <v>1557</v>
      </c>
      <c r="P152" s="62" t="s">
        <v>1558</v>
      </c>
      <c r="Q152" s="76" t="str">
        <f>""</f>
        <v/>
      </c>
      <c r="R152" s="45" t="s">
        <v>17</v>
      </c>
      <c r="S152" s="45" t="str">
        <f>""</f>
        <v/>
      </c>
      <c r="T152" s="46" t="s">
        <v>1504</v>
      </c>
    </row>
    <row r="153" spans="1:20" ht="38.25">
      <c r="A153" s="47">
        <f t="shared" si="2"/>
        <v>2764</v>
      </c>
      <c r="B153" s="51">
        <v>764</v>
      </c>
      <c r="C153" s="51">
        <v>9162085</v>
      </c>
      <c r="D153" s="51">
        <v>2085</v>
      </c>
      <c r="E153" s="51">
        <v>115535</v>
      </c>
      <c r="F153" s="51" t="s">
        <v>1010</v>
      </c>
      <c r="G153" s="51" t="s">
        <v>87</v>
      </c>
      <c r="H153" s="49" t="s">
        <v>1472</v>
      </c>
      <c r="I153" s="76" t="s">
        <v>1559</v>
      </c>
      <c r="J153" s="76" t="s">
        <v>1560</v>
      </c>
      <c r="K153" s="76">
        <v>5575</v>
      </c>
      <c r="L153" s="76" t="str">
        <f>""</f>
        <v/>
      </c>
      <c r="M153" s="56" t="str">
        <f>""</f>
        <v/>
      </c>
      <c r="N153" s="56" t="str">
        <f>""</f>
        <v/>
      </c>
      <c r="O153" s="56" t="s">
        <v>1557</v>
      </c>
      <c r="P153" s="62" t="s">
        <v>1558</v>
      </c>
      <c r="Q153" s="76" t="str">
        <f>""</f>
        <v/>
      </c>
      <c r="R153" s="45" t="s">
        <v>17</v>
      </c>
      <c r="S153" s="45" t="str">
        <f>""</f>
        <v/>
      </c>
      <c r="T153" s="46" t="s">
        <v>1504</v>
      </c>
    </row>
    <row r="154" spans="1:20" ht="38.25">
      <c r="A154" s="47">
        <f t="shared" si="2"/>
        <v>3764</v>
      </c>
      <c r="B154" s="51">
        <v>764</v>
      </c>
      <c r="C154" s="51">
        <v>9162085</v>
      </c>
      <c r="D154" s="51">
        <v>2085</v>
      </c>
      <c r="E154" s="51">
        <v>115535</v>
      </c>
      <c r="F154" s="51" t="s">
        <v>1010</v>
      </c>
      <c r="G154" s="51" t="s">
        <v>87</v>
      </c>
      <c r="H154" s="49" t="s">
        <v>1472</v>
      </c>
      <c r="I154" s="76" t="str">
        <f>""</f>
        <v/>
      </c>
      <c r="J154" s="76" t="s">
        <v>1561</v>
      </c>
      <c r="K154" s="76">
        <v>2192</v>
      </c>
      <c r="L154" s="76" t="str">
        <f>""</f>
        <v/>
      </c>
      <c r="M154" s="56" t="str">
        <f>""</f>
        <v/>
      </c>
      <c r="N154" s="56" t="str">
        <f>""</f>
        <v/>
      </c>
      <c r="O154" s="56" t="s">
        <v>1557</v>
      </c>
      <c r="P154" s="62" t="s">
        <v>1558</v>
      </c>
      <c r="Q154" s="76" t="str">
        <f>""</f>
        <v/>
      </c>
      <c r="R154" s="45" t="s">
        <v>17</v>
      </c>
      <c r="S154" s="45" t="str">
        <f>""</f>
        <v/>
      </c>
      <c r="T154" s="46" t="s">
        <v>1504</v>
      </c>
    </row>
    <row r="155" spans="1:20">
      <c r="A155" s="47">
        <f t="shared" si="2"/>
        <v>1765</v>
      </c>
      <c r="B155" s="50">
        <v>765</v>
      </c>
      <c r="C155" s="50">
        <v>9163065</v>
      </c>
      <c r="D155" s="50">
        <v>3065</v>
      </c>
      <c r="E155" s="50">
        <v>115647</v>
      </c>
      <c r="F155" s="50" t="s">
        <v>1562</v>
      </c>
      <c r="G155" s="50" t="s">
        <v>87</v>
      </c>
      <c r="H155" s="49" t="s">
        <v>19</v>
      </c>
      <c r="I155" s="45" t="str">
        <f>""</f>
        <v/>
      </c>
      <c r="J155" s="45" t="str">
        <f>""</f>
        <v/>
      </c>
      <c r="K155" s="45" t="str">
        <f>""</f>
        <v/>
      </c>
      <c r="L155" s="45" t="str">
        <f>""</f>
        <v/>
      </c>
      <c r="M155" s="45" t="str">
        <f>""</f>
        <v/>
      </c>
      <c r="N155" s="45" t="str">
        <f>""</f>
        <v/>
      </c>
      <c r="O155" s="45" t="str">
        <f>""</f>
        <v/>
      </c>
      <c r="P155" s="45" t="str">
        <f>""</f>
        <v/>
      </c>
      <c r="Q155" s="45" t="str">
        <f>""</f>
        <v/>
      </c>
      <c r="R155" s="45" t="s">
        <v>19</v>
      </c>
      <c r="S155" s="45" t="s">
        <v>1461</v>
      </c>
      <c r="T155" s="46"/>
    </row>
    <row r="156" spans="1:20">
      <c r="A156" s="47">
        <f t="shared" si="2"/>
        <v>1766</v>
      </c>
      <c r="B156" s="50">
        <v>766</v>
      </c>
      <c r="C156" s="50">
        <v>9162064</v>
      </c>
      <c r="D156" s="50">
        <v>2064</v>
      </c>
      <c r="E156" s="50">
        <v>115519</v>
      </c>
      <c r="F156" s="50" t="s">
        <v>1423</v>
      </c>
      <c r="G156" s="50" t="s">
        <v>87</v>
      </c>
      <c r="H156" s="49" t="s">
        <v>19</v>
      </c>
      <c r="I156" s="45" t="str">
        <f>""</f>
        <v/>
      </c>
      <c r="J156" s="45" t="str">
        <f>""</f>
        <v/>
      </c>
      <c r="K156" s="45" t="str">
        <f>""</f>
        <v/>
      </c>
      <c r="L156" s="45" t="str">
        <f>""</f>
        <v/>
      </c>
      <c r="M156" s="45" t="str">
        <f>""</f>
        <v/>
      </c>
      <c r="N156" s="45" t="str">
        <f>""</f>
        <v/>
      </c>
      <c r="O156" s="45" t="str">
        <f>""</f>
        <v/>
      </c>
      <c r="P156" s="45" t="str">
        <f>""</f>
        <v/>
      </c>
      <c r="Q156" s="45" t="str">
        <f>""</f>
        <v/>
      </c>
      <c r="R156" s="45" t="s">
        <v>19</v>
      </c>
      <c r="S156" s="45" t="s">
        <v>1461</v>
      </c>
      <c r="T156" s="46"/>
    </row>
    <row r="157" spans="1:20">
      <c r="A157" s="47">
        <f t="shared" si="2"/>
        <v>1767</v>
      </c>
      <c r="B157" s="50">
        <v>767</v>
      </c>
      <c r="C157" s="50">
        <v>9162065</v>
      </c>
      <c r="D157" s="50">
        <v>2065</v>
      </c>
      <c r="E157" s="50">
        <v>115520</v>
      </c>
      <c r="F157" s="50" t="s">
        <v>1563</v>
      </c>
      <c r="G157" s="50" t="s">
        <v>87</v>
      </c>
      <c r="H157" s="49" t="s">
        <v>19</v>
      </c>
      <c r="I157" s="45" t="str">
        <f>""</f>
        <v/>
      </c>
      <c r="J157" s="45" t="str">
        <f>""</f>
        <v/>
      </c>
      <c r="K157" s="45" t="str">
        <f>""</f>
        <v/>
      </c>
      <c r="L157" s="45" t="str">
        <f>""</f>
        <v/>
      </c>
      <c r="M157" s="45" t="str">
        <f>""</f>
        <v/>
      </c>
      <c r="N157" s="45" t="str">
        <f>""</f>
        <v/>
      </c>
      <c r="O157" s="45" t="str">
        <f>""</f>
        <v/>
      </c>
      <c r="P157" s="45" t="str">
        <f>""</f>
        <v/>
      </c>
      <c r="Q157" s="45" t="str">
        <f>""</f>
        <v/>
      </c>
      <c r="R157" s="45" t="s">
        <v>19</v>
      </c>
      <c r="S157" s="45" t="s">
        <v>1461</v>
      </c>
      <c r="T157" s="46"/>
    </row>
    <row r="158" spans="1:20">
      <c r="A158" s="47">
        <f t="shared" si="2"/>
        <v>1768</v>
      </c>
      <c r="B158" s="50">
        <v>768</v>
      </c>
      <c r="C158" s="50">
        <v>9163360</v>
      </c>
      <c r="D158" s="50">
        <v>3360</v>
      </c>
      <c r="E158" s="50">
        <v>115711</v>
      </c>
      <c r="F158" s="50" t="s">
        <v>1564</v>
      </c>
      <c r="G158" s="50" t="s">
        <v>87</v>
      </c>
      <c r="H158" s="49" t="s">
        <v>19</v>
      </c>
      <c r="I158" s="45" t="str">
        <f>""</f>
        <v/>
      </c>
      <c r="J158" s="45" t="str">
        <f>""</f>
        <v/>
      </c>
      <c r="K158" s="45" t="str">
        <f>""</f>
        <v/>
      </c>
      <c r="L158" s="45" t="str">
        <f>""</f>
        <v/>
      </c>
      <c r="M158" s="45" t="str">
        <f>""</f>
        <v/>
      </c>
      <c r="N158" s="45" t="str">
        <f>""</f>
        <v/>
      </c>
      <c r="O158" s="45" t="str">
        <f>""</f>
        <v/>
      </c>
      <c r="P158" s="45" t="str">
        <f>""</f>
        <v/>
      </c>
      <c r="Q158" s="45" t="str">
        <f>""</f>
        <v/>
      </c>
      <c r="R158" s="45" t="s">
        <v>19</v>
      </c>
      <c r="S158" s="45" t="s">
        <v>1461</v>
      </c>
      <c r="T158" s="46"/>
    </row>
    <row r="159" spans="1:20" ht="25.5">
      <c r="A159" s="47">
        <f t="shared" si="2"/>
        <v>1769</v>
      </c>
      <c r="B159" s="51">
        <v>769</v>
      </c>
      <c r="C159" s="51">
        <v>9163344</v>
      </c>
      <c r="D159" s="51">
        <v>3344</v>
      </c>
      <c r="E159" s="51">
        <v>115697</v>
      </c>
      <c r="F159" s="51" t="s">
        <v>1565</v>
      </c>
      <c r="G159" s="51" t="s">
        <v>87</v>
      </c>
      <c r="H159" s="49" t="s">
        <v>19</v>
      </c>
      <c r="I159" s="71" t="str">
        <f>""</f>
        <v/>
      </c>
      <c r="J159" s="71" t="str">
        <f>""</f>
        <v/>
      </c>
      <c r="K159" s="71" t="str">
        <f>""</f>
        <v/>
      </c>
      <c r="L159" s="71" t="str">
        <f>""</f>
        <v/>
      </c>
      <c r="M159" s="72" t="str">
        <f>""</f>
        <v/>
      </c>
      <c r="N159" s="72" t="str">
        <f>""</f>
        <v/>
      </c>
      <c r="O159" s="72" t="str">
        <f>""</f>
        <v/>
      </c>
      <c r="P159" s="72" t="str">
        <f>""</f>
        <v/>
      </c>
      <c r="Q159" s="45" t="str">
        <f>""</f>
        <v/>
      </c>
      <c r="R159" s="45" t="s">
        <v>19</v>
      </c>
      <c r="S159" s="45" t="s">
        <v>1461</v>
      </c>
      <c r="T159" s="46"/>
    </row>
    <row r="160" spans="1:20" ht="25.5">
      <c r="A160" s="47">
        <f t="shared" si="2"/>
        <v>2769</v>
      </c>
      <c r="B160" s="48">
        <v>769</v>
      </c>
      <c r="C160" s="48">
        <v>9163344</v>
      </c>
      <c r="D160" s="48">
        <v>3344</v>
      </c>
      <c r="E160" s="48">
        <v>115697</v>
      </c>
      <c r="F160" s="48" t="s">
        <v>1565</v>
      </c>
      <c r="G160" s="48" t="s">
        <v>87</v>
      </c>
      <c r="H160" s="49" t="s">
        <v>19</v>
      </c>
      <c r="I160" s="71" t="str">
        <f>""</f>
        <v/>
      </c>
      <c r="J160" s="71" t="str">
        <f>""</f>
        <v/>
      </c>
      <c r="K160" s="71" t="str">
        <f>""</f>
        <v/>
      </c>
      <c r="L160" s="71" t="str">
        <f>""</f>
        <v/>
      </c>
      <c r="M160" s="72" t="str">
        <f>""</f>
        <v/>
      </c>
      <c r="N160" s="72" t="str">
        <f>""</f>
        <v/>
      </c>
      <c r="O160" s="72" t="str">
        <f>""</f>
        <v/>
      </c>
      <c r="P160" s="72" t="str">
        <f>""</f>
        <v/>
      </c>
      <c r="Q160" s="45" t="str">
        <f>""</f>
        <v/>
      </c>
      <c r="R160" s="45" t="s">
        <v>19</v>
      </c>
      <c r="S160" s="45" t="s">
        <v>1461</v>
      </c>
      <c r="T160" s="46"/>
    </row>
    <row r="161" spans="1:20" ht="25.5">
      <c r="A161" s="47">
        <f t="shared" si="2"/>
        <v>3769</v>
      </c>
      <c r="B161" s="48">
        <v>769</v>
      </c>
      <c r="C161" s="48">
        <v>9163344</v>
      </c>
      <c r="D161" s="48">
        <v>3344</v>
      </c>
      <c r="E161" s="48">
        <v>115697</v>
      </c>
      <c r="F161" s="48" t="s">
        <v>1565</v>
      </c>
      <c r="G161" s="48" t="s">
        <v>87</v>
      </c>
      <c r="H161" s="49" t="s">
        <v>19</v>
      </c>
      <c r="I161" s="71" t="str">
        <f>""</f>
        <v/>
      </c>
      <c r="J161" s="71" t="str">
        <f>""</f>
        <v/>
      </c>
      <c r="K161" s="71" t="str">
        <f>""</f>
        <v/>
      </c>
      <c r="L161" s="71" t="str">
        <f>""</f>
        <v/>
      </c>
      <c r="M161" s="72" t="str">
        <f>""</f>
        <v/>
      </c>
      <c r="N161" s="72" t="str">
        <f>""</f>
        <v/>
      </c>
      <c r="O161" s="72" t="str">
        <f>""</f>
        <v/>
      </c>
      <c r="P161" s="72" t="str">
        <f>""</f>
        <v/>
      </c>
      <c r="Q161" s="45" t="str">
        <f>""</f>
        <v/>
      </c>
      <c r="R161" s="45" t="s">
        <v>19</v>
      </c>
      <c r="S161" s="45" t="s">
        <v>1461</v>
      </c>
      <c r="T161" s="46"/>
    </row>
    <row r="162" spans="1:20" ht="25.5">
      <c r="A162" s="47">
        <f t="shared" si="2"/>
        <v>4769</v>
      </c>
      <c r="B162" s="48">
        <v>769</v>
      </c>
      <c r="C162" s="48">
        <v>9163344</v>
      </c>
      <c r="D162" s="48">
        <v>3344</v>
      </c>
      <c r="E162" s="48">
        <v>115697</v>
      </c>
      <c r="F162" s="48" t="s">
        <v>1565</v>
      </c>
      <c r="G162" s="48" t="s">
        <v>87</v>
      </c>
      <c r="H162" s="49" t="s">
        <v>19</v>
      </c>
      <c r="I162" s="71" t="str">
        <f>""</f>
        <v/>
      </c>
      <c r="J162" s="71" t="str">
        <f>""</f>
        <v/>
      </c>
      <c r="K162" s="71" t="str">
        <f>""</f>
        <v/>
      </c>
      <c r="L162" s="71" t="str">
        <f>""</f>
        <v/>
      </c>
      <c r="M162" s="72" t="str">
        <f>""</f>
        <v/>
      </c>
      <c r="N162" s="72" t="str">
        <f>""</f>
        <v/>
      </c>
      <c r="O162" s="72" t="str">
        <f>""</f>
        <v/>
      </c>
      <c r="P162" s="72" t="str">
        <f>""</f>
        <v/>
      </c>
      <c r="Q162" s="45" t="str">
        <f>""</f>
        <v/>
      </c>
      <c r="R162" s="45" t="s">
        <v>19</v>
      </c>
      <c r="S162" s="45" t="s">
        <v>1461</v>
      </c>
      <c r="T162" s="46"/>
    </row>
    <row r="163" spans="1:20">
      <c r="A163" s="47">
        <f t="shared" si="2"/>
        <v>1771</v>
      </c>
      <c r="B163" s="50">
        <v>771</v>
      </c>
      <c r="C163" s="50">
        <v>9163345</v>
      </c>
      <c r="D163" s="50">
        <v>3345</v>
      </c>
      <c r="E163" s="50">
        <v>115698</v>
      </c>
      <c r="F163" s="50" t="s">
        <v>1566</v>
      </c>
      <c r="G163" s="50" t="s">
        <v>87</v>
      </c>
      <c r="H163" s="49" t="s">
        <v>19</v>
      </c>
      <c r="I163" s="45" t="str">
        <f>""</f>
        <v/>
      </c>
      <c r="J163" s="45" t="str">
        <f>""</f>
        <v/>
      </c>
      <c r="K163" s="45" t="str">
        <f>""</f>
        <v/>
      </c>
      <c r="L163" s="45" t="str">
        <f>""</f>
        <v/>
      </c>
      <c r="M163" s="45" t="str">
        <f>""</f>
        <v/>
      </c>
      <c r="N163" s="45" t="str">
        <f>""</f>
        <v/>
      </c>
      <c r="O163" s="45" t="str">
        <f>""</f>
        <v/>
      </c>
      <c r="P163" s="45" t="str">
        <f>""</f>
        <v/>
      </c>
      <c r="Q163" s="45" t="str">
        <f>""</f>
        <v/>
      </c>
      <c r="R163" s="45" t="s">
        <v>19</v>
      </c>
      <c r="S163" s="45" t="s">
        <v>1461</v>
      </c>
      <c r="T163" s="46"/>
    </row>
    <row r="164" spans="1:20">
      <c r="A164" s="47">
        <f t="shared" si="2"/>
        <v>1775</v>
      </c>
      <c r="B164" s="47">
        <v>775</v>
      </c>
      <c r="C164" s="47">
        <v>9162072</v>
      </c>
      <c r="D164" s="47">
        <v>2072</v>
      </c>
      <c r="E164" s="47">
        <v>115526</v>
      </c>
      <c r="F164" s="47" t="s">
        <v>1055</v>
      </c>
      <c r="G164" s="47" t="s">
        <v>87</v>
      </c>
      <c r="H164" s="49" t="s">
        <v>19</v>
      </c>
      <c r="I164" s="45" t="str">
        <f>""</f>
        <v/>
      </c>
      <c r="J164" s="45" t="str">
        <f>""</f>
        <v/>
      </c>
      <c r="K164" s="45" t="str">
        <f>""</f>
        <v/>
      </c>
      <c r="L164" s="45" t="str">
        <f>""</f>
        <v/>
      </c>
      <c r="M164" s="45" t="str">
        <f>""</f>
        <v/>
      </c>
      <c r="N164" s="45" t="str">
        <f>""</f>
        <v/>
      </c>
      <c r="O164" s="45" t="str">
        <f>""</f>
        <v/>
      </c>
      <c r="P164" s="45" t="str">
        <f>""</f>
        <v/>
      </c>
      <c r="Q164" s="45" t="str">
        <f>""</f>
        <v/>
      </c>
      <c r="R164" s="45" t="s">
        <v>19</v>
      </c>
      <c r="S164" s="45" t="s">
        <v>1461</v>
      </c>
      <c r="T164" s="46"/>
    </row>
    <row r="165" spans="1:20">
      <c r="A165" s="47">
        <f t="shared" si="2"/>
        <v>1776</v>
      </c>
      <c r="B165" s="47">
        <v>776</v>
      </c>
      <c r="C165" s="47">
        <v>9162084</v>
      </c>
      <c r="D165" s="47">
        <v>2084</v>
      </c>
      <c r="E165" s="47">
        <v>115534</v>
      </c>
      <c r="F165" s="47" t="s">
        <v>1567</v>
      </c>
      <c r="G165" s="47" t="s">
        <v>87</v>
      </c>
      <c r="H165" s="49" t="s">
        <v>19</v>
      </c>
      <c r="I165" s="52" t="str">
        <f>""</f>
        <v/>
      </c>
      <c r="J165" s="52" t="str">
        <f>""</f>
        <v/>
      </c>
      <c r="K165" s="52" t="str">
        <f>""</f>
        <v/>
      </c>
      <c r="L165" s="52" t="str">
        <f>""</f>
        <v/>
      </c>
      <c r="M165" s="53" t="str">
        <f>""</f>
        <v/>
      </c>
      <c r="N165" s="53" t="str">
        <f>""</f>
        <v/>
      </c>
      <c r="O165" s="53" t="str">
        <f>""</f>
        <v/>
      </c>
      <c r="P165" s="53" t="str">
        <f>""</f>
        <v/>
      </c>
      <c r="Q165" s="45" t="str">
        <f>""</f>
        <v/>
      </c>
      <c r="R165" s="45" t="s">
        <v>19</v>
      </c>
      <c r="S165" s="45" t="s">
        <v>1461</v>
      </c>
      <c r="T165" s="46"/>
    </row>
    <row r="166" spans="1:20">
      <c r="A166" s="47">
        <f t="shared" si="2"/>
        <v>1777</v>
      </c>
      <c r="B166" s="50">
        <v>777</v>
      </c>
      <c r="C166" s="50">
        <v>9163067</v>
      </c>
      <c r="D166" s="50">
        <v>3067</v>
      </c>
      <c r="E166" s="50">
        <v>115648</v>
      </c>
      <c r="F166" s="50" t="s">
        <v>1568</v>
      </c>
      <c r="G166" s="50" t="s">
        <v>87</v>
      </c>
      <c r="H166" s="49" t="s">
        <v>19</v>
      </c>
      <c r="I166" s="45" t="str">
        <f>""</f>
        <v/>
      </c>
      <c r="J166" s="45" t="str">
        <f>""</f>
        <v/>
      </c>
      <c r="K166" s="45" t="str">
        <f>""</f>
        <v/>
      </c>
      <c r="L166" s="45" t="str">
        <f>""</f>
        <v/>
      </c>
      <c r="M166" s="45" t="str">
        <f>""</f>
        <v/>
      </c>
      <c r="N166" s="45" t="str">
        <f>""</f>
        <v/>
      </c>
      <c r="O166" s="45" t="str">
        <f>""</f>
        <v/>
      </c>
      <c r="P166" s="45" t="str">
        <f>""</f>
        <v/>
      </c>
      <c r="Q166" s="45" t="str">
        <f>""</f>
        <v/>
      </c>
      <c r="R166" s="45" t="s">
        <v>19</v>
      </c>
      <c r="S166" s="45" t="s">
        <v>1461</v>
      </c>
      <c r="T166" s="46"/>
    </row>
    <row r="167" spans="1:20">
      <c r="A167" s="47">
        <f t="shared" si="2"/>
        <v>1779</v>
      </c>
      <c r="B167" s="50">
        <v>779</v>
      </c>
      <c r="C167" s="50">
        <v>9163068</v>
      </c>
      <c r="D167" s="50">
        <v>3068</v>
      </c>
      <c r="E167" s="50">
        <v>115649</v>
      </c>
      <c r="F167" s="50" t="s">
        <v>1569</v>
      </c>
      <c r="G167" s="50" t="s">
        <v>87</v>
      </c>
      <c r="H167" s="49" t="s">
        <v>19</v>
      </c>
      <c r="I167" s="45" t="str">
        <f>""</f>
        <v/>
      </c>
      <c r="J167" s="45" t="str">
        <f>""</f>
        <v/>
      </c>
      <c r="K167" s="45" t="str">
        <f>""</f>
        <v/>
      </c>
      <c r="L167" s="45" t="str">
        <f>""</f>
        <v/>
      </c>
      <c r="M167" s="45" t="str">
        <f>""</f>
        <v/>
      </c>
      <c r="N167" s="45" t="str">
        <f>""</f>
        <v/>
      </c>
      <c r="O167" s="45" t="str">
        <f>""</f>
        <v/>
      </c>
      <c r="P167" s="45" t="str">
        <f>""</f>
        <v/>
      </c>
      <c r="Q167" s="45" t="str">
        <f>""</f>
        <v/>
      </c>
      <c r="R167" s="45" t="s">
        <v>19</v>
      </c>
      <c r="S167" s="45" t="s">
        <v>1461</v>
      </c>
      <c r="T167" s="46"/>
    </row>
    <row r="168" spans="1:20">
      <c r="A168" s="47">
        <f t="shared" si="2"/>
        <v>1781</v>
      </c>
      <c r="B168" s="50">
        <v>781</v>
      </c>
      <c r="C168" s="50">
        <v>9162137</v>
      </c>
      <c r="D168" s="50">
        <v>2137</v>
      </c>
      <c r="E168" s="50">
        <v>115573</v>
      </c>
      <c r="F168" s="50" t="s">
        <v>1570</v>
      </c>
      <c r="G168" s="50" t="s">
        <v>87</v>
      </c>
      <c r="H168" s="49" t="s">
        <v>19</v>
      </c>
      <c r="I168" s="45" t="str">
        <f>""</f>
        <v/>
      </c>
      <c r="J168" s="45" t="str">
        <f>""</f>
        <v/>
      </c>
      <c r="K168" s="45" t="str">
        <f>""</f>
        <v/>
      </c>
      <c r="L168" s="45" t="str">
        <f>""</f>
        <v/>
      </c>
      <c r="M168" s="45" t="str">
        <f>""</f>
        <v/>
      </c>
      <c r="N168" s="45" t="str">
        <f>""</f>
        <v/>
      </c>
      <c r="O168" s="45" t="str">
        <f>""</f>
        <v/>
      </c>
      <c r="P168" s="45" t="str">
        <f>""</f>
        <v/>
      </c>
      <c r="Q168" s="45" t="str">
        <f>""</f>
        <v/>
      </c>
      <c r="R168" s="45" t="s">
        <v>19</v>
      </c>
      <c r="S168" s="45" t="s">
        <v>1461</v>
      </c>
      <c r="T168" s="46"/>
    </row>
    <row r="169" spans="1:20">
      <c r="A169" s="47">
        <f t="shared" si="2"/>
        <v>1782</v>
      </c>
      <c r="B169" s="50">
        <v>782</v>
      </c>
      <c r="C169" s="50">
        <v>9162086</v>
      </c>
      <c r="D169" s="50">
        <v>2086</v>
      </c>
      <c r="E169" s="50">
        <v>115536</v>
      </c>
      <c r="F169" s="50" t="s">
        <v>1090</v>
      </c>
      <c r="G169" s="50" t="s">
        <v>87</v>
      </c>
      <c r="H169" s="49" t="s">
        <v>19</v>
      </c>
      <c r="I169" s="52" t="str">
        <f>""</f>
        <v/>
      </c>
      <c r="J169" s="52" t="str">
        <f>""</f>
        <v/>
      </c>
      <c r="K169" s="52" t="str">
        <f>""</f>
        <v/>
      </c>
      <c r="L169" s="52" t="str">
        <f>""</f>
        <v/>
      </c>
      <c r="M169" s="53" t="str">
        <f>""</f>
        <v/>
      </c>
      <c r="N169" s="53" t="str">
        <f>""</f>
        <v/>
      </c>
      <c r="O169" s="53" t="str">
        <f>""</f>
        <v/>
      </c>
      <c r="P169" s="53" t="str">
        <f>""</f>
        <v/>
      </c>
      <c r="Q169" s="45" t="str">
        <f>""</f>
        <v/>
      </c>
      <c r="R169" s="45" t="s">
        <v>19</v>
      </c>
      <c r="S169" s="45" t="s">
        <v>1461</v>
      </c>
      <c r="T169" s="46"/>
    </row>
    <row r="170" spans="1:20">
      <c r="A170" s="47">
        <f t="shared" si="2"/>
        <v>1784</v>
      </c>
      <c r="B170" s="47">
        <v>784</v>
      </c>
      <c r="C170" s="47">
        <v>9162066</v>
      </c>
      <c r="D170" s="47">
        <v>2066</v>
      </c>
      <c r="E170" s="47">
        <v>115521</v>
      </c>
      <c r="F170" s="47" t="s">
        <v>1094</v>
      </c>
      <c r="G170" s="47" t="s">
        <v>87</v>
      </c>
      <c r="H170" s="49" t="s">
        <v>19</v>
      </c>
      <c r="I170" s="45" t="str">
        <f>""</f>
        <v/>
      </c>
      <c r="J170" s="45" t="str">
        <f>""</f>
        <v/>
      </c>
      <c r="K170" s="45" t="str">
        <f>""</f>
        <v/>
      </c>
      <c r="L170" s="45" t="str">
        <f>""</f>
        <v/>
      </c>
      <c r="M170" s="45" t="str">
        <f>""</f>
        <v/>
      </c>
      <c r="N170" s="45" t="str">
        <f>""</f>
        <v/>
      </c>
      <c r="O170" s="45" t="str">
        <f>""</f>
        <v/>
      </c>
      <c r="P170" s="45" t="str">
        <f>""</f>
        <v/>
      </c>
      <c r="Q170" s="45" t="str">
        <f>""</f>
        <v/>
      </c>
      <c r="R170" s="45" t="s">
        <v>19</v>
      </c>
      <c r="S170" s="45" t="s">
        <v>1461</v>
      </c>
      <c r="T170" s="46"/>
    </row>
    <row r="171" spans="1:20">
      <c r="A171" s="47">
        <f t="shared" si="2"/>
        <v>1786</v>
      </c>
      <c r="B171" s="48">
        <v>786</v>
      </c>
      <c r="C171" s="48">
        <v>9163069</v>
      </c>
      <c r="D171" s="48">
        <v>3069</v>
      </c>
      <c r="E171" s="48">
        <v>115650</v>
      </c>
      <c r="F171" s="73" t="s">
        <v>1571</v>
      </c>
      <c r="G171" s="48" t="s">
        <v>87</v>
      </c>
      <c r="H171" s="49" t="s">
        <v>19</v>
      </c>
      <c r="I171" s="45" t="str">
        <f>""</f>
        <v/>
      </c>
      <c r="J171" s="45" t="str">
        <f>""</f>
        <v/>
      </c>
      <c r="K171" s="45" t="str">
        <f>""</f>
        <v/>
      </c>
      <c r="L171" s="45" t="str">
        <f>""</f>
        <v/>
      </c>
      <c r="M171" s="45" t="str">
        <f>""</f>
        <v/>
      </c>
      <c r="N171" s="45" t="str">
        <f>""</f>
        <v/>
      </c>
      <c r="O171" s="45" t="str">
        <f>""</f>
        <v/>
      </c>
      <c r="P171" s="45" t="str">
        <f>""</f>
        <v/>
      </c>
      <c r="Q171" s="45" t="str">
        <f>""</f>
        <v/>
      </c>
      <c r="R171" s="45" t="s">
        <v>19</v>
      </c>
      <c r="S171" s="45" t="s">
        <v>1461</v>
      </c>
      <c r="T171" s="46"/>
    </row>
    <row r="172" spans="1:20">
      <c r="A172" s="47">
        <f t="shared" si="2"/>
        <v>2786</v>
      </c>
      <c r="B172" s="51">
        <v>786</v>
      </c>
      <c r="C172" s="51">
        <v>9163069</v>
      </c>
      <c r="D172" s="51">
        <v>3069</v>
      </c>
      <c r="E172" s="51">
        <v>115650</v>
      </c>
      <c r="F172" s="74" t="s">
        <v>1571</v>
      </c>
      <c r="G172" s="51" t="s">
        <v>87</v>
      </c>
      <c r="H172" s="49" t="s">
        <v>19</v>
      </c>
      <c r="I172" s="45" t="str">
        <f>""</f>
        <v/>
      </c>
      <c r="J172" s="45" t="str">
        <f>""</f>
        <v/>
      </c>
      <c r="K172" s="45" t="str">
        <f>""</f>
        <v/>
      </c>
      <c r="L172" s="45" t="str">
        <f>""</f>
        <v/>
      </c>
      <c r="M172" s="45" t="str">
        <f>""</f>
        <v/>
      </c>
      <c r="N172" s="45" t="str">
        <f>""</f>
        <v/>
      </c>
      <c r="O172" s="45" t="str">
        <f>""</f>
        <v/>
      </c>
      <c r="P172" s="45" t="str">
        <f>""</f>
        <v/>
      </c>
      <c r="Q172" s="45" t="str">
        <f>""</f>
        <v/>
      </c>
      <c r="R172" s="45" t="s">
        <v>19</v>
      </c>
      <c r="S172" s="45" t="s">
        <v>1461</v>
      </c>
      <c r="T172" s="46"/>
    </row>
    <row r="173" spans="1:20">
      <c r="A173" s="47">
        <f t="shared" si="2"/>
        <v>1787</v>
      </c>
      <c r="B173" s="50">
        <v>787</v>
      </c>
      <c r="C173" s="50">
        <v>9163070</v>
      </c>
      <c r="D173" s="50">
        <v>3070</v>
      </c>
      <c r="E173" s="50">
        <v>115651</v>
      </c>
      <c r="F173" s="50" t="s">
        <v>1572</v>
      </c>
      <c r="G173" s="50" t="s">
        <v>87</v>
      </c>
      <c r="H173" s="49" t="s">
        <v>19</v>
      </c>
      <c r="I173" s="45" t="str">
        <f>""</f>
        <v/>
      </c>
      <c r="J173" s="45" t="str">
        <f>""</f>
        <v/>
      </c>
      <c r="K173" s="45" t="str">
        <f>""</f>
        <v/>
      </c>
      <c r="L173" s="45" t="str">
        <f>""</f>
        <v/>
      </c>
      <c r="M173" s="45" t="str">
        <f>""</f>
        <v/>
      </c>
      <c r="N173" s="45" t="str">
        <f>""</f>
        <v/>
      </c>
      <c r="O173" s="45" t="str">
        <f>""</f>
        <v/>
      </c>
      <c r="P173" s="45" t="str">
        <f>""</f>
        <v/>
      </c>
      <c r="Q173" s="45" t="str">
        <f>""</f>
        <v/>
      </c>
      <c r="R173" s="45" t="s">
        <v>19</v>
      </c>
      <c r="S173" s="45" t="s">
        <v>1461</v>
      </c>
      <c r="T173" s="46"/>
    </row>
    <row r="174" spans="1:20">
      <c r="A174" s="47">
        <f t="shared" si="2"/>
        <v>1789</v>
      </c>
      <c r="B174" s="50">
        <v>789</v>
      </c>
      <c r="C174" s="50">
        <v>9163374</v>
      </c>
      <c r="D174" s="50">
        <v>3374</v>
      </c>
      <c r="E174" s="50">
        <v>135437</v>
      </c>
      <c r="F174" s="50" t="s">
        <v>1573</v>
      </c>
      <c r="G174" s="50" t="s">
        <v>87</v>
      </c>
      <c r="H174" s="49" t="s">
        <v>19</v>
      </c>
      <c r="I174" s="45" t="str">
        <f>""</f>
        <v/>
      </c>
      <c r="J174" s="45" t="str">
        <f>""</f>
        <v/>
      </c>
      <c r="K174" s="45" t="str">
        <f>""</f>
        <v/>
      </c>
      <c r="L174" s="45" t="str">
        <f>""</f>
        <v/>
      </c>
      <c r="M174" s="45" t="str">
        <f>""</f>
        <v/>
      </c>
      <c r="N174" s="45" t="str">
        <f>""</f>
        <v/>
      </c>
      <c r="O174" s="45" t="str">
        <f>""</f>
        <v/>
      </c>
      <c r="P174" s="45" t="str">
        <f>""</f>
        <v/>
      </c>
      <c r="Q174" s="45" t="str">
        <f>""</f>
        <v/>
      </c>
      <c r="R174" s="45" t="s">
        <v>19</v>
      </c>
      <c r="S174" s="45" t="s">
        <v>1461</v>
      </c>
      <c r="T174" s="46"/>
    </row>
    <row r="175" spans="1:20">
      <c r="A175" s="47">
        <f t="shared" si="2"/>
        <v>1791</v>
      </c>
      <c r="B175" s="50">
        <v>791</v>
      </c>
      <c r="C175" s="50">
        <v>9162146</v>
      </c>
      <c r="D175" s="50">
        <v>2146</v>
      </c>
      <c r="E175" s="50">
        <v>115581</v>
      </c>
      <c r="F175" s="50" t="s">
        <v>1574</v>
      </c>
      <c r="G175" s="50" t="s">
        <v>87</v>
      </c>
      <c r="H175" s="49" t="s">
        <v>19</v>
      </c>
      <c r="I175" s="45" t="str">
        <f>""</f>
        <v/>
      </c>
      <c r="J175" s="45" t="str">
        <f>""</f>
        <v/>
      </c>
      <c r="K175" s="45" t="str">
        <f>""</f>
        <v/>
      </c>
      <c r="L175" s="45" t="str">
        <f>""</f>
        <v/>
      </c>
      <c r="M175" s="45" t="str">
        <f>""</f>
        <v/>
      </c>
      <c r="N175" s="45" t="str">
        <f>""</f>
        <v/>
      </c>
      <c r="O175" s="45" t="str">
        <f>""</f>
        <v/>
      </c>
      <c r="P175" s="45" t="str">
        <f>""</f>
        <v/>
      </c>
      <c r="Q175" s="45" t="str">
        <f>""</f>
        <v/>
      </c>
      <c r="R175" s="45" t="s">
        <v>19</v>
      </c>
      <c r="S175" s="45" t="s">
        <v>1461</v>
      </c>
      <c r="T175" s="46"/>
    </row>
    <row r="176" spans="1:20">
      <c r="A176" s="47">
        <f t="shared" si="2"/>
        <v>1793</v>
      </c>
      <c r="B176" s="50">
        <v>793</v>
      </c>
      <c r="C176" s="50">
        <v>9162067</v>
      </c>
      <c r="D176" s="50">
        <v>2067</v>
      </c>
      <c r="E176" s="50">
        <v>115522</v>
      </c>
      <c r="F176" s="50" t="s">
        <v>1192</v>
      </c>
      <c r="G176" s="50" t="s">
        <v>87</v>
      </c>
      <c r="H176" s="49" t="s">
        <v>19</v>
      </c>
      <c r="I176" s="52" t="str">
        <f>""</f>
        <v/>
      </c>
      <c r="J176" s="52" t="str">
        <f>""</f>
        <v/>
      </c>
      <c r="K176" s="52" t="str">
        <f>""</f>
        <v/>
      </c>
      <c r="L176" s="52" t="str">
        <f>""</f>
        <v/>
      </c>
      <c r="M176" s="53" t="str">
        <f>""</f>
        <v/>
      </c>
      <c r="N176" s="53" t="str">
        <f>""</f>
        <v/>
      </c>
      <c r="O176" s="53" t="str">
        <f>""</f>
        <v/>
      </c>
      <c r="P176" s="53" t="str">
        <f>""</f>
        <v/>
      </c>
      <c r="Q176" s="45" t="str">
        <f>""</f>
        <v/>
      </c>
      <c r="R176" s="45" t="s">
        <v>19</v>
      </c>
      <c r="S176" s="45" t="s">
        <v>1461</v>
      </c>
      <c r="T176" s="46"/>
    </row>
    <row r="177" spans="1:20">
      <c r="A177" s="47">
        <f t="shared" si="2"/>
        <v>1795</v>
      </c>
      <c r="B177" s="50">
        <v>795</v>
      </c>
      <c r="C177" s="50">
        <v>9162089</v>
      </c>
      <c r="D177" s="50">
        <v>2089</v>
      </c>
      <c r="E177" s="50">
        <v>115538</v>
      </c>
      <c r="F177" s="50" t="s">
        <v>1575</v>
      </c>
      <c r="G177" s="50" t="s">
        <v>87</v>
      </c>
      <c r="H177" s="49" t="s">
        <v>19</v>
      </c>
      <c r="I177" s="45" t="str">
        <f>""</f>
        <v/>
      </c>
      <c r="J177" s="45" t="str">
        <f>""</f>
        <v/>
      </c>
      <c r="K177" s="45" t="str">
        <f>""</f>
        <v/>
      </c>
      <c r="L177" s="45" t="str">
        <f>""</f>
        <v/>
      </c>
      <c r="M177" s="45" t="str">
        <f>""</f>
        <v/>
      </c>
      <c r="N177" s="45" t="str">
        <f>""</f>
        <v/>
      </c>
      <c r="O177" s="45" t="str">
        <f>""</f>
        <v/>
      </c>
      <c r="P177" s="45" t="str">
        <f>""</f>
        <v/>
      </c>
      <c r="Q177" s="45" t="str">
        <f>""</f>
        <v/>
      </c>
      <c r="R177" s="45" t="s">
        <v>19</v>
      </c>
      <c r="S177" s="45" t="s">
        <v>1461</v>
      </c>
      <c r="T177" s="46"/>
    </row>
    <row r="178" spans="1:20">
      <c r="A178" s="47">
        <f t="shared" si="2"/>
        <v>1797</v>
      </c>
      <c r="B178" s="48">
        <v>797</v>
      </c>
      <c r="C178" s="48">
        <v>9162090</v>
      </c>
      <c r="D178" s="48">
        <v>2090</v>
      </c>
      <c r="E178" s="48">
        <v>115539</v>
      </c>
      <c r="F178" s="48" t="s">
        <v>920</v>
      </c>
      <c r="G178" s="48" t="s">
        <v>87</v>
      </c>
      <c r="H178" s="49" t="s">
        <v>19</v>
      </c>
      <c r="I178" s="52" t="str">
        <f>""</f>
        <v/>
      </c>
      <c r="J178" s="52" t="str">
        <f>""</f>
        <v/>
      </c>
      <c r="K178" s="52" t="str">
        <f>""</f>
        <v/>
      </c>
      <c r="L178" s="52" t="str">
        <f>""</f>
        <v/>
      </c>
      <c r="M178" s="53" t="str">
        <f>""</f>
        <v/>
      </c>
      <c r="N178" s="53" t="str">
        <f>""</f>
        <v/>
      </c>
      <c r="O178" s="53" t="str">
        <f>""</f>
        <v/>
      </c>
      <c r="P178" s="53" t="str">
        <f>""</f>
        <v/>
      </c>
      <c r="Q178" s="45" t="str">
        <f>""</f>
        <v/>
      </c>
      <c r="R178" s="45" t="s">
        <v>19</v>
      </c>
      <c r="S178" s="45" t="s">
        <v>1461</v>
      </c>
      <c r="T178" s="46"/>
    </row>
    <row r="179" spans="1:20">
      <c r="A179" s="47">
        <f t="shared" si="2"/>
        <v>2797</v>
      </c>
      <c r="B179" s="48">
        <v>797</v>
      </c>
      <c r="C179" s="48">
        <v>9162090</v>
      </c>
      <c r="D179" s="48">
        <v>2090</v>
      </c>
      <c r="E179" s="48">
        <v>115539</v>
      </c>
      <c r="F179" s="48" t="s">
        <v>920</v>
      </c>
      <c r="G179" s="48" t="s">
        <v>87</v>
      </c>
      <c r="H179" s="49" t="s">
        <v>19</v>
      </c>
      <c r="I179" s="45" t="str">
        <f>""</f>
        <v/>
      </c>
      <c r="J179" s="45" t="str">
        <f>""</f>
        <v/>
      </c>
      <c r="K179" s="45" t="str">
        <f>""</f>
        <v/>
      </c>
      <c r="L179" s="45" t="str">
        <f>""</f>
        <v/>
      </c>
      <c r="M179" s="45" t="str">
        <f>""</f>
        <v/>
      </c>
      <c r="N179" s="45" t="str">
        <f>""</f>
        <v/>
      </c>
      <c r="O179" s="45" t="str">
        <f>""</f>
        <v/>
      </c>
      <c r="P179" s="45" t="str">
        <f>""</f>
        <v/>
      </c>
      <c r="Q179" s="45" t="str">
        <f>""</f>
        <v/>
      </c>
      <c r="R179" s="45" t="s">
        <v>19</v>
      </c>
      <c r="S179" s="45" t="s">
        <v>1461</v>
      </c>
      <c r="T179" s="46"/>
    </row>
    <row r="180" spans="1:20">
      <c r="A180" s="47">
        <f t="shared" si="2"/>
        <v>1798</v>
      </c>
      <c r="B180" s="47">
        <v>798</v>
      </c>
      <c r="C180" s="47">
        <v>9162091</v>
      </c>
      <c r="D180" s="47">
        <v>2091</v>
      </c>
      <c r="E180" s="47">
        <v>115540</v>
      </c>
      <c r="F180" s="47" t="s">
        <v>1576</v>
      </c>
      <c r="G180" s="47" t="s">
        <v>87</v>
      </c>
      <c r="H180" s="49" t="s">
        <v>19</v>
      </c>
      <c r="I180" s="52" t="str">
        <f>""</f>
        <v/>
      </c>
      <c r="J180" s="52" t="str">
        <f>""</f>
        <v/>
      </c>
      <c r="K180" s="52" t="str">
        <f>""</f>
        <v/>
      </c>
      <c r="L180" s="52" t="str">
        <f>""</f>
        <v/>
      </c>
      <c r="M180" s="53" t="str">
        <f>""</f>
        <v/>
      </c>
      <c r="N180" s="53" t="str">
        <f>""</f>
        <v/>
      </c>
      <c r="O180" s="53" t="str">
        <f>""</f>
        <v/>
      </c>
      <c r="P180" s="53" t="str">
        <f>""</f>
        <v/>
      </c>
      <c r="Q180" s="45" t="str">
        <f>""</f>
        <v/>
      </c>
      <c r="R180" s="45" t="s">
        <v>19</v>
      </c>
      <c r="S180" s="45" t="s">
        <v>1461</v>
      </c>
      <c r="T180" s="46"/>
    </row>
    <row r="181" spans="1:20">
      <c r="A181" s="47">
        <f t="shared" si="2"/>
        <v>1800</v>
      </c>
      <c r="B181" s="47">
        <v>800</v>
      </c>
      <c r="C181" s="47">
        <v>9163025</v>
      </c>
      <c r="D181" s="47">
        <v>3025</v>
      </c>
      <c r="E181" s="47">
        <v>115615</v>
      </c>
      <c r="F181" s="47" t="s">
        <v>1577</v>
      </c>
      <c r="G181" s="47" t="s">
        <v>87</v>
      </c>
      <c r="H181" s="49" t="s">
        <v>19</v>
      </c>
      <c r="I181" s="45" t="str">
        <f>""</f>
        <v/>
      </c>
      <c r="J181" s="45" t="str">
        <f>""</f>
        <v/>
      </c>
      <c r="K181" s="45" t="str">
        <f>""</f>
        <v/>
      </c>
      <c r="L181" s="45" t="str">
        <f>""</f>
        <v/>
      </c>
      <c r="M181" s="45" t="str">
        <f>""</f>
        <v/>
      </c>
      <c r="N181" s="45" t="str">
        <f>""</f>
        <v/>
      </c>
      <c r="O181" s="45" t="str">
        <f>""</f>
        <v/>
      </c>
      <c r="P181" s="45" t="str">
        <f>""</f>
        <v/>
      </c>
      <c r="Q181" s="45" t="str">
        <f>""</f>
        <v/>
      </c>
      <c r="R181" s="45" t="s">
        <v>19</v>
      </c>
      <c r="S181" s="45" t="s">
        <v>1461</v>
      </c>
      <c r="T181" s="46"/>
    </row>
    <row r="182" spans="1:20">
      <c r="A182" s="47">
        <f t="shared" si="2"/>
        <v>1801</v>
      </c>
      <c r="B182" s="50">
        <v>801</v>
      </c>
      <c r="C182" s="50">
        <v>9162134</v>
      </c>
      <c r="D182" s="50">
        <v>2134</v>
      </c>
      <c r="E182" s="50">
        <v>115570</v>
      </c>
      <c r="F182" s="50" t="s">
        <v>286</v>
      </c>
      <c r="G182" s="50" t="s">
        <v>87</v>
      </c>
      <c r="H182" s="49" t="s">
        <v>19</v>
      </c>
      <c r="I182" s="45" t="str">
        <f>""</f>
        <v/>
      </c>
      <c r="J182" s="45" t="str">
        <f>""</f>
        <v/>
      </c>
      <c r="K182" s="45" t="str">
        <f>""</f>
        <v/>
      </c>
      <c r="L182" s="45" t="str">
        <f>""</f>
        <v/>
      </c>
      <c r="M182" s="45" t="str">
        <f>""</f>
        <v/>
      </c>
      <c r="N182" s="45" t="str">
        <f>""</f>
        <v/>
      </c>
      <c r="O182" s="45" t="str">
        <f>""</f>
        <v/>
      </c>
      <c r="P182" s="45" t="str">
        <f>""</f>
        <v/>
      </c>
      <c r="Q182" s="45" t="str">
        <f>""</f>
        <v/>
      </c>
      <c r="R182" s="45" t="s">
        <v>19</v>
      </c>
      <c r="S182" s="45" t="s">
        <v>1461</v>
      </c>
      <c r="T182" s="46"/>
    </row>
    <row r="183" spans="1:20">
      <c r="A183" s="47">
        <f t="shared" si="2"/>
        <v>1803</v>
      </c>
      <c r="B183" s="48">
        <v>803</v>
      </c>
      <c r="C183" s="48">
        <v>9162094</v>
      </c>
      <c r="D183" s="48">
        <v>2094</v>
      </c>
      <c r="E183" s="48">
        <v>115541</v>
      </c>
      <c r="F183" s="48" t="s">
        <v>1578</v>
      </c>
      <c r="G183" s="48" t="s">
        <v>87</v>
      </c>
      <c r="H183" s="49" t="s">
        <v>19</v>
      </c>
      <c r="I183" s="45" t="str">
        <f>""</f>
        <v/>
      </c>
      <c r="J183" s="45" t="str">
        <f>""</f>
        <v/>
      </c>
      <c r="K183" s="45" t="str">
        <f>""</f>
        <v/>
      </c>
      <c r="L183" s="45" t="str">
        <f>""</f>
        <v/>
      </c>
      <c r="M183" s="45" t="str">
        <f>""</f>
        <v/>
      </c>
      <c r="N183" s="45" t="str">
        <f>""</f>
        <v/>
      </c>
      <c r="O183" s="45" t="str">
        <f>""</f>
        <v/>
      </c>
      <c r="P183" s="45" t="str">
        <f>""</f>
        <v/>
      </c>
      <c r="Q183" s="45" t="str">
        <f>""</f>
        <v/>
      </c>
      <c r="R183" s="45" t="s">
        <v>19</v>
      </c>
      <c r="S183" s="45" t="s">
        <v>1461</v>
      </c>
      <c r="T183" s="46"/>
    </row>
    <row r="184" spans="1:20">
      <c r="A184" s="47">
        <f t="shared" si="2"/>
        <v>2803</v>
      </c>
      <c r="B184" s="48">
        <v>803</v>
      </c>
      <c r="C184" s="48">
        <v>9162094</v>
      </c>
      <c r="D184" s="48">
        <v>2094</v>
      </c>
      <c r="E184" s="48">
        <v>115541</v>
      </c>
      <c r="F184" s="48" t="s">
        <v>1578</v>
      </c>
      <c r="G184" s="48" t="s">
        <v>87</v>
      </c>
      <c r="H184" s="49" t="s">
        <v>19</v>
      </c>
      <c r="I184" s="45" t="str">
        <f>""</f>
        <v/>
      </c>
      <c r="J184" s="45" t="str">
        <f>""</f>
        <v/>
      </c>
      <c r="K184" s="45" t="str">
        <f>""</f>
        <v/>
      </c>
      <c r="L184" s="45" t="str">
        <f>""</f>
        <v/>
      </c>
      <c r="M184" s="45" t="str">
        <f>""</f>
        <v/>
      </c>
      <c r="N184" s="45" t="str">
        <f>""</f>
        <v/>
      </c>
      <c r="O184" s="45" t="str">
        <f>""</f>
        <v/>
      </c>
      <c r="P184" s="45" t="str">
        <f>""</f>
        <v/>
      </c>
      <c r="Q184" s="45" t="str">
        <f>""</f>
        <v/>
      </c>
      <c r="R184" s="45" t="s">
        <v>19</v>
      </c>
      <c r="S184" s="45" t="s">
        <v>1461</v>
      </c>
      <c r="T184" s="46"/>
    </row>
    <row r="185" spans="1:20">
      <c r="A185" s="47">
        <f t="shared" si="2"/>
        <v>3803</v>
      </c>
      <c r="B185" s="48">
        <v>803</v>
      </c>
      <c r="C185" s="48">
        <v>9162094</v>
      </c>
      <c r="D185" s="48">
        <v>2094</v>
      </c>
      <c r="E185" s="48">
        <v>115541</v>
      </c>
      <c r="F185" s="48" t="s">
        <v>1578</v>
      </c>
      <c r="G185" s="48" t="s">
        <v>87</v>
      </c>
      <c r="H185" s="49" t="s">
        <v>19</v>
      </c>
      <c r="I185" s="45" t="str">
        <f>""</f>
        <v/>
      </c>
      <c r="J185" s="45" t="str">
        <f>""</f>
        <v/>
      </c>
      <c r="K185" s="45" t="str">
        <f>""</f>
        <v/>
      </c>
      <c r="L185" s="45" t="str">
        <f>""</f>
        <v/>
      </c>
      <c r="M185" s="45" t="str">
        <f>""</f>
        <v/>
      </c>
      <c r="N185" s="45" t="str">
        <f>""</f>
        <v/>
      </c>
      <c r="O185" s="45" t="str">
        <f>""</f>
        <v/>
      </c>
      <c r="P185" s="45" t="str">
        <f>""</f>
        <v/>
      </c>
      <c r="Q185" s="45" t="str">
        <f>""</f>
        <v/>
      </c>
      <c r="R185" s="45" t="s">
        <v>19</v>
      </c>
      <c r="S185" s="45" t="s">
        <v>1461</v>
      </c>
      <c r="T185" s="46"/>
    </row>
    <row r="186" spans="1:20">
      <c r="A186" s="47">
        <f t="shared" si="2"/>
        <v>1805</v>
      </c>
      <c r="B186" s="48">
        <v>805</v>
      </c>
      <c r="C186" s="48">
        <v>9162097</v>
      </c>
      <c r="D186" s="48">
        <v>2097</v>
      </c>
      <c r="E186" s="48">
        <v>115543</v>
      </c>
      <c r="F186" s="48" t="s">
        <v>1579</v>
      </c>
      <c r="G186" s="48" t="s">
        <v>87</v>
      </c>
      <c r="H186" s="49" t="s">
        <v>19</v>
      </c>
      <c r="I186" s="45" t="str">
        <f>""</f>
        <v/>
      </c>
      <c r="J186" s="45" t="str">
        <f>""</f>
        <v/>
      </c>
      <c r="K186" s="45" t="str">
        <f>""</f>
        <v/>
      </c>
      <c r="L186" s="45" t="str">
        <f>""</f>
        <v/>
      </c>
      <c r="M186" s="45" t="str">
        <f>""</f>
        <v/>
      </c>
      <c r="N186" s="45" t="str">
        <f>""</f>
        <v/>
      </c>
      <c r="O186" s="45" t="str">
        <f>""</f>
        <v/>
      </c>
      <c r="P186" s="45" t="str">
        <f>""</f>
        <v/>
      </c>
      <c r="Q186" s="45" t="str">
        <f>""</f>
        <v/>
      </c>
      <c r="R186" s="45" t="s">
        <v>19</v>
      </c>
      <c r="S186" s="45" t="s">
        <v>1461</v>
      </c>
      <c r="T186" s="46"/>
    </row>
    <row r="187" spans="1:20">
      <c r="A187" s="47">
        <f t="shared" si="2"/>
        <v>2805</v>
      </c>
      <c r="B187" s="51">
        <v>805</v>
      </c>
      <c r="C187" s="51">
        <v>9162097</v>
      </c>
      <c r="D187" s="51">
        <v>2097</v>
      </c>
      <c r="E187" s="51">
        <v>115543</v>
      </c>
      <c r="F187" s="51" t="s">
        <v>1579</v>
      </c>
      <c r="G187" s="51" t="s">
        <v>87</v>
      </c>
      <c r="H187" s="49" t="s">
        <v>19</v>
      </c>
      <c r="I187" s="45" t="str">
        <f>""</f>
        <v/>
      </c>
      <c r="J187" s="45" t="str">
        <f>""</f>
        <v/>
      </c>
      <c r="K187" s="45" t="str">
        <f>""</f>
        <v/>
      </c>
      <c r="L187" s="45" t="str">
        <f>""</f>
        <v/>
      </c>
      <c r="M187" s="45" t="str">
        <f>""</f>
        <v/>
      </c>
      <c r="N187" s="45" t="str">
        <f>""</f>
        <v/>
      </c>
      <c r="O187" s="45" t="str">
        <f>""</f>
        <v/>
      </c>
      <c r="P187" s="45" t="str">
        <f>""</f>
        <v/>
      </c>
      <c r="Q187" s="45" t="str">
        <f>""</f>
        <v/>
      </c>
      <c r="R187" s="45" t="s">
        <v>19</v>
      </c>
      <c r="S187" s="45" t="s">
        <v>1461</v>
      </c>
      <c r="T187" s="46"/>
    </row>
    <row r="188" spans="1:20">
      <c r="A188" s="47">
        <f t="shared" si="2"/>
        <v>1806</v>
      </c>
      <c r="B188" s="50">
        <v>806</v>
      </c>
      <c r="C188" s="50">
        <v>9163071</v>
      </c>
      <c r="D188" s="50">
        <v>3071</v>
      </c>
      <c r="E188" s="50">
        <v>115652</v>
      </c>
      <c r="F188" s="50" t="s">
        <v>1580</v>
      </c>
      <c r="G188" s="50" t="s">
        <v>87</v>
      </c>
      <c r="H188" s="49" t="s">
        <v>19</v>
      </c>
      <c r="I188" s="45" t="str">
        <f>""</f>
        <v/>
      </c>
      <c r="J188" s="45" t="str">
        <f>""</f>
        <v/>
      </c>
      <c r="K188" s="45" t="str">
        <f>""</f>
        <v/>
      </c>
      <c r="L188" s="45" t="str">
        <f>""</f>
        <v/>
      </c>
      <c r="M188" s="45" t="str">
        <f>""</f>
        <v/>
      </c>
      <c r="N188" s="45" t="str">
        <f>""</f>
        <v/>
      </c>
      <c r="O188" s="45" t="str">
        <f>""</f>
        <v/>
      </c>
      <c r="P188" s="45" t="str">
        <f>""</f>
        <v/>
      </c>
      <c r="Q188" s="45" t="str">
        <f>""</f>
        <v/>
      </c>
      <c r="R188" s="45" t="s">
        <v>19</v>
      </c>
      <c r="S188" s="45" t="s">
        <v>1461</v>
      </c>
      <c r="T188" s="46"/>
    </row>
    <row r="189" spans="1:20">
      <c r="A189" s="47">
        <f t="shared" si="2"/>
        <v>1807</v>
      </c>
      <c r="B189" s="50">
        <v>807</v>
      </c>
      <c r="C189" s="50">
        <v>9165214</v>
      </c>
      <c r="D189" s="50">
        <v>5214</v>
      </c>
      <c r="E189" s="50">
        <v>115744</v>
      </c>
      <c r="F189" s="50" t="s">
        <v>1228</v>
      </c>
      <c r="G189" s="50" t="s">
        <v>87</v>
      </c>
      <c r="H189" s="49" t="s">
        <v>19</v>
      </c>
      <c r="I189" s="45" t="str">
        <f>""</f>
        <v/>
      </c>
      <c r="J189" s="45" t="str">
        <f>""</f>
        <v/>
      </c>
      <c r="K189" s="45" t="str">
        <f>""</f>
        <v/>
      </c>
      <c r="L189" s="45" t="str">
        <f>""</f>
        <v/>
      </c>
      <c r="M189" s="45" t="str">
        <f>""</f>
        <v/>
      </c>
      <c r="N189" s="45" t="str">
        <f>""</f>
        <v/>
      </c>
      <c r="O189" s="45" t="str">
        <f>""</f>
        <v/>
      </c>
      <c r="P189" s="45" t="str">
        <f>""</f>
        <v/>
      </c>
      <c r="Q189" s="45" t="str">
        <f>""</f>
        <v/>
      </c>
      <c r="R189" s="45" t="s">
        <v>19</v>
      </c>
      <c r="S189" s="45" t="s">
        <v>1461</v>
      </c>
      <c r="T189" s="46"/>
    </row>
    <row r="190" spans="1:20">
      <c r="A190" s="47">
        <f t="shared" si="2"/>
        <v>1808</v>
      </c>
      <c r="B190" s="50">
        <v>808</v>
      </c>
      <c r="C190" s="50">
        <v>9163072</v>
      </c>
      <c r="D190" s="50">
        <v>3072</v>
      </c>
      <c r="E190" s="50">
        <v>115653</v>
      </c>
      <c r="F190" s="50" t="s">
        <v>1581</v>
      </c>
      <c r="G190" s="50" t="s">
        <v>87</v>
      </c>
      <c r="H190" s="49" t="s">
        <v>19</v>
      </c>
      <c r="I190" s="45" t="str">
        <f>""</f>
        <v/>
      </c>
      <c r="J190" s="45" t="str">
        <f>""</f>
        <v/>
      </c>
      <c r="K190" s="45" t="str">
        <f>""</f>
        <v/>
      </c>
      <c r="L190" s="45" t="str">
        <f>""</f>
        <v/>
      </c>
      <c r="M190" s="45" t="str">
        <f>""</f>
        <v/>
      </c>
      <c r="N190" s="45" t="str">
        <f>""</f>
        <v/>
      </c>
      <c r="O190" s="45" t="str">
        <f>""</f>
        <v/>
      </c>
      <c r="P190" s="45" t="str">
        <f>""</f>
        <v/>
      </c>
      <c r="Q190" s="45" t="str">
        <f>""</f>
        <v/>
      </c>
      <c r="R190" s="45" t="s">
        <v>19</v>
      </c>
      <c r="S190" s="45" t="s">
        <v>1461</v>
      </c>
      <c r="T190" s="46"/>
    </row>
    <row r="191" spans="1:20">
      <c r="A191" s="47">
        <f t="shared" si="2"/>
        <v>1810</v>
      </c>
      <c r="B191" s="51">
        <v>810</v>
      </c>
      <c r="C191" s="51">
        <v>9163348</v>
      </c>
      <c r="D191" s="51">
        <v>3348</v>
      </c>
      <c r="E191" s="51">
        <v>115700</v>
      </c>
      <c r="F191" s="51" t="s">
        <v>1582</v>
      </c>
      <c r="G191" s="51" t="s">
        <v>87</v>
      </c>
      <c r="H191" s="49" t="s">
        <v>19</v>
      </c>
      <c r="I191" s="52" t="str">
        <f>""</f>
        <v/>
      </c>
      <c r="J191" s="52" t="str">
        <f>""</f>
        <v/>
      </c>
      <c r="K191" s="52" t="str">
        <f>""</f>
        <v/>
      </c>
      <c r="L191" s="52" t="str">
        <f>""</f>
        <v/>
      </c>
      <c r="M191" s="53" t="str">
        <f>""</f>
        <v/>
      </c>
      <c r="N191" s="53" t="str">
        <f>""</f>
        <v/>
      </c>
      <c r="O191" s="53" t="str">
        <f>""</f>
        <v/>
      </c>
      <c r="P191" s="53" t="str">
        <f>""</f>
        <v/>
      </c>
      <c r="Q191" s="45" t="str">
        <f>""</f>
        <v/>
      </c>
      <c r="R191" s="45" t="s">
        <v>19</v>
      </c>
      <c r="S191" s="45" t="s">
        <v>1461</v>
      </c>
      <c r="T191" s="46"/>
    </row>
    <row r="192" spans="1:20">
      <c r="A192" s="47">
        <f t="shared" si="2"/>
        <v>2810</v>
      </c>
      <c r="B192" s="48">
        <v>810</v>
      </c>
      <c r="C192" s="48">
        <v>9163348</v>
      </c>
      <c r="D192" s="48">
        <v>3348</v>
      </c>
      <c r="E192" s="48">
        <v>115700</v>
      </c>
      <c r="F192" s="48" t="s">
        <v>1582</v>
      </c>
      <c r="G192" s="48" t="s">
        <v>87</v>
      </c>
      <c r="H192" s="49" t="s">
        <v>19</v>
      </c>
      <c r="I192" s="52" t="str">
        <f>""</f>
        <v/>
      </c>
      <c r="J192" s="52" t="str">
        <f>""</f>
        <v/>
      </c>
      <c r="K192" s="52" t="str">
        <f>""</f>
        <v/>
      </c>
      <c r="L192" s="52" t="str">
        <f>""</f>
        <v/>
      </c>
      <c r="M192" s="53" t="str">
        <f>""</f>
        <v/>
      </c>
      <c r="N192" s="53" t="str">
        <f>""</f>
        <v/>
      </c>
      <c r="O192" s="53" t="str">
        <f>""</f>
        <v/>
      </c>
      <c r="P192" s="53" t="str">
        <f>""</f>
        <v/>
      </c>
      <c r="Q192" s="45" t="str">
        <f>""</f>
        <v/>
      </c>
      <c r="R192" s="45" t="s">
        <v>19</v>
      </c>
      <c r="S192" s="45" t="s">
        <v>1461</v>
      </c>
      <c r="T192" s="46"/>
    </row>
    <row r="193" spans="1:20">
      <c r="A193" s="47">
        <f t="shared" si="2"/>
        <v>1811</v>
      </c>
      <c r="B193" s="48">
        <v>811</v>
      </c>
      <c r="C193" s="48">
        <v>9163073</v>
      </c>
      <c r="D193" s="48">
        <v>3073</v>
      </c>
      <c r="E193" s="48">
        <v>115654</v>
      </c>
      <c r="F193" s="48" t="s">
        <v>1583</v>
      </c>
      <c r="G193" s="48" t="s">
        <v>87</v>
      </c>
      <c r="H193" s="49" t="s">
        <v>19</v>
      </c>
      <c r="I193" s="45" t="str">
        <f>""</f>
        <v/>
      </c>
      <c r="J193" s="45" t="str">
        <f>""</f>
        <v/>
      </c>
      <c r="K193" s="45" t="str">
        <f>""</f>
        <v/>
      </c>
      <c r="L193" s="45" t="str">
        <f>""</f>
        <v/>
      </c>
      <c r="M193" s="45" t="str">
        <f>""</f>
        <v/>
      </c>
      <c r="N193" s="45" t="str">
        <f>""</f>
        <v/>
      </c>
      <c r="O193" s="45" t="str">
        <f>""</f>
        <v/>
      </c>
      <c r="P193" s="45" t="str">
        <f>""</f>
        <v/>
      </c>
      <c r="Q193" s="45" t="str">
        <f>""</f>
        <v/>
      </c>
      <c r="R193" s="45" t="s">
        <v>19</v>
      </c>
      <c r="S193" s="45" t="s">
        <v>1461</v>
      </c>
      <c r="T193" s="46"/>
    </row>
    <row r="194" spans="1:20">
      <c r="A194" s="47">
        <f t="shared" si="2"/>
        <v>2811</v>
      </c>
      <c r="B194" s="51">
        <v>811</v>
      </c>
      <c r="C194" s="51">
        <v>9163073</v>
      </c>
      <c r="D194" s="51">
        <v>3073</v>
      </c>
      <c r="E194" s="51">
        <v>115654</v>
      </c>
      <c r="F194" s="51" t="s">
        <v>1583</v>
      </c>
      <c r="G194" s="51" t="s">
        <v>87</v>
      </c>
      <c r="H194" s="49" t="s">
        <v>19</v>
      </c>
      <c r="I194" s="45" t="str">
        <f>""</f>
        <v/>
      </c>
      <c r="J194" s="45" t="str">
        <f>""</f>
        <v/>
      </c>
      <c r="K194" s="45" t="str">
        <f>""</f>
        <v/>
      </c>
      <c r="L194" s="45" t="str">
        <f>""</f>
        <v/>
      </c>
      <c r="M194" s="45" t="str">
        <f>""</f>
        <v/>
      </c>
      <c r="N194" s="45" t="str">
        <f>""</f>
        <v/>
      </c>
      <c r="O194" s="45" t="str">
        <f>""</f>
        <v/>
      </c>
      <c r="P194" s="45" t="str">
        <f>""</f>
        <v/>
      </c>
      <c r="Q194" s="45" t="str">
        <f>""</f>
        <v/>
      </c>
      <c r="R194" s="45" t="s">
        <v>19</v>
      </c>
      <c r="S194" s="45" t="s">
        <v>1461</v>
      </c>
      <c r="T194" s="46"/>
    </row>
    <row r="195" spans="1:20">
      <c r="A195" s="47">
        <f t="shared" si="2"/>
        <v>1812</v>
      </c>
      <c r="B195" s="50">
        <v>812</v>
      </c>
      <c r="C195" s="50">
        <v>9162180</v>
      </c>
      <c r="D195" s="50">
        <v>2180</v>
      </c>
      <c r="E195" s="50">
        <v>131783</v>
      </c>
      <c r="F195" s="50" t="s">
        <v>1280</v>
      </c>
      <c r="G195" s="50" t="s">
        <v>87</v>
      </c>
      <c r="H195" s="49" t="s">
        <v>19</v>
      </c>
      <c r="I195" s="52" t="str">
        <f>""</f>
        <v/>
      </c>
      <c r="J195" s="52" t="str">
        <f>""</f>
        <v/>
      </c>
      <c r="K195" s="52" t="str">
        <f>""</f>
        <v/>
      </c>
      <c r="L195" s="52" t="str">
        <f>""</f>
        <v/>
      </c>
      <c r="M195" s="53" t="str">
        <f>""</f>
        <v/>
      </c>
      <c r="N195" s="53" t="str">
        <f>""</f>
        <v/>
      </c>
      <c r="O195" s="53" t="str">
        <f>""</f>
        <v/>
      </c>
      <c r="P195" s="53" t="str">
        <f>""</f>
        <v/>
      </c>
      <c r="Q195" s="45" t="str">
        <f>""</f>
        <v/>
      </c>
      <c r="R195" s="45" t="s">
        <v>19</v>
      </c>
      <c r="S195" s="45" t="s">
        <v>1461</v>
      </c>
      <c r="T195" s="46"/>
    </row>
    <row r="196" spans="1:20">
      <c r="A196" s="47">
        <f t="shared" si="2"/>
        <v>1815</v>
      </c>
      <c r="B196" s="47">
        <v>815</v>
      </c>
      <c r="C196" s="47">
        <v>9162116</v>
      </c>
      <c r="D196" s="47">
        <v>2116</v>
      </c>
      <c r="E196" s="47">
        <v>115560</v>
      </c>
      <c r="F196" s="47" t="s">
        <v>976</v>
      </c>
      <c r="G196" s="47" t="s">
        <v>87</v>
      </c>
      <c r="H196" s="49" t="s">
        <v>19</v>
      </c>
      <c r="I196" s="45" t="str">
        <f>""</f>
        <v/>
      </c>
      <c r="J196" s="45" t="str">
        <f>""</f>
        <v/>
      </c>
      <c r="K196" s="45" t="str">
        <f>""</f>
        <v/>
      </c>
      <c r="L196" s="45" t="str">
        <f>""</f>
        <v/>
      </c>
      <c r="M196" s="45" t="str">
        <f>""</f>
        <v/>
      </c>
      <c r="N196" s="45" t="str">
        <f>""</f>
        <v/>
      </c>
      <c r="O196" s="45" t="str">
        <f>""</f>
        <v/>
      </c>
      <c r="P196" s="45" t="str">
        <f>""</f>
        <v/>
      </c>
      <c r="Q196" s="45" t="str">
        <f>""</f>
        <v/>
      </c>
      <c r="R196" s="45" t="s">
        <v>19</v>
      </c>
      <c r="S196" s="45" t="s">
        <v>1461</v>
      </c>
      <c r="T196" s="46"/>
    </row>
    <row r="197" spans="1:20">
      <c r="A197" s="47">
        <f t="shared" si="2"/>
        <v>1816</v>
      </c>
      <c r="B197" s="47">
        <v>816</v>
      </c>
      <c r="C197" s="47">
        <v>9162179</v>
      </c>
      <c r="D197" s="47">
        <v>2179</v>
      </c>
      <c r="E197" s="47">
        <v>131782</v>
      </c>
      <c r="F197" s="47" t="s">
        <v>1584</v>
      </c>
      <c r="G197" s="47" t="s">
        <v>87</v>
      </c>
      <c r="H197" s="49" t="s">
        <v>19</v>
      </c>
      <c r="I197" s="52" t="str">
        <f>""</f>
        <v/>
      </c>
      <c r="J197" s="52" t="str">
        <f>""</f>
        <v/>
      </c>
      <c r="K197" s="52" t="str">
        <f>""</f>
        <v/>
      </c>
      <c r="L197" s="52" t="str">
        <f>""</f>
        <v/>
      </c>
      <c r="M197" s="53" t="str">
        <f>""</f>
        <v/>
      </c>
      <c r="N197" s="53" t="str">
        <f>""</f>
        <v/>
      </c>
      <c r="O197" s="53" t="str">
        <f>""</f>
        <v/>
      </c>
      <c r="P197" s="53" t="str">
        <f>""</f>
        <v/>
      </c>
      <c r="Q197" s="45" t="str">
        <f>""</f>
        <v/>
      </c>
      <c r="R197" s="45" t="s">
        <v>19</v>
      </c>
      <c r="S197" s="45" t="s">
        <v>1461</v>
      </c>
      <c r="T197" s="46"/>
    </row>
    <row r="198" spans="1:20">
      <c r="A198" s="47">
        <f t="shared" ref="A198:A261" si="3">IF(B198=B197,A197+1000,1000+B198)</f>
        <v>1817</v>
      </c>
      <c r="B198" s="47">
        <v>817</v>
      </c>
      <c r="C198" s="47">
        <v>9163373</v>
      </c>
      <c r="D198" s="47">
        <v>3373</v>
      </c>
      <c r="E198" s="47">
        <v>135353</v>
      </c>
      <c r="F198" s="47" t="s">
        <v>754</v>
      </c>
      <c r="G198" s="47" t="s">
        <v>87</v>
      </c>
      <c r="H198" s="49" t="s">
        <v>19</v>
      </c>
      <c r="I198" s="52" t="str">
        <f>""</f>
        <v/>
      </c>
      <c r="J198" s="52" t="str">
        <f>""</f>
        <v/>
      </c>
      <c r="K198" s="52" t="str">
        <f>""</f>
        <v/>
      </c>
      <c r="L198" s="52" t="str">
        <f>""</f>
        <v/>
      </c>
      <c r="M198" s="53" t="str">
        <f>""</f>
        <v/>
      </c>
      <c r="N198" s="53" t="str">
        <f>""</f>
        <v/>
      </c>
      <c r="O198" s="53" t="str">
        <f>""</f>
        <v/>
      </c>
      <c r="P198" s="53" t="str">
        <f>""</f>
        <v/>
      </c>
      <c r="Q198" s="45" t="str">
        <f>""</f>
        <v/>
      </c>
      <c r="R198" s="45" t="s">
        <v>19</v>
      </c>
      <c r="S198" s="45" t="s">
        <v>1461</v>
      </c>
      <c r="T198" s="46"/>
    </row>
    <row r="199" spans="1:20">
      <c r="A199" s="47">
        <f t="shared" si="3"/>
        <v>1818</v>
      </c>
      <c r="B199" s="48">
        <v>818</v>
      </c>
      <c r="C199" s="48">
        <v>9162098</v>
      </c>
      <c r="D199" s="48">
        <v>2098</v>
      </c>
      <c r="E199" s="48">
        <v>115544</v>
      </c>
      <c r="F199" s="48" t="s">
        <v>1585</v>
      </c>
      <c r="G199" s="48" t="s">
        <v>87</v>
      </c>
      <c r="H199" s="49" t="s">
        <v>19</v>
      </c>
      <c r="I199" s="45" t="str">
        <f>""</f>
        <v/>
      </c>
      <c r="J199" s="45" t="str">
        <f>""</f>
        <v/>
      </c>
      <c r="K199" s="45" t="str">
        <f>""</f>
        <v/>
      </c>
      <c r="L199" s="45" t="str">
        <f>""</f>
        <v/>
      </c>
      <c r="M199" s="45" t="str">
        <f>""</f>
        <v/>
      </c>
      <c r="N199" s="45" t="str">
        <f>""</f>
        <v/>
      </c>
      <c r="O199" s="45" t="str">
        <f>""</f>
        <v/>
      </c>
      <c r="P199" s="45" t="str">
        <f>""</f>
        <v/>
      </c>
      <c r="Q199" s="45" t="str">
        <f>""</f>
        <v/>
      </c>
      <c r="R199" s="45" t="s">
        <v>19</v>
      </c>
      <c r="S199" s="45" t="s">
        <v>1461</v>
      </c>
      <c r="T199" s="46"/>
    </row>
    <row r="200" spans="1:20">
      <c r="A200" s="47">
        <f t="shared" si="3"/>
        <v>2818</v>
      </c>
      <c r="B200" s="48">
        <v>818</v>
      </c>
      <c r="C200" s="48">
        <v>9162098</v>
      </c>
      <c r="D200" s="48">
        <v>2098</v>
      </c>
      <c r="E200" s="48">
        <v>115544</v>
      </c>
      <c r="F200" s="48" t="s">
        <v>1585</v>
      </c>
      <c r="G200" s="48" t="s">
        <v>87</v>
      </c>
      <c r="H200" s="49" t="s">
        <v>19</v>
      </c>
      <c r="I200" s="45" t="str">
        <f>""</f>
        <v/>
      </c>
      <c r="J200" s="45" t="str">
        <f>""</f>
        <v/>
      </c>
      <c r="K200" s="45" t="str">
        <f>""</f>
        <v/>
      </c>
      <c r="L200" s="45" t="str">
        <f>""</f>
        <v/>
      </c>
      <c r="M200" s="45" t="str">
        <f>""</f>
        <v/>
      </c>
      <c r="N200" s="45" t="str">
        <f>""</f>
        <v/>
      </c>
      <c r="O200" s="45" t="str">
        <f>""</f>
        <v/>
      </c>
      <c r="P200" s="45" t="str">
        <f>""</f>
        <v/>
      </c>
      <c r="Q200" s="45" t="str">
        <f>""</f>
        <v/>
      </c>
      <c r="R200" s="45" t="s">
        <v>19</v>
      </c>
      <c r="S200" s="45" t="s">
        <v>1461</v>
      </c>
      <c r="T200" s="46"/>
    </row>
    <row r="201" spans="1:20">
      <c r="A201" s="47">
        <f t="shared" si="3"/>
        <v>1819</v>
      </c>
      <c r="B201" s="47">
        <v>819</v>
      </c>
      <c r="C201" s="47">
        <v>9162099</v>
      </c>
      <c r="D201" s="47">
        <v>2099</v>
      </c>
      <c r="E201" s="47">
        <v>115545</v>
      </c>
      <c r="F201" s="47" t="s">
        <v>1586</v>
      </c>
      <c r="G201" s="47" t="s">
        <v>87</v>
      </c>
      <c r="H201" s="49" t="s">
        <v>19</v>
      </c>
      <c r="I201" s="45" t="str">
        <f>""</f>
        <v/>
      </c>
      <c r="J201" s="45" t="str">
        <f>""</f>
        <v/>
      </c>
      <c r="K201" s="45" t="str">
        <f>""</f>
        <v/>
      </c>
      <c r="L201" s="45" t="str">
        <f>""</f>
        <v/>
      </c>
      <c r="M201" s="45" t="str">
        <f>""</f>
        <v/>
      </c>
      <c r="N201" s="45" t="str">
        <f>""</f>
        <v/>
      </c>
      <c r="O201" s="45" t="str">
        <f>""</f>
        <v/>
      </c>
      <c r="P201" s="45" t="str">
        <f>""</f>
        <v/>
      </c>
      <c r="Q201" s="45" t="str">
        <f>""</f>
        <v/>
      </c>
      <c r="R201" s="45" t="s">
        <v>19</v>
      </c>
      <c r="S201" s="45" t="s">
        <v>1461</v>
      </c>
      <c r="T201" s="46"/>
    </row>
    <row r="202" spans="1:20">
      <c r="A202" s="47">
        <f t="shared" si="3"/>
        <v>1825</v>
      </c>
      <c r="B202" s="47">
        <v>825</v>
      </c>
      <c r="C202" s="47">
        <v>9163074</v>
      </c>
      <c r="D202" s="47">
        <v>3074</v>
      </c>
      <c r="E202" s="47">
        <v>115655</v>
      </c>
      <c r="F202" s="47" t="s">
        <v>1587</v>
      </c>
      <c r="G202" s="47" t="s">
        <v>87</v>
      </c>
      <c r="H202" s="49" t="s">
        <v>19</v>
      </c>
      <c r="I202" s="45" t="str">
        <f>""</f>
        <v/>
      </c>
      <c r="J202" s="45" t="str">
        <f>""</f>
        <v/>
      </c>
      <c r="K202" s="45" t="str">
        <f>""</f>
        <v/>
      </c>
      <c r="L202" s="45" t="str">
        <f>""</f>
        <v/>
      </c>
      <c r="M202" s="45" t="str">
        <f>""</f>
        <v/>
      </c>
      <c r="N202" s="45" t="str">
        <f>""</f>
        <v/>
      </c>
      <c r="O202" s="45" t="str">
        <f>""</f>
        <v/>
      </c>
      <c r="P202" s="45" t="str">
        <f>""</f>
        <v/>
      </c>
      <c r="Q202" s="45" t="str">
        <f>""</f>
        <v/>
      </c>
      <c r="R202" s="45" t="s">
        <v>19</v>
      </c>
      <c r="S202" s="45" t="s">
        <v>1461</v>
      </c>
      <c r="T202" s="46"/>
    </row>
    <row r="203" spans="1:20">
      <c r="A203" s="47">
        <f t="shared" si="3"/>
        <v>1827</v>
      </c>
      <c r="B203" s="50">
        <v>827</v>
      </c>
      <c r="C203" s="50">
        <v>9162101</v>
      </c>
      <c r="D203" s="50">
        <v>2101</v>
      </c>
      <c r="E203" s="50">
        <v>115547</v>
      </c>
      <c r="F203" s="50" t="s">
        <v>1588</v>
      </c>
      <c r="G203" s="50" t="s">
        <v>87</v>
      </c>
      <c r="H203" s="49" t="s">
        <v>19</v>
      </c>
      <c r="I203" s="45" t="str">
        <f>""</f>
        <v/>
      </c>
      <c r="J203" s="45" t="str">
        <f>""</f>
        <v/>
      </c>
      <c r="K203" s="45" t="str">
        <f>""</f>
        <v/>
      </c>
      <c r="L203" s="45" t="str">
        <f>""</f>
        <v/>
      </c>
      <c r="M203" s="45" t="str">
        <f>""</f>
        <v/>
      </c>
      <c r="N203" s="45" t="str">
        <f>""</f>
        <v/>
      </c>
      <c r="O203" s="45" t="str">
        <f>""</f>
        <v/>
      </c>
      <c r="P203" s="45" t="str">
        <f>""</f>
        <v/>
      </c>
      <c r="Q203" s="45" t="str">
        <f>""</f>
        <v/>
      </c>
      <c r="R203" s="45" t="s">
        <v>19</v>
      </c>
      <c r="S203" s="45" t="s">
        <v>1461</v>
      </c>
      <c r="T203" s="46"/>
    </row>
    <row r="204" spans="1:20">
      <c r="A204" s="47">
        <f t="shared" si="3"/>
        <v>1829</v>
      </c>
      <c r="B204" s="50">
        <v>829</v>
      </c>
      <c r="C204" s="50">
        <v>9163076</v>
      </c>
      <c r="D204" s="50">
        <v>3076</v>
      </c>
      <c r="E204" s="50">
        <v>115657</v>
      </c>
      <c r="F204" s="50" t="s">
        <v>1589</v>
      </c>
      <c r="G204" s="50" t="s">
        <v>87</v>
      </c>
      <c r="H204" s="49" t="s">
        <v>19</v>
      </c>
      <c r="I204" s="45" t="str">
        <f>""</f>
        <v/>
      </c>
      <c r="J204" s="45" t="str">
        <f>""</f>
        <v/>
      </c>
      <c r="K204" s="45" t="str">
        <f>""</f>
        <v/>
      </c>
      <c r="L204" s="45" t="str">
        <f>""</f>
        <v/>
      </c>
      <c r="M204" s="45" t="str">
        <f>""</f>
        <v/>
      </c>
      <c r="N204" s="45" t="str">
        <f>""</f>
        <v/>
      </c>
      <c r="O204" s="45" t="str">
        <f>""</f>
        <v/>
      </c>
      <c r="P204" s="45" t="str">
        <f>""</f>
        <v/>
      </c>
      <c r="Q204" s="45" t="str">
        <f>""</f>
        <v/>
      </c>
      <c r="R204" s="45" t="s">
        <v>19</v>
      </c>
      <c r="S204" s="45" t="s">
        <v>1461</v>
      </c>
      <c r="T204" s="46"/>
    </row>
    <row r="205" spans="1:20">
      <c r="A205" s="47">
        <f t="shared" si="3"/>
        <v>1830</v>
      </c>
      <c r="B205" s="50">
        <v>830</v>
      </c>
      <c r="C205" s="50">
        <v>9165208</v>
      </c>
      <c r="D205" s="50">
        <v>5208</v>
      </c>
      <c r="E205" s="50">
        <v>115738</v>
      </c>
      <c r="F205" s="50" t="s">
        <v>1316</v>
      </c>
      <c r="G205" s="50" t="s">
        <v>87</v>
      </c>
      <c r="H205" s="49" t="s">
        <v>19</v>
      </c>
      <c r="I205" s="45" t="str">
        <f>""</f>
        <v/>
      </c>
      <c r="J205" s="45" t="str">
        <f>""</f>
        <v/>
      </c>
      <c r="K205" s="45" t="str">
        <f>""</f>
        <v/>
      </c>
      <c r="L205" s="45" t="str">
        <f>""</f>
        <v/>
      </c>
      <c r="M205" s="45" t="str">
        <f>""</f>
        <v/>
      </c>
      <c r="N205" s="45" t="str">
        <f>""</f>
        <v/>
      </c>
      <c r="O205" s="45" t="str">
        <f>""</f>
        <v/>
      </c>
      <c r="P205" s="45" t="str">
        <f>""</f>
        <v/>
      </c>
      <c r="Q205" s="45" t="str">
        <f>""</f>
        <v/>
      </c>
      <c r="R205" s="45" t="s">
        <v>19</v>
      </c>
      <c r="S205" s="45" t="s">
        <v>1461</v>
      </c>
      <c r="T205" s="46"/>
    </row>
    <row r="206" spans="1:20">
      <c r="A206" s="47">
        <f t="shared" si="3"/>
        <v>1833</v>
      </c>
      <c r="B206" s="50">
        <v>833</v>
      </c>
      <c r="C206" s="50">
        <v>9163077</v>
      </c>
      <c r="D206" s="50">
        <v>3077</v>
      </c>
      <c r="E206" s="50">
        <v>115658</v>
      </c>
      <c r="F206" s="50" t="s">
        <v>1590</v>
      </c>
      <c r="G206" s="50" t="s">
        <v>87</v>
      </c>
      <c r="H206" s="49" t="s">
        <v>19</v>
      </c>
      <c r="I206" s="45" t="str">
        <f>""</f>
        <v/>
      </c>
      <c r="J206" s="45" t="str">
        <f>""</f>
        <v/>
      </c>
      <c r="K206" s="45" t="str">
        <f>""</f>
        <v/>
      </c>
      <c r="L206" s="45" t="str">
        <f>""</f>
        <v/>
      </c>
      <c r="M206" s="45" t="str">
        <f>""</f>
        <v/>
      </c>
      <c r="N206" s="45" t="str">
        <f>""</f>
        <v/>
      </c>
      <c r="O206" s="45" t="str">
        <f>""</f>
        <v/>
      </c>
      <c r="P206" s="45" t="str">
        <f>""</f>
        <v/>
      </c>
      <c r="Q206" s="45" t="str">
        <f>""</f>
        <v/>
      </c>
      <c r="R206" s="45" t="s">
        <v>19</v>
      </c>
      <c r="S206" s="45" t="s">
        <v>1461</v>
      </c>
      <c r="T206" s="46"/>
    </row>
    <row r="207" spans="1:20">
      <c r="A207" s="47">
        <f t="shared" si="3"/>
        <v>1835</v>
      </c>
      <c r="B207" s="51">
        <v>835</v>
      </c>
      <c r="C207" s="51">
        <v>9163024</v>
      </c>
      <c r="D207" s="51">
        <v>3024</v>
      </c>
      <c r="E207" s="51">
        <v>115614</v>
      </c>
      <c r="F207" s="51" t="s">
        <v>1591</v>
      </c>
      <c r="G207" s="51" t="s">
        <v>87</v>
      </c>
      <c r="H207" s="49" t="s">
        <v>19</v>
      </c>
      <c r="I207" s="45" t="str">
        <f>""</f>
        <v/>
      </c>
      <c r="J207" s="45" t="str">
        <f>""</f>
        <v/>
      </c>
      <c r="K207" s="45" t="str">
        <f>""</f>
        <v/>
      </c>
      <c r="L207" s="45" t="str">
        <f>""</f>
        <v/>
      </c>
      <c r="M207" s="45" t="str">
        <f>""</f>
        <v/>
      </c>
      <c r="N207" s="45" t="str">
        <f>""</f>
        <v/>
      </c>
      <c r="O207" s="45" t="str">
        <f>""</f>
        <v/>
      </c>
      <c r="P207" s="45" t="str">
        <f>""</f>
        <v/>
      </c>
      <c r="Q207" s="45" t="str">
        <f>""</f>
        <v/>
      </c>
      <c r="R207" s="45" t="s">
        <v>19</v>
      </c>
      <c r="S207" s="45" t="s">
        <v>1461</v>
      </c>
      <c r="T207" s="46"/>
    </row>
    <row r="208" spans="1:20">
      <c r="A208" s="47">
        <f t="shared" si="3"/>
        <v>2835</v>
      </c>
      <c r="B208" s="51">
        <v>835</v>
      </c>
      <c r="C208" s="51">
        <v>9163024</v>
      </c>
      <c r="D208" s="51">
        <v>3024</v>
      </c>
      <c r="E208" s="51">
        <v>115614</v>
      </c>
      <c r="F208" s="51" t="s">
        <v>1591</v>
      </c>
      <c r="G208" s="51" t="s">
        <v>87</v>
      </c>
      <c r="H208" s="49" t="s">
        <v>19</v>
      </c>
      <c r="I208" s="45" t="str">
        <f>""</f>
        <v/>
      </c>
      <c r="J208" s="45" t="str">
        <f>""</f>
        <v/>
      </c>
      <c r="K208" s="45" t="str">
        <f>""</f>
        <v/>
      </c>
      <c r="L208" s="45" t="str">
        <f>""</f>
        <v/>
      </c>
      <c r="M208" s="45" t="str">
        <f>""</f>
        <v/>
      </c>
      <c r="N208" s="45" t="str">
        <f>""</f>
        <v/>
      </c>
      <c r="O208" s="45" t="str">
        <f>""</f>
        <v/>
      </c>
      <c r="P208" s="45" t="str">
        <f>""</f>
        <v/>
      </c>
      <c r="Q208" s="45" t="str">
        <f>""</f>
        <v/>
      </c>
      <c r="R208" s="45" t="s">
        <v>19</v>
      </c>
      <c r="S208" s="45" t="s">
        <v>1461</v>
      </c>
      <c r="T208" s="46"/>
    </row>
    <row r="209" spans="1:20">
      <c r="A209" s="47">
        <f t="shared" si="3"/>
        <v>3835</v>
      </c>
      <c r="B209" s="51">
        <v>835</v>
      </c>
      <c r="C209" s="51">
        <v>9163024</v>
      </c>
      <c r="D209" s="51">
        <v>3024</v>
      </c>
      <c r="E209" s="51">
        <v>115614</v>
      </c>
      <c r="F209" s="51" t="s">
        <v>1591</v>
      </c>
      <c r="G209" s="51" t="s">
        <v>87</v>
      </c>
      <c r="H209" s="49" t="s">
        <v>19</v>
      </c>
      <c r="I209" s="45" t="str">
        <f>""</f>
        <v/>
      </c>
      <c r="J209" s="45" t="str">
        <f>""</f>
        <v/>
      </c>
      <c r="K209" s="45" t="str">
        <f>""</f>
        <v/>
      </c>
      <c r="L209" s="45" t="str">
        <f>""</f>
        <v/>
      </c>
      <c r="M209" s="45" t="str">
        <f>""</f>
        <v/>
      </c>
      <c r="N209" s="45" t="str">
        <f>""</f>
        <v/>
      </c>
      <c r="O209" s="45" t="str">
        <f>""</f>
        <v/>
      </c>
      <c r="P209" s="45" t="str">
        <f>""</f>
        <v/>
      </c>
      <c r="Q209" s="45" t="str">
        <f>""</f>
        <v/>
      </c>
      <c r="R209" s="45" t="s">
        <v>19</v>
      </c>
      <c r="S209" s="45" t="s">
        <v>1461</v>
      </c>
      <c r="T209" s="46"/>
    </row>
    <row r="210" spans="1:20">
      <c r="A210" s="47">
        <f t="shared" si="3"/>
        <v>4835</v>
      </c>
      <c r="B210" s="51">
        <v>835</v>
      </c>
      <c r="C210" s="51">
        <v>9163024</v>
      </c>
      <c r="D210" s="51">
        <v>3024</v>
      </c>
      <c r="E210" s="51">
        <v>115614</v>
      </c>
      <c r="F210" s="51" t="s">
        <v>1591</v>
      </c>
      <c r="G210" s="51" t="s">
        <v>87</v>
      </c>
      <c r="H210" s="49" t="s">
        <v>19</v>
      </c>
      <c r="I210" s="45" t="str">
        <f>""</f>
        <v/>
      </c>
      <c r="J210" s="45" t="str">
        <f>""</f>
        <v/>
      </c>
      <c r="K210" s="45" t="str">
        <f>""</f>
        <v/>
      </c>
      <c r="L210" s="45" t="str">
        <f>""</f>
        <v/>
      </c>
      <c r="M210" s="45" t="str">
        <f>""</f>
        <v/>
      </c>
      <c r="N210" s="45" t="str">
        <f>""</f>
        <v/>
      </c>
      <c r="O210" s="45" t="str">
        <f>""</f>
        <v/>
      </c>
      <c r="P210" s="45" t="str">
        <f>""</f>
        <v/>
      </c>
      <c r="Q210" s="45" t="str">
        <f>""</f>
        <v/>
      </c>
      <c r="R210" s="45" t="s">
        <v>19</v>
      </c>
      <c r="S210" s="45" t="s">
        <v>1461</v>
      </c>
      <c r="T210" s="46"/>
    </row>
    <row r="211" spans="1:20">
      <c r="A211" s="47">
        <f t="shared" si="3"/>
        <v>1837</v>
      </c>
      <c r="B211" s="50">
        <v>837</v>
      </c>
      <c r="C211" s="50">
        <v>9162102</v>
      </c>
      <c r="D211" s="50">
        <v>2102</v>
      </c>
      <c r="E211" s="50">
        <v>115548</v>
      </c>
      <c r="F211" s="50" t="s">
        <v>1357</v>
      </c>
      <c r="G211" s="50" t="s">
        <v>87</v>
      </c>
      <c r="H211" s="49" t="s">
        <v>19</v>
      </c>
      <c r="I211" s="45" t="str">
        <f>""</f>
        <v/>
      </c>
      <c r="J211" s="45" t="str">
        <f>""</f>
        <v/>
      </c>
      <c r="K211" s="45" t="str">
        <f>""</f>
        <v/>
      </c>
      <c r="L211" s="45" t="str">
        <f>""</f>
        <v/>
      </c>
      <c r="M211" s="45" t="str">
        <f>""</f>
        <v/>
      </c>
      <c r="N211" s="45" t="str">
        <f>""</f>
        <v/>
      </c>
      <c r="O211" s="45" t="str">
        <f>""</f>
        <v/>
      </c>
      <c r="P211" s="45" t="str">
        <f>""</f>
        <v/>
      </c>
      <c r="Q211" s="45" t="str">
        <f>""</f>
        <v/>
      </c>
      <c r="R211" s="45" t="s">
        <v>19</v>
      </c>
      <c r="S211" s="45" t="s">
        <v>1461</v>
      </c>
      <c r="T211" s="46"/>
    </row>
    <row r="212" spans="1:20" ht="38.25">
      <c r="A212" s="47">
        <f t="shared" si="3"/>
        <v>1838</v>
      </c>
      <c r="B212" s="50">
        <v>838</v>
      </c>
      <c r="C212" s="50">
        <v>9163350</v>
      </c>
      <c r="D212" s="50">
        <v>3350</v>
      </c>
      <c r="E212" s="50">
        <v>115701</v>
      </c>
      <c r="F212" s="50" t="s">
        <v>1592</v>
      </c>
      <c r="G212" s="50" t="s">
        <v>87</v>
      </c>
      <c r="H212" s="54" t="s">
        <v>1472</v>
      </c>
      <c r="I212" s="52" t="str">
        <f>""</f>
        <v/>
      </c>
      <c r="J212" s="52" t="s">
        <v>1593</v>
      </c>
      <c r="K212" s="52">
        <v>700</v>
      </c>
      <c r="L212" s="52">
        <v>2</v>
      </c>
      <c r="M212" s="53" t="s">
        <v>1594</v>
      </c>
      <c r="N212" s="53" t="str">
        <f>""</f>
        <v/>
      </c>
      <c r="O212" s="53" t="s">
        <v>1595</v>
      </c>
      <c r="P212" s="53" t="str">
        <f>""</f>
        <v/>
      </c>
      <c r="Q212" s="45" t="str">
        <f>""</f>
        <v/>
      </c>
      <c r="R212" s="45" t="s">
        <v>17</v>
      </c>
      <c r="S212" s="52" t="str">
        <f>""</f>
        <v/>
      </c>
      <c r="T212" s="46" t="s">
        <v>1504</v>
      </c>
    </row>
    <row r="213" spans="1:20">
      <c r="A213" s="47">
        <f t="shared" si="3"/>
        <v>1842</v>
      </c>
      <c r="B213" s="50">
        <v>842</v>
      </c>
      <c r="C213" s="50">
        <v>9163080</v>
      </c>
      <c r="D213" s="50">
        <v>3080</v>
      </c>
      <c r="E213" s="50">
        <v>115660</v>
      </c>
      <c r="F213" s="50" t="s">
        <v>1596</v>
      </c>
      <c r="G213" s="50" t="s">
        <v>87</v>
      </c>
      <c r="H213" s="49" t="s">
        <v>19</v>
      </c>
      <c r="I213" s="45" t="str">
        <f>""</f>
        <v/>
      </c>
      <c r="J213" s="45" t="str">
        <f>""</f>
        <v/>
      </c>
      <c r="K213" s="45" t="str">
        <f>""</f>
        <v/>
      </c>
      <c r="L213" s="45" t="str">
        <f>""</f>
        <v/>
      </c>
      <c r="M213" s="45" t="str">
        <f>""</f>
        <v/>
      </c>
      <c r="N213" s="45" t="str">
        <f>""</f>
        <v/>
      </c>
      <c r="O213" s="45" t="str">
        <f>""</f>
        <v/>
      </c>
      <c r="P213" s="45" t="str">
        <f>""</f>
        <v/>
      </c>
      <c r="Q213" s="45" t="str">
        <f>""</f>
        <v/>
      </c>
      <c r="R213" s="45" t="s">
        <v>19</v>
      </c>
      <c r="S213" s="45" t="s">
        <v>1461</v>
      </c>
      <c r="T213" s="46"/>
    </row>
    <row r="214" spans="1:20">
      <c r="A214" s="47">
        <f t="shared" si="3"/>
        <v>1845</v>
      </c>
      <c r="B214" s="50">
        <v>845</v>
      </c>
      <c r="C214" s="50">
        <v>9163081</v>
      </c>
      <c r="D214" s="50">
        <v>3081</v>
      </c>
      <c r="E214" s="50">
        <v>115661</v>
      </c>
      <c r="F214" s="50" t="s">
        <v>1597</v>
      </c>
      <c r="G214" s="50" t="s">
        <v>87</v>
      </c>
      <c r="H214" s="49" t="s">
        <v>19</v>
      </c>
      <c r="I214" s="45" t="str">
        <f>""</f>
        <v/>
      </c>
      <c r="J214" s="45" t="str">
        <f>""</f>
        <v/>
      </c>
      <c r="K214" s="45" t="str">
        <f>""</f>
        <v/>
      </c>
      <c r="L214" s="45" t="str">
        <f>""</f>
        <v/>
      </c>
      <c r="M214" s="45" t="str">
        <f>""</f>
        <v/>
      </c>
      <c r="N214" s="45" t="str">
        <f>""</f>
        <v/>
      </c>
      <c r="O214" s="45" t="str">
        <f>""</f>
        <v/>
      </c>
      <c r="P214" s="45" t="str">
        <f>""</f>
        <v/>
      </c>
      <c r="Q214" s="45" t="str">
        <f>""</f>
        <v/>
      </c>
      <c r="R214" s="45" t="s">
        <v>19</v>
      </c>
      <c r="S214" s="45" t="s">
        <v>1461</v>
      </c>
      <c r="T214" s="46"/>
    </row>
    <row r="215" spans="1:20" ht="25.5">
      <c r="A215" s="47">
        <f t="shared" si="3"/>
        <v>1851</v>
      </c>
      <c r="B215" s="47">
        <v>851</v>
      </c>
      <c r="C215" s="47">
        <v>9163352</v>
      </c>
      <c r="D215" s="47">
        <v>3352</v>
      </c>
      <c r="E215" s="47">
        <v>115703</v>
      </c>
      <c r="F215" s="47" t="s">
        <v>1598</v>
      </c>
      <c r="G215" s="47" t="s">
        <v>87</v>
      </c>
      <c r="H215" s="49" t="s">
        <v>19</v>
      </c>
      <c r="I215" s="52" t="str">
        <f>""</f>
        <v/>
      </c>
      <c r="J215" s="52" t="str">
        <f>""</f>
        <v/>
      </c>
      <c r="K215" s="52" t="str">
        <f>""</f>
        <v/>
      </c>
      <c r="L215" s="52" t="str">
        <f>""</f>
        <v/>
      </c>
      <c r="M215" s="53" t="str">
        <f>""</f>
        <v/>
      </c>
      <c r="N215" s="53" t="str">
        <f>""</f>
        <v/>
      </c>
      <c r="O215" s="53" t="str">
        <f>""</f>
        <v/>
      </c>
      <c r="P215" s="53" t="str">
        <f>""</f>
        <v/>
      </c>
      <c r="Q215" s="45" t="str">
        <f>""</f>
        <v/>
      </c>
      <c r="R215" s="45" t="s">
        <v>19</v>
      </c>
      <c r="S215" s="45" t="s">
        <v>1461</v>
      </c>
      <c r="T215" s="46"/>
    </row>
    <row r="216" spans="1:20">
      <c r="A216" s="47">
        <f t="shared" si="3"/>
        <v>1852</v>
      </c>
      <c r="B216" s="47">
        <v>852</v>
      </c>
      <c r="C216" s="47">
        <v>9162114</v>
      </c>
      <c r="D216" s="47">
        <v>2114</v>
      </c>
      <c r="E216" s="47">
        <v>115559</v>
      </c>
      <c r="F216" s="47" t="s">
        <v>1427</v>
      </c>
      <c r="G216" s="47" t="s">
        <v>87</v>
      </c>
      <c r="H216" s="49" t="s">
        <v>19</v>
      </c>
      <c r="I216" s="45" t="str">
        <f>""</f>
        <v/>
      </c>
      <c r="J216" s="45" t="str">
        <f>""</f>
        <v/>
      </c>
      <c r="K216" s="45" t="str">
        <f>""</f>
        <v/>
      </c>
      <c r="L216" s="45" t="str">
        <f>""</f>
        <v/>
      </c>
      <c r="M216" s="45" t="str">
        <f>""</f>
        <v/>
      </c>
      <c r="N216" s="45" t="str">
        <f>""</f>
        <v/>
      </c>
      <c r="O216" s="45" t="str">
        <f>""</f>
        <v/>
      </c>
      <c r="P216" s="45" t="str">
        <f>""</f>
        <v/>
      </c>
      <c r="Q216" s="45" t="str">
        <f>""</f>
        <v/>
      </c>
      <c r="R216" s="45" t="s">
        <v>19</v>
      </c>
      <c r="S216" s="45" t="s">
        <v>1461</v>
      </c>
      <c r="T216" s="46"/>
    </row>
    <row r="217" spans="1:20">
      <c r="A217" s="47">
        <f t="shared" si="3"/>
        <v>1853</v>
      </c>
      <c r="B217" s="47">
        <v>853</v>
      </c>
      <c r="C217" s="47">
        <v>9163353</v>
      </c>
      <c r="D217" s="47">
        <v>3353</v>
      </c>
      <c r="E217" s="47">
        <v>115704</v>
      </c>
      <c r="F217" s="47" t="s">
        <v>1599</v>
      </c>
      <c r="G217" s="47" t="s">
        <v>87</v>
      </c>
      <c r="H217" s="49" t="s">
        <v>19</v>
      </c>
      <c r="I217" s="45" t="str">
        <f>""</f>
        <v/>
      </c>
      <c r="J217" s="45" t="str">
        <f>""</f>
        <v/>
      </c>
      <c r="K217" s="45" t="str">
        <f>""</f>
        <v/>
      </c>
      <c r="L217" s="45" t="str">
        <f>""</f>
        <v/>
      </c>
      <c r="M217" s="45" t="str">
        <f>""</f>
        <v/>
      </c>
      <c r="N217" s="45" t="str">
        <f>""</f>
        <v/>
      </c>
      <c r="O217" s="45" t="str">
        <f>""</f>
        <v/>
      </c>
      <c r="P217" s="45" t="str">
        <f>""</f>
        <v/>
      </c>
      <c r="Q217" s="45" t="str">
        <f>""</f>
        <v/>
      </c>
      <c r="R217" s="45" t="s">
        <v>19</v>
      </c>
      <c r="S217" s="45" t="s">
        <v>1461</v>
      </c>
      <c r="T217" s="46"/>
    </row>
    <row r="218" spans="1:20">
      <c r="A218" s="47">
        <f t="shared" si="3"/>
        <v>1855</v>
      </c>
      <c r="B218" s="47">
        <v>855</v>
      </c>
      <c r="C218" s="47">
        <v>9165204</v>
      </c>
      <c r="D218" s="47">
        <v>5204</v>
      </c>
      <c r="E218" s="47">
        <v>115734</v>
      </c>
      <c r="F218" s="47" t="s">
        <v>1600</v>
      </c>
      <c r="G218" s="47" t="s">
        <v>87</v>
      </c>
      <c r="H218" s="49" t="s">
        <v>19</v>
      </c>
      <c r="I218" s="77" t="str">
        <f>""</f>
        <v/>
      </c>
      <c r="J218" s="77" t="str">
        <f>""</f>
        <v/>
      </c>
      <c r="K218" s="77" t="str">
        <f>""</f>
        <v/>
      </c>
      <c r="L218" s="77" t="str">
        <f>""</f>
        <v/>
      </c>
      <c r="M218" s="77" t="str">
        <f>""</f>
        <v/>
      </c>
      <c r="N218" s="77" t="str">
        <f>""</f>
        <v/>
      </c>
      <c r="O218" s="77" t="str">
        <f>""</f>
        <v/>
      </c>
      <c r="P218" s="77" t="str">
        <f>""</f>
        <v/>
      </c>
      <c r="Q218" s="45" t="str">
        <f>""</f>
        <v/>
      </c>
      <c r="R218" s="45" t="s">
        <v>19</v>
      </c>
      <c r="S218" s="45" t="s">
        <v>1461</v>
      </c>
      <c r="T218" s="46"/>
    </row>
    <row r="219" spans="1:20">
      <c r="A219" s="47">
        <f t="shared" si="3"/>
        <v>1856</v>
      </c>
      <c r="B219" s="50">
        <v>856</v>
      </c>
      <c r="C219" s="50">
        <v>9165209</v>
      </c>
      <c r="D219" s="50">
        <v>5209</v>
      </c>
      <c r="E219" s="50">
        <v>115739</v>
      </c>
      <c r="F219" s="50" t="s">
        <v>1249</v>
      </c>
      <c r="G219" s="50" t="s">
        <v>87</v>
      </c>
      <c r="H219" s="49" t="s">
        <v>19</v>
      </c>
      <c r="I219" s="45" t="str">
        <f>""</f>
        <v/>
      </c>
      <c r="J219" s="45" t="str">
        <f>""</f>
        <v/>
      </c>
      <c r="K219" s="45" t="str">
        <f>""</f>
        <v/>
      </c>
      <c r="L219" s="45" t="str">
        <f>""</f>
        <v/>
      </c>
      <c r="M219" s="45" t="str">
        <f>""</f>
        <v/>
      </c>
      <c r="N219" s="45" t="str">
        <f>""</f>
        <v/>
      </c>
      <c r="O219" s="45" t="str">
        <f>""</f>
        <v/>
      </c>
      <c r="P219" s="45" t="str">
        <f>""</f>
        <v/>
      </c>
      <c r="Q219" s="45" t="str">
        <f>""</f>
        <v/>
      </c>
      <c r="R219" s="45" t="s">
        <v>19</v>
      </c>
      <c r="S219" s="45" t="s">
        <v>1461</v>
      </c>
      <c r="T219" s="46"/>
    </row>
    <row r="220" spans="1:20">
      <c r="A220" s="47">
        <f t="shared" si="3"/>
        <v>1857</v>
      </c>
      <c r="B220" s="50">
        <v>857</v>
      </c>
      <c r="C220" s="50">
        <v>9162136</v>
      </c>
      <c r="D220" s="50">
        <v>2136</v>
      </c>
      <c r="E220" s="50">
        <v>115572</v>
      </c>
      <c r="F220" s="50" t="s">
        <v>559</v>
      </c>
      <c r="G220" s="50" t="s">
        <v>87</v>
      </c>
      <c r="H220" s="49" t="s">
        <v>19</v>
      </c>
      <c r="I220" s="52" t="str">
        <f>""</f>
        <v/>
      </c>
      <c r="J220" s="52" t="str">
        <f>""</f>
        <v/>
      </c>
      <c r="K220" s="52" t="str">
        <f>""</f>
        <v/>
      </c>
      <c r="L220" s="52" t="str">
        <f>""</f>
        <v/>
      </c>
      <c r="M220" s="53" t="str">
        <f>""</f>
        <v/>
      </c>
      <c r="N220" s="53" t="str">
        <f>""</f>
        <v/>
      </c>
      <c r="O220" s="53" t="str">
        <f>""</f>
        <v/>
      </c>
      <c r="P220" s="53" t="str">
        <f>""</f>
        <v/>
      </c>
      <c r="Q220" s="45" t="str">
        <f>""</f>
        <v/>
      </c>
      <c r="R220" s="45" t="s">
        <v>19</v>
      </c>
      <c r="S220" s="45" t="s">
        <v>1461</v>
      </c>
      <c r="T220" s="46"/>
    </row>
    <row r="221" spans="1:20">
      <c r="A221" s="47">
        <f t="shared" si="3"/>
        <v>1862</v>
      </c>
      <c r="B221" s="51">
        <v>862</v>
      </c>
      <c r="C221" s="51">
        <v>9162110</v>
      </c>
      <c r="D221" s="51">
        <v>2110</v>
      </c>
      <c r="E221" s="51">
        <v>115555</v>
      </c>
      <c r="F221" s="51" t="s">
        <v>1601</v>
      </c>
      <c r="G221" s="51" t="s">
        <v>87</v>
      </c>
      <c r="H221" s="49" t="s">
        <v>19</v>
      </c>
      <c r="I221" s="52" t="str">
        <f>""</f>
        <v/>
      </c>
      <c r="J221" s="52" t="str">
        <f>""</f>
        <v/>
      </c>
      <c r="K221" s="52" t="str">
        <f>""</f>
        <v/>
      </c>
      <c r="L221" s="52" t="str">
        <f>""</f>
        <v/>
      </c>
      <c r="M221" s="53" t="str">
        <f>""</f>
        <v/>
      </c>
      <c r="N221" s="53" t="str">
        <f>""</f>
        <v/>
      </c>
      <c r="O221" s="53" t="str">
        <f>""</f>
        <v/>
      </c>
      <c r="P221" s="53" t="str">
        <f>""</f>
        <v/>
      </c>
      <c r="Q221" s="45" t="str">
        <f>""</f>
        <v/>
      </c>
      <c r="R221" s="45" t="s">
        <v>19</v>
      </c>
      <c r="S221" s="45" t="s">
        <v>1461</v>
      </c>
      <c r="T221" s="46"/>
    </row>
    <row r="222" spans="1:20">
      <c r="A222" s="47">
        <f t="shared" si="3"/>
        <v>2862</v>
      </c>
      <c r="B222" s="51">
        <v>862</v>
      </c>
      <c r="C222" s="51">
        <v>9162110</v>
      </c>
      <c r="D222" s="51">
        <v>2110</v>
      </c>
      <c r="E222" s="51">
        <v>115555</v>
      </c>
      <c r="F222" s="51" t="s">
        <v>1601</v>
      </c>
      <c r="G222" s="51" t="s">
        <v>87</v>
      </c>
      <c r="H222" s="49" t="s">
        <v>19</v>
      </c>
      <c r="I222" s="52" t="str">
        <f>""</f>
        <v/>
      </c>
      <c r="J222" s="52" t="str">
        <f>""</f>
        <v/>
      </c>
      <c r="K222" s="52" t="str">
        <f>""</f>
        <v/>
      </c>
      <c r="L222" s="52" t="str">
        <f>""</f>
        <v/>
      </c>
      <c r="M222" s="53" t="str">
        <f>""</f>
        <v/>
      </c>
      <c r="N222" s="53" t="str">
        <f>""</f>
        <v/>
      </c>
      <c r="O222" s="53" t="str">
        <f>""</f>
        <v/>
      </c>
      <c r="P222" s="53" t="str">
        <f>""</f>
        <v/>
      </c>
      <c r="Q222" s="45" t="str">
        <f>""</f>
        <v/>
      </c>
      <c r="R222" s="45" t="s">
        <v>19</v>
      </c>
      <c r="S222" s="45" t="s">
        <v>1461</v>
      </c>
      <c r="T222" s="46"/>
    </row>
    <row r="223" spans="1:20">
      <c r="A223" s="47">
        <f t="shared" si="3"/>
        <v>1881</v>
      </c>
      <c r="B223" s="50">
        <v>881</v>
      </c>
      <c r="C223" s="50">
        <v>9162165</v>
      </c>
      <c r="D223" s="50">
        <v>2165</v>
      </c>
      <c r="E223" s="50">
        <v>115598</v>
      </c>
      <c r="F223" s="50" t="s">
        <v>199</v>
      </c>
      <c r="G223" s="50" t="s">
        <v>87</v>
      </c>
      <c r="H223" s="49" t="s">
        <v>19</v>
      </c>
      <c r="I223" s="52" t="str">
        <f>""</f>
        <v/>
      </c>
      <c r="J223" s="52" t="str">
        <f>""</f>
        <v/>
      </c>
      <c r="K223" s="52" t="str">
        <f>""</f>
        <v/>
      </c>
      <c r="L223" s="52" t="str">
        <f>""</f>
        <v/>
      </c>
      <c r="M223" s="53" t="str">
        <f>""</f>
        <v/>
      </c>
      <c r="N223" s="53" t="str">
        <f>""</f>
        <v/>
      </c>
      <c r="O223" s="53" t="str">
        <f>""</f>
        <v/>
      </c>
      <c r="P223" s="53" t="str">
        <f>""</f>
        <v/>
      </c>
      <c r="Q223" s="45" t="str">
        <f>""</f>
        <v/>
      </c>
      <c r="R223" s="45" t="s">
        <v>19</v>
      </c>
      <c r="S223" s="45" t="s">
        <v>1461</v>
      </c>
      <c r="T223" s="46"/>
    </row>
    <row r="224" spans="1:20">
      <c r="A224" s="47">
        <f t="shared" si="3"/>
        <v>1884</v>
      </c>
      <c r="B224" s="50">
        <v>884</v>
      </c>
      <c r="C224" s="50">
        <v>9162147</v>
      </c>
      <c r="D224" s="50">
        <v>2147</v>
      </c>
      <c r="E224" s="50">
        <v>115582</v>
      </c>
      <c r="F224" s="50" t="s">
        <v>492</v>
      </c>
      <c r="G224" s="50" t="s">
        <v>87</v>
      </c>
      <c r="H224" s="49" t="s">
        <v>19</v>
      </c>
      <c r="I224" s="45" t="str">
        <f>""</f>
        <v/>
      </c>
      <c r="J224" s="45" t="str">
        <f>""</f>
        <v/>
      </c>
      <c r="K224" s="45" t="str">
        <f>""</f>
        <v/>
      </c>
      <c r="L224" s="45" t="str">
        <f>""</f>
        <v/>
      </c>
      <c r="M224" s="45" t="str">
        <f>""</f>
        <v/>
      </c>
      <c r="N224" s="45" t="str">
        <f>""</f>
        <v/>
      </c>
      <c r="O224" s="45" t="str">
        <f>""</f>
        <v/>
      </c>
      <c r="P224" s="45" t="str">
        <f>""</f>
        <v/>
      </c>
      <c r="Q224" s="45" t="str">
        <f>""</f>
        <v/>
      </c>
      <c r="R224" s="45" t="s">
        <v>19</v>
      </c>
      <c r="S224" s="45" t="s">
        <v>1461</v>
      </c>
      <c r="T224" s="46"/>
    </row>
    <row r="225" spans="1:20">
      <c r="A225" s="47">
        <f t="shared" si="3"/>
        <v>1886</v>
      </c>
      <c r="B225" s="51">
        <v>886</v>
      </c>
      <c r="C225" s="51">
        <v>9162177</v>
      </c>
      <c r="D225" s="51">
        <v>2177</v>
      </c>
      <c r="E225" s="51">
        <v>131249</v>
      </c>
      <c r="F225" s="51" t="s">
        <v>564</v>
      </c>
      <c r="G225" s="51" t="s">
        <v>87</v>
      </c>
      <c r="H225" s="49" t="s">
        <v>19</v>
      </c>
      <c r="I225" s="52" t="str">
        <f>""</f>
        <v/>
      </c>
      <c r="J225" s="52" t="str">
        <f>""</f>
        <v/>
      </c>
      <c r="K225" s="52" t="str">
        <f>""</f>
        <v/>
      </c>
      <c r="L225" s="52" t="str">
        <f>""</f>
        <v/>
      </c>
      <c r="M225" s="53" t="str">
        <f>""</f>
        <v/>
      </c>
      <c r="N225" s="53" t="str">
        <f>""</f>
        <v/>
      </c>
      <c r="O225" s="53" t="str">
        <f>""</f>
        <v/>
      </c>
      <c r="P225" s="53" t="str">
        <f>""</f>
        <v/>
      </c>
      <c r="Q225" s="45" t="str">
        <f>""</f>
        <v/>
      </c>
      <c r="R225" s="45" t="s">
        <v>19</v>
      </c>
      <c r="S225" s="45" t="s">
        <v>1461</v>
      </c>
      <c r="T225" s="46"/>
    </row>
    <row r="226" spans="1:20">
      <c r="A226" s="47">
        <f t="shared" si="3"/>
        <v>2886</v>
      </c>
      <c r="B226" s="51">
        <v>886</v>
      </c>
      <c r="C226" s="51">
        <v>9162177</v>
      </c>
      <c r="D226" s="51">
        <v>2177</v>
      </c>
      <c r="E226" s="51">
        <v>131249</v>
      </c>
      <c r="F226" s="51" t="s">
        <v>564</v>
      </c>
      <c r="G226" s="51" t="s">
        <v>87</v>
      </c>
      <c r="H226" s="49" t="s">
        <v>19</v>
      </c>
      <c r="I226" s="52" t="str">
        <f>""</f>
        <v/>
      </c>
      <c r="J226" s="52" t="str">
        <f>""</f>
        <v/>
      </c>
      <c r="K226" s="52" t="str">
        <f>""</f>
        <v/>
      </c>
      <c r="L226" s="52" t="str">
        <f>""</f>
        <v/>
      </c>
      <c r="M226" s="53" t="str">
        <f>""</f>
        <v/>
      </c>
      <c r="N226" s="53" t="str">
        <f>""</f>
        <v/>
      </c>
      <c r="O226" s="53" t="str">
        <f>""</f>
        <v/>
      </c>
      <c r="P226" s="53" t="str">
        <f>""</f>
        <v/>
      </c>
      <c r="Q226" s="45" t="str">
        <f>""</f>
        <v/>
      </c>
      <c r="R226" s="45" t="s">
        <v>19</v>
      </c>
      <c r="S226" s="45" t="s">
        <v>1461</v>
      </c>
      <c r="T226" s="46"/>
    </row>
    <row r="227" spans="1:20">
      <c r="A227" s="47">
        <f t="shared" si="3"/>
        <v>3886</v>
      </c>
      <c r="B227" s="51">
        <v>886</v>
      </c>
      <c r="C227" s="51">
        <v>9162177</v>
      </c>
      <c r="D227" s="51">
        <v>2177</v>
      </c>
      <c r="E227" s="51">
        <v>131249</v>
      </c>
      <c r="F227" s="51" t="s">
        <v>564</v>
      </c>
      <c r="G227" s="51" t="s">
        <v>87</v>
      </c>
      <c r="H227" s="49" t="s">
        <v>19</v>
      </c>
      <c r="I227" s="52" t="str">
        <f>""</f>
        <v/>
      </c>
      <c r="J227" s="52" t="str">
        <f>""</f>
        <v/>
      </c>
      <c r="K227" s="52" t="str">
        <f>""</f>
        <v/>
      </c>
      <c r="L227" s="52" t="str">
        <f>""</f>
        <v/>
      </c>
      <c r="M227" s="53" t="str">
        <f>""</f>
        <v/>
      </c>
      <c r="N227" s="53" t="str">
        <f>""</f>
        <v/>
      </c>
      <c r="O227" s="53" t="str">
        <f>""</f>
        <v/>
      </c>
      <c r="P227" s="53" t="str">
        <f>""</f>
        <v/>
      </c>
      <c r="Q227" s="45" t="str">
        <f>""</f>
        <v/>
      </c>
      <c r="R227" s="45" t="s">
        <v>19</v>
      </c>
      <c r="S227" s="45" t="s">
        <v>1461</v>
      </c>
      <c r="T227" s="46"/>
    </row>
    <row r="228" spans="1:20">
      <c r="A228" s="47">
        <f t="shared" si="3"/>
        <v>1887</v>
      </c>
      <c r="B228" s="50">
        <v>887</v>
      </c>
      <c r="C228" s="50">
        <v>9162150</v>
      </c>
      <c r="D228" s="50">
        <v>2150</v>
      </c>
      <c r="E228" s="50">
        <v>115585</v>
      </c>
      <c r="F228" s="50" t="s">
        <v>586</v>
      </c>
      <c r="G228" s="50" t="s">
        <v>87</v>
      </c>
      <c r="H228" s="49" t="s">
        <v>19</v>
      </c>
      <c r="I228" s="45" t="str">
        <f>""</f>
        <v/>
      </c>
      <c r="J228" s="45" t="str">
        <f>""</f>
        <v/>
      </c>
      <c r="K228" s="45" t="str">
        <f>""</f>
        <v/>
      </c>
      <c r="L228" s="45" t="str">
        <f>""</f>
        <v/>
      </c>
      <c r="M228" s="45" t="str">
        <f>""</f>
        <v/>
      </c>
      <c r="N228" s="45" t="str">
        <f>""</f>
        <v/>
      </c>
      <c r="O228" s="45" t="str">
        <f>""</f>
        <v/>
      </c>
      <c r="P228" s="45" t="str">
        <f>""</f>
        <v/>
      </c>
      <c r="Q228" s="45" t="str">
        <f>""</f>
        <v/>
      </c>
      <c r="R228" s="45" t="s">
        <v>19</v>
      </c>
      <c r="S228" s="45" t="s">
        <v>1461</v>
      </c>
      <c r="T228" s="46"/>
    </row>
    <row r="229" spans="1:20">
      <c r="A229" s="47">
        <f t="shared" si="3"/>
        <v>1888</v>
      </c>
      <c r="B229" s="47">
        <v>888</v>
      </c>
      <c r="C229" s="47">
        <v>9162178</v>
      </c>
      <c r="D229" s="47">
        <v>2178</v>
      </c>
      <c r="E229" s="47">
        <v>131250</v>
      </c>
      <c r="F229" s="47" t="s">
        <v>1602</v>
      </c>
      <c r="G229" s="47" t="s">
        <v>87</v>
      </c>
      <c r="H229" s="49" t="s">
        <v>19</v>
      </c>
      <c r="I229" s="45" t="str">
        <f>""</f>
        <v/>
      </c>
      <c r="J229" s="45" t="str">
        <f>""</f>
        <v/>
      </c>
      <c r="K229" s="45" t="str">
        <f>""</f>
        <v/>
      </c>
      <c r="L229" s="45" t="str">
        <f>""</f>
        <v/>
      </c>
      <c r="M229" s="45" t="str">
        <f>""</f>
        <v/>
      </c>
      <c r="N229" s="45" t="str">
        <f>""</f>
        <v/>
      </c>
      <c r="O229" s="45" t="str">
        <f>""</f>
        <v/>
      </c>
      <c r="P229" s="45" t="str">
        <f>""</f>
        <v/>
      </c>
      <c r="Q229" s="45" t="str">
        <f>""</f>
        <v/>
      </c>
      <c r="R229" s="45" t="s">
        <v>19</v>
      </c>
      <c r="S229" s="45" t="s">
        <v>1461</v>
      </c>
      <c r="T229" s="46"/>
    </row>
    <row r="230" spans="1:20">
      <c r="A230" s="47">
        <f t="shared" si="3"/>
        <v>1890</v>
      </c>
      <c r="B230" s="47">
        <v>890</v>
      </c>
      <c r="C230" s="47">
        <v>9163093</v>
      </c>
      <c r="D230" s="47">
        <v>3093</v>
      </c>
      <c r="E230" s="47">
        <v>115666</v>
      </c>
      <c r="F230" s="47" t="s">
        <v>1603</v>
      </c>
      <c r="G230" s="47" t="s">
        <v>87</v>
      </c>
      <c r="H230" s="49" t="s">
        <v>19</v>
      </c>
      <c r="I230" s="45" t="str">
        <f>""</f>
        <v/>
      </c>
      <c r="J230" s="45" t="str">
        <f>""</f>
        <v/>
      </c>
      <c r="K230" s="45" t="str">
        <f>""</f>
        <v/>
      </c>
      <c r="L230" s="45" t="str">
        <f>""</f>
        <v/>
      </c>
      <c r="M230" s="45" t="str">
        <f>""</f>
        <v/>
      </c>
      <c r="N230" s="45" t="str">
        <f>""</f>
        <v/>
      </c>
      <c r="O230" s="45" t="str">
        <f>""</f>
        <v/>
      </c>
      <c r="P230" s="45" t="str">
        <f>""</f>
        <v/>
      </c>
      <c r="Q230" s="45" t="str">
        <f>""</f>
        <v/>
      </c>
      <c r="R230" s="45" t="s">
        <v>19</v>
      </c>
      <c r="S230" s="45" t="s">
        <v>1461</v>
      </c>
      <c r="T230" s="46"/>
    </row>
    <row r="231" spans="1:20">
      <c r="A231" s="47">
        <f t="shared" si="3"/>
        <v>1891</v>
      </c>
      <c r="B231" s="48">
        <v>891</v>
      </c>
      <c r="C231" s="48">
        <v>9162151</v>
      </c>
      <c r="D231" s="48">
        <v>2151</v>
      </c>
      <c r="E231" s="48">
        <v>115586</v>
      </c>
      <c r="F231" s="48" t="s">
        <v>615</v>
      </c>
      <c r="G231" s="48" t="s">
        <v>87</v>
      </c>
      <c r="H231" s="49" t="s">
        <v>19</v>
      </c>
      <c r="I231" s="45" t="str">
        <f>""</f>
        <v/>
      </c>
      <c r="J231" s="45" t="str">
        <f>""</f>
        <v/>
      </c>
      <c r="K231" s="45" t="str">
        <f>""</f>
        <v/>
      </c>
      <c r="L231" s="45" t="str">
        <f>""</f>
        <v/>
      </c>
      <c r="M231" s="45" t="str">
        <f>""</f>
        <v/>
      </c>
      <c r="N231" s="45" t="str">
        <f>""</f>
        <v/>
      </c>
      <c r="O231" s="45" t="str">
        <f>""</f>
        <v/>
      </c>
      <c r="P231" s="45" t="str">
        <f>""</f>
        <v/>
      </c>
      <c r="Q231" s="45" t="str">
        <f>""</f>
        <v/>
      </c>
      <c r="R231" s="45" t="s">
        <v>19</v>
      </c>
      <c r="S231" s="45" t="s">
        <v>1461</v>
      </c>
      <c r="T231" s="46"/>
    </row>
    <row r="232" spans="1:20">
      <c r="A232" s="47">
        <f t="shared" si="3"/>
        <v>2891</v>
      </c>
      <c r="B232" s="48">
        <v>891</v>
      </c>
      <c r="C232" s="48">
        <v>9162151</v>
      </c>
      <c r="D232" s="48">
        <v>2151</v>
      </c>
      <c r="E232" s="48">
        <v>115586</v>
      </c>
      <c r="F232" s="48" t="s">
        <v>615</v>
      </c>
      <c r="G232" s="48" t="s">
        <v>87</v>
      </c>
      <c r="H232" s="49" t="s">
        <v>19</v>
      </c>
      <c r="I232" s="45" t="str">
        <f>""</f>
        <v/>
      </c>
      <c r="J232" s="45" t="str">
        <f>""</f>
        <v/>
      </c>
      <c r="K232" s="45" t="str">
        <f>""</f>
        <v/>
      </c>
      <c r="L232" s="45" t="str">
        <f>""</f>
        <v/>
      </c>
      <c r="M232" s="45" t="str">
        <f>""</f>
        <v/>
      </c>
      <c r="N232" s="45" t="str">
        <f>""</f>
        <v/>
      </c>
      <c r="O232" s="45" t="str">
        <f>""</f>
        <v/>
      </c>
      <c r="P232" s="45" t="str">
        <f>""</f>
        <v/>
      </c>
      <c r="Q232" s="45" t="str">
        <f>""</f>
        <v/>
      </c>
      <c r="R232" s="45" t="s">
        <v>19</v>
      </c>
      <c r="S232" s="45" t="s">
        <v>1461</v>
      </c>
      <c r="T232" s="46"/>
    </row>
    <row r="233" spans="1:20">
      <c r="A233" s="47">
        <f t="shared" si="3"/>
        <v>1892</v>
      </c>
      <c r="B233" s="48">
        <v>892</v>
      </c>
      <c r="C233" s="48">
        <v>9162160</v>
      </c>
      <c r="D233" s="48">
        <v>2160</v>
      </c>
      <c r="E233" s="48">
        <v>115594</v>
      </c>
      <c r="F233" s="48" t="s">
        <v>767</v>
      </c>
      <c r="G233" s="48" t="s">
        <v>87</v>
      </c>
      <c r="H233" s="49" t="s">
        <v>19</v>
      </c>
      <c r="I233" s="45" t="str">
        <f>""</f>
        <v/>
      </c>
      <c r="J233" s="45" t="str">
        <f>""</f>
        <v/>
      </c>
      <c r="K233" s="45" t="str">
        <f>""</f>
        <v/>
      </c>
      <c r="L233" s="45" t="str">
        <f>""</f>
        <v/>
      </c>
      <c r="M233" s="45" t="str">
        <f>""</f>
        <v/>
      </c>
      <c r="N233" s="45" t="str">
        <f>""</f>
        <v/>
      </c>
      <c r="O233" s="45" t="str">
        <f>""</f>
        <v/>
      </c>
      <c r="P233" s="45" t="str">
        <f>""</f>
        <v/>
      </c>
      <c r="Q233" s="45" t="str">
        <f>""</f>
        <v/>
      </c>
      <c r="R233" s="45" t="s">
        <v>19</v>
      </c>
      <c r="S233" s="45" t="s">
        <v>1461</v>
      </c>
      <c r="T233" s="46"/>
    </row>
    <row r="234" spans="1:20">
      <c r="A234" s="47">
        <f t="shared" si="3"/>
        <v>2892</v>
      </c>
      <c r="B234" s="51">
        <v>892</v>
      </c>
      <c r="C234" s="51">
        <v>9162160</v>
      </c>
      <c r="D234" s="51">
        <v>2160</v>
      </c>
      <c r="E234" s="51">
        <v>115594</v>
      </c>
      <c r="F234" s="51" t="s">
        <v>767</v>
      </c>
      <c r="G234" s="51" t="s">
        <v>87</v>
      </c>
      <c r="H234" s="49" t="s">
        <v>19</v>
      </c>
      <c r="I234" s="45" t="str">
        <f>""</f>
        <v/>
      </c>
      <c r="J234" s="45" t="str">
        <f>""</f>
        <v/>
      </c>
      <c r="K234" s="45" t="str">
        <f>""</f>
        <v/>
      </c>
      <c r="L234" s="45" t="str">
        <f>""</f>
        <v/>
      </c>
      <c r="M234" s="45" t="str">
        <f>""</f>
        <v/>
      </c>
      <c r="N234" s="45" t="str">
        <f>""</f>
        <v/>
      </c>
      <c r="O234" s="45" t="str">
        <f>""</f>
        <v/>
      </c>
      <c r="P234" s="45" t="str">
        <f>""</f>
        <v/>
      </c>
      <c r="Q234" s="45" t="str">
        <f>""</f>
        <v/>
      </c>
      <c r="R234" s="45" t="s">
        <v>19</v>
      </c>
      <c r="S234" s="45" t="s">
        <v>1461</v>
      </c>
      <c r="T234" s="46"/>
    </row>
    <row r="235" spans="1:20">
      <c r="A235" s="47">
        <f t="shared" si="3"/>
        <v>1893</v>
      </c>
      <c r="B235" s="50">
        <v>893</v>
      </c>
      <c r="C235" s="50">
        <v>9163094</v>
      </c>
      <c r="D235" s="50">
        <v>3094</v>
      </c>
      <c r="E235" s="50">
        <v>115667</v>
      </c>
      <c r="F235" s="50" t="s">
        <v>1604</v>
      </c>
      <c r="G235" s="50" t="s">
        <v>87</v>
      </c>
      <c r="H235" s="49" t="s">
        <v>19</v>
      </c>
      <c r="I235" s="45" t="str">
        <f>""</f>
        <v/>
      </c>
      <c r="J235" s="45" t="str">
        <f>""</f>
        <v/>
      </c>
      <c r="K235" s="45" t="str">
        <f>""</f>
        <v/>
      </c>
      <c r="L235" s="45" t="str">
        <f>""</f>
        <v/>
      </c>
      <c r="M235" s="45" t="str">
        <f>""</f>
        <v/>
      </c>
      <c r="N235" s="45" t="str">
        <f>""</f>
        <v/>
      </c>
      <c r="O235" s="45" t="str">
        <f>""</f>
        <v/>
      </c>
      <c r="P235" s="45" t="str">
        <f>""</f>
        <v/>
      </c>
      <c r="Q235" s="45" t="str">
        <f>""</f>
        <v/>
      </c>
      <c r="R235" s="45" t="s">
        <v>19</v>
      </c>
      <c r="S235" s="45" t="s">
        <v>1461</v>
      </c>
      <c r="T235" s="46"/>
    </row>
    <row r="236" spans="1:20">
      <c r="A236" s="47">
        <f t="shared" si="3"/>
        <v>1898</v>
      </c>
      <c r="B236" s="50">
        <v>898</v>
      </c>
      <c r="C236" s="50">
        <v>9162155</v>
      </c>
      <c r="D236" s="50">
        <v>2155</v>
      </c>
      <c r="E236" s="50">
        <v>115590</v>
      </c>
      <c r="F236" s="50" t="s">
        <v>872</v>
      </c>
      <c r="G236" s="50" t="s">
        <v>87</v>
      </c>
      <c r="H236" s="49" t="s">
        <v>19</v>
      </c>
      <c r="I236" s="52" t="str">
        <f>""</f>
        <v/>
      </c>
      <c r="J236" s="52" t="str">
        <f>""</f>
        <v/>
      </c>
      <c r="K236" s="52" t="str">
        <f>""</f>
        <v/>
      </c>
      <c r="L236" s="52" t="str">
        <f>""</f>
        <v/>
      </c>
      <c r="M236" s="53" t="str">
        <f>""</f>
        <v/>
      </c>
      <c r="N236" s="53" t="str">
        <f>""</f>
        <v/>
      </c>
      <c r="O236" s="53" t="str">
        <f>""</f>
        <v/>
      </c>
      <c r="P236" s="53" t="str">
        <f>""</f>
        <v/>
      </c>
      <c r="Q236" s="45" t="str">
        <f>""</f>
        <v/>
      </c>
      <c r="R236" s="45" t="s">
        <v>19</v>
      </c>
      <c r="S236" s="45" t="s">
        <v>1461</v>
      </c>
      <c r="T236" s="46"/>
    </row>
    <row r="237" spans="1:20">
      <c r="A237" s="47">
        <f t="shared" si="3"/>
        <v>1900</v>
      </c>
      <c r="B237" s="51">
        <v>900</v>
      </c>
      <c r="C237" s="51">
        <v>9165221</v>
      </c>
      <c r="D237" s="51">
        <v>5221</v>
      </c>
      <c r="E237" s="51">
        <v>135857</v>
      </c>
      <c r="F237" s="51" t="s">
        <v>1605</v>
      </c>
      <c r="G237" s="51" t="s">
        <v>87</v>
      </c>
      <c r="H237" s="49" t="s">
        <v>19</v>
      </c>
      <c r="I237" s="52" t="str">
        <f>""</f>
        <v/>
      </c>
      <c r="J237" s="52" t="str">
        <f>""</f>
        <v/>
      </c>
      <c r="K237" s="52" t="str">
        <f>""</f>
        <v/>
      </c>
      <c r="L237" s="52" t="str">
        <f>""</f>
        <v/>
      </c>
      <c r="M237" s="53" t="str">
        <f>""</f>
        <v/>
      </c>
      <c r="N237" s="53" t="str">
        <f>""</f>
        <v/>
      </c>
      <c r="O237" s="53" t="str">
        <f>""</f>
        <v/>
      </c>
      <c r="P237" s="53" t="str">
        <f>""</f>
        <v/>
      </c>
      <c r="Q237" s="45" t="str">
        <f>""</f>
        <v/>
      </c>
      <c r="R237" s="45" t="s">
        <v>19</v>
      </c>
      <c r="S237" s="45" t="s">
        <v>1461</v>
      </c>
      <c r="T237" s="46"/>
    </row>
    <row r="238" spans="1:20">
      <c r="A238" s="47">
        <f t="shared" si="3"/>
        <v>2900</v>
      </c>
      <c r="B238" s="48">
        <v>900</v>
      </c>
      <c r="C238" s="48">
        <v>9165221</v>
      </c>
      <c r="D238" s="48">
        <v>5221</v>
      </c>
      <c r="E238" s="48">
        <v>135857</v>
      </c>
      <c r="F238" s="48" t="s">
        <v>1605</v>
      </c>
      <c r="G238" s="48" t="s">
        <v>87</v>
      </c>
      <c r="H238" s="49" t="s">
        <v>19</v>
      </c>
      <c r="I238" s="52" t="str">
        <f>""</f>
        <v/>
      </c>
      <c r="J238" s="52" t="str">
        <f>""</f>
        <v/>
      </c>
      <c r="K238" s="52" t="str">
        <f>""</f>
        <v/>
      </c>
      <c r="L238" s="52" t="str">
        <f>""</f>
        <v/>
      </c>
      <c r="M238" s="53" t="str">
        <f>""</f>
        <v/>
      </c>
      <c r="N238" s="53" t="str">
        <f>""</f>
        <v/>
      </c>
      <c r="O238" s="53" t="str">
        <f>""</f>
        <v/>
      </c>
      <c r="P238" s="53" t="str">
        <f>""</f>
        <v/>
      </c>
      <c r="Q238" s="45" t="str">
        <f>""</f>
        <v/>
      </c>
      <c r="R238" s="45" t="s">
        <v>19</v>
      </c>
      <c r="S238" s="45" t="s">
        <v>1461</v>
      </c>
      <c r="T238" s="46"/>
    </row>
    <row r="239" spans="1:20" ht="25.5">
      <c r="A239" s="47">
        <f t="shared" si="3"/>
        <v>1904</v>
      </c>
      <c r="B239" s="47">
        <v>904</v>
      </c>
      <c r="C239" s="47">
        <v>9165201</v>
      </c>
      <c r="D239" s="47">
        <v>5201</v>
      </c>
      <c r="E239" s="47">
        <v>115731</v>
      </c>
      <c r="F239" s="47" t="s">
        <v>1606</v>
      </c>
      <c r="G239" s="47" t="s">
        <v>87</v>
      </c>
      <c r="H239" s="49" t="s">
        <v>19</v>
      </c>
      <c r="I239" s="52" t="str">
        <f>""</f>
        <v/>
      </c>
      <c r="J239" s="52" t="str">
        <f>""</f>
        <v/>
      </c>
      <c r="K239" s="52" t="str">
        <f>""</f>
        <v/>
      </c>
      <c r="L239" s="52" t="str">
        <f>""</f>
        <v/>
      </c>
      <c r="M239" s="53" t="str">
        <f>""</f>
        <v/>
      </c>
      <c r="N239" s="53" t="str">
        <f>""</f>
        <v/>
      </c>
      <c r="O239" s="53" t="str">
        <f>""</f>
        <v/>
      </c>
      <c r="P239" s="53" t="str">
        <f>""</f>
        <v/>
      </c>
      <c r="Q239" s="45" t="str">
        <f>""</f>
        <v/>
      </c>
      <c r="R239" s="45" t="s">
        <v>19</v>
      </c>
      <c r="S239" s="45" t="s">
        <v>1461</v>
      </c>
      <c r="T239" s="46"/>
    </row>
    <row r="240" spans="1:20">
      <c r="A240" s="47">
        <f t="shared" si="3"/>
        <v>1906</v>
      </c>
      <c r="B240" s="47">
        <v>906</v>
      </c>
      <c r="C240" s="47">
        <v>9163097</v>
      </c>
      <c r="D240" s="47">
        <v>3097</v>
      </c>
      <c r="E240" s="47">
        <v>115669</v>
      </c>
      <c r="F240" s="47" t="s">
        <v>1607</v>
      </c>
      <c r="G240" s="47" t="s">
        <v>87</v>
      </c>
      <c r="H240" s="49" t="s">
        <v>19</v>
      </c>
      <c r="I240" s="45" t="str">
        <f>""</f>
        <v/>
      </c>
      <c r="J240" s="45" t="str">
        <f>""</f>
        <v/>
      </c>
      <c r="K240" s="45" t="str">
        <f>""</f>
        <v/>
      </c>
      <c r="L240" s="45" t="str">
        <f>""</f>
        <v/>
      </c>
      <c r="M240" s="45" t="str">
        <f>""</f>
        <v/>
      </c>
      <c r="N240" s="45" t="str">
        <f>""</f>
        <v/>
      </c>
      <c r="O240" s="45" t="str">
        <f>""</f>
        <v/>
      </c>
      <c r="P240" s="45" t="str">
        <f>""</f>
        <v/>
      </c>
      <c r="Q240" s="45" t="str">
        <f>""</f>
        <v/>
      </c>
      <c r="R240" s="45" t="s">
        <v>19</v>
      </c>
      <c r="S240" s="45" t="s">
        <v>1461</v>
      </c>
      <c r="T240" s="46"/>
    </row>
    <row r="241" spans="1:20">
      <c r="A241" s="47">
        <f t="shared" si="3"/>
        <v>1907</v>
      </c>
      <c r="B241" s="50">
        <v>907</v>
      </c>
      <c r="C241" s="50">
        <v>9163363</v>
      </c>
      <c r="D241" s="50">
        <v>3363</v>
      </c>
      <c r="E241" s="50">
        <v>115712</v>
      </c>
      <c r="F241" s="50" t="s">
        <v>1608</v>
      </c>
      <c r="G241" s="50" t="s">
        <v>87</v>
      </c>
      <c r="H241" s="49" t="s">
        <v>19</v>
      </c>
      <c r="I241" s="52" t="str">
        <f>""</f>
        <v/>
      </c>
      <c r="J241" s="52" t="str">
        <f>""</f>
        <v/>
      </c>
      <c r="K241" s="52" t="str">
        <f>""</f>
        <v/>
      </c>
      <c r="L241" s="52" t="str">
        <f>""</f>
        <v/>
      </c>
      <c r="M241" s="53" t="str">
        <f>""</f>
        <v/>
      </c>
      <c r="N241" s="53" t="str">
        <f>""</f>
        <v/>
      </c>
      <c r="O241" s="53" t="str">
        <f>""</f>
        <v/>
      </c>
      <c r="P241" s="53" t="str">
        <f>""</f>
        <v/>
      </c>
      <c r="Q241" s="45" t="str">
        <f>""</f>
        <v/>
      </c>
      <c r="R241" s="45" t="s">
        <v>19</v>
      </c>
      <c r="S241" s="45" t="s">
        <v>1461</v>
      </c>
      <c r="T241" s="46"/>
    </row>
    <row r="242" spans="1:20">
      <c r="A242" s="47">
        <f t="shared" si="3"/>
        <v>1912</v>
      </c>
      <c r="B242" s="50">
        <v>912</v>
      </c>
      <c r="C242" s="50">
        <v>9163359</v>
      </c>
      <c r="D242" s="50">
        <v>3359</v>
      </c>
      <c r="E242" s="50">
        <v>115710</v>
      </c>
      <c r="F242" s="50" t="s">
        <v>1609</v>
      </c>
      <c r="G242" s="50" t="s">
        <v>87</v>
      </c>
      <c r="H242" s="49" t="s">
        <v>19</v>
      </c>
      <c r="I242" s="45" t="str">
        <f>""</f>
        <v/>
      </c>
      <c r="J242" s="45" t="str">
        <f>""</f>
        <v/>
      </c>
      <c r="K242" s="45" t="str">
        <f>""</f>
        <v/>
      </c>
      <c r="L242" s="45" t="str">
        <f>""</f>
        <v/>
      </c>
      <c r="M242" s="45" t="str">
        <f>""</f>
        <v/>
      </c>
      <c r="N242" s="45" t="str">
        <f>""</f>
        <v/>
      </c>
      <c r="O242" s="45" t="str">
        <f>""</f>
        <v/>
      </c>
      <c r="P242" s="45" t="str">
        <f>""</f>
        <v/>
      </c>
      <c r="Q242" s="45" t="str">
        <f>""</f>
        <v/>
      </c>
      <c r="R242" s="45" t="s">
        <v>19</v>
      </c>
      <c r="S242" s="45" t="s">
        <v>1461</v>
      </c>
      <c r="T242" s="46"/>
    </row>
    <row r="243" spans="1:20" ht="12.75" customHeight="1">
      <c r="A243" s="47">
        <f t="shared" si="3"/>
        <v>1920</v>
      </c>
      <c r="B243" s="50">
        <v>920</v>
      </c>
      <c r="C243" s="50">
        <v>9163365</v>
      </c>
      <c r="D243" s="50">
        <v>3365</v>
      </c>
      <c r="E243" s="50">
        <v>115714</v>
      </c>
      <c r="F243" s="50" t="s">
        <v>1610</v>
      </c>
      <c r="G243" s="50" t="s">
        <v>87</v>
      </c>
      <c r="H243" s="49" t="s">
        <v>19</v>
      </c>
      <c r="I243" s="52" t="str">
        <f>""</f>
        <v/>
      </c>
      <c r="J243" s="52" t="str">
        <f>""</f>
        <v/>
      </c>
      <c r="K243" s="52" t="str">
        <f>""</f>
        <v/>
      </c>
      <c r="L243" s="52" t="str">
        <f>""</f>
        <v/>
      </c>
      <c r="M243" s="53" t="str">
        <f>""</f>
        <v/>
      </c>
      <c r="N243" s="53" t="str">
        <f>""</f>
        <v/>
      </c>
      <c r="O243" s="53" t="str">
        <f>""</f>
        <v/>
      </c>
      <c r="P243" s="53" t="str">
        <f>""</f>
        <v/>
      </c>
      <c r="Q243" s="45" t="str">
        <f>""</f>
        <v/>
      </c>
      <c r="R243" s="45" t="s">
        <v>19</v>
      </c>
      <c r="S243" s="45" t="s">
        <v>1461</v>
      </c>
      <c r="T243" s="46"/>
    </row>
    <row r="244" spans="1:20">
      <c r="A244" s="47">
        <f t="shared" si="3"/>
        <v>1921</v>
      </c>
      <c r="B244" s="48">
        <v>921</v>
      </c>
      <c r="C244" s="48">
        <v>9162008</v>
      </c>
      <c r="D244" s="48">
        <v>2008</v>
      </c>
      <c r="E244" s="48">
        <v>115486</v>
      </c>
      <c r="F244" s="48" t="s">
        <v>291</v>
      </c>
      <c r="G244" s="48" t="s">
        <v>87</v>
      </c>
      <c r="H244" s="49" t="s">
        <v>19</v>
      </c>
      <c r="I244" s="45" t="str">
        <f>""</f>
        <v/>
      </c>
      <c r="J244" s="45" t="str">
        <f>""</f>
        <v/>
      </c>
      <c r="K244" s="45" t="str">
        <f>""</f>
        <v/>
      </c>
      <c r="L244" s="45" t="str">
        <f>""</f>
        <v/>
      </c>
      <c r="M244" s="45" t="str">
        <f>""</f>
        <v/>
      </c>
      <c r="N244" s="45" t="str">
        <f>""</f>
        <v/>
      </c>
      <c r="O244" s="45" t="str">
        <f>""</f>
        <v/>
      </c>
      <c r="P244" s="45" t="str">
        <f>""</f>
        <v/>
      </c>
      <c r="Q244" s="45" t="str">
        <f>""</f>
        <v/>
      </c>
      <c r="R244" s="45" t="s">
        <v>19</v>
      </c>
      <c r="S244" s="45" t="s">
        <v>1461</v>
      </c>
      <c r="T244" s="46"/>
    </row>
    <row r="245" spans="1:20">
      <c r="A245" s="47">
        <f t="shared" si="3"/>
        <v>1924</v>
      </c>
      <c r="B245" s="48">
        <v>924</v>
      </c>
      <c r="C245" s="48">
        <v>9162175</v>
      </c>
      <c r="D245" s="48">
        <v>2175</v>
      </c>
      <c r="E245" s="48">
        <v>115603</v>
      </c>
      <c r="F245" s="48" t="s">
        <v>1611</v>
      </c>
      <c r="G245" s="48" t="s">
        <v>87</v>
      </c>
      <c r="H245" s="49" t="s">
        <v>19</v>
      </c>
      <c r="I245" s="52" t="str">
        <f>""</f>
        <v/>
      </c>
      <c r="J245" s="52" t="str">
        <f>""</f>
        <v/>
      </c>
      <c r="K245" s="52" t="str">
        <f>""</f>
        <v/>
      </c>
      <c r="L245" s="52" t="str">
        <f>""</f>
        <v/>
      </c>
      <c r="M245" s="53" t="str">
        <f>""</f>
        <v/>
      </c>
      <c r="N245" s="53" t="str">
        <f>""</f>
        <v/>
      </c>
      <c r="O245" s="53" t="str">
        <f>""</f>
        <v/>
      </c>
      <c r="P245" s="53" t="str">
        <f>""</f>
        <v/>
      </c>
      <c r="Q245" s="45" t="str">
        <f>""</f>
        <v/>
      </c>
      <c r="R245" s="45" t="s">
        <v>19</v>
      </c>
      <c r="S245" s="45" t="s">
        <v>1461</v>
      </c>
      <c r="T245" s="46"/>
    </row>
    <row r="246" spans="1:20">
      <c r="A246" s="47">
        <f t="shared" si="3"/>
        <v>2924</v>
      </c>
      <c r="B246" s="51">
        <v>924</v>
      </c>
      <c r="C246" s="51">
        <v>9162175</v>
      </c>
      <c r="D246" s="51">
        <v>2175</v>
      </c>
      <c r="E246" s="51">
        <v>115603</v>
      </c>
      <c r="F246" s="51" t="s">
        <v>1611</v>
      </c>
      <c r="G246" s="51" t="s">
        <v>87</v>
      </c>
      <c r="H246" s="49" t="s">
        <v>19</v>
      </c>
      <c r="I246" s="52" t="str">
        <f>""</f>
        <v/>
      </c>
      <c r="J246" s="52" t="str">
        <f>""</f>
        <v/>
      </c>
      <c r="K246" s="52" t="str">
        <f>""</f>
        <v/>
      </c>
      <c r="L246" s="52" t="str">
        <f>""</f>
        <v/>
      </c>
      <c r="M246" s="53" t="str">
        <f>""</f>
        <v/>
      </c>
      <c r="N246" s="53" t="str">
        <f>""</f>
        <v/>
      </c>
      <c r="O246" s="53" t="str">
        <f>""</f>
        <v/>
      </c>
      <c r="P246" s="53" t="str">
        <f>""</f>
        <v/>
      </c>
      <c r="Q246" s="45" t="str">
        <f>""</f>
        <v/>
      </c>
      <c r="R246" s="45" t="s">
        <v>19</v>
      </c>
      <c r="S246" s="45" t="s">
        <v>1461</v>
      </c>
      <c r="T246" s="46"/>
    </row>
    <row r="247" spans="1:20">
      <c r="A247" s="47">
        <f t="shared" si="3"/>
        <v>1925</v>
      </c>
      <c r="B247" s="51">
        <v>925</v>
      </c>
      <c r="C247" s="51">
        <v>9162034</v>
      </c>
      <c r="D247" s="51">
        <v>2034</v>
      </c>
      <c r="E247" s="51">
        <v>115499</v>
      </c>
      <c r="F247" s="51" t="s">
        <v>475</v>
      </c>
      <c r="G247" s="51" t="s">
        <v>87</v>
      </c>
      <c r="H247" s="49" t="s">
        <v>19</v>
      </c>
      <c r="I247" s="45" t="str">
        <f>""</f>
        <v/>
      </c>
      <c r="J247" s="45" t="str">
        <f>""</f>
        <v/>
      </c>
      <c r="K247" s="45" t="str">
        <f>""</f>
        <v/>
      </c>
      <c r="L247" s="45" t="str">
        <f>""</f>
        <v/>
      </c>
      <c r="M247" s="45" t="str">
        <f>""</f>
        <v/>
      </c>
      <c r="N247" s="45" t="str">
        <f>""</f>
        <v/>
      </c>
      <c r="O247" s="45" t="str">
        <f>""</f>
        <v/>
      </c>
      <c r="P247" s="45" t="str">
        <f>""</f>
        <v/>
      </c>
      <c r="Q247" s="45" t="str">
        <f>""</f>
        <v/>
      </c>
      <c r="R247" s="45" t="s">
        <v>19</v>
      </c>
      <c r="S247" s="45" t="s">
        <v>1461</v>
      </c>
      <c r="T247" s="46"/>
    </row>
    <row r="248" spans="1:20">
      <c r="A248" s="47">
        <f t="shared" si="3"/>
        <v>2925</v>
      </c>
      <c r="B248" s="50">
        <v>925</v>
      </c>
      <c r="C248" s="50">
        <v>9162034</v>
      </c>
      <c r="D248" s="50">
        <v>2034</v>
      </c>
      <c r="E248" s="50">
        <v>115499</v>
      </c>
      <c r="F248" s="50" t="s">
        <v>475</v>
      </c>
      <c r="G248" s="50" t="s">
        <v>87</v>
      </c>
      <c r="H248" s="49" t="s">
        <v>19</v>
      </c>
      <c r="I248" s="45" t="str">
        <f>""</f>
        <v/>
      </c>
      <c r="J248" s="45" t="str">
        <f>""</f>
        <v/>
      </c>
      <c r="K248" s="45" t="str">
        <f>""</f>
        <v/>
      </c>
      <c r="L248" s="45" t="str">
        <f>""</f>
        <v/>
      </c>
      <c r="M248" s="45" t="str">
        <f>""</f>
        <v/>
      </c>
      <c r="N248" s="45" t="str">
        <f>""</f>
        <v/>
      </c>
      <c r="O248" s="45" t="str">
        <f>""</f>
        <v/>
      </c>
      <c r="P248" s="45" t="str">
        <f>""</f>
        <v/>
      </c>
      <c r="Q248" s="45" t="str">
        <f>""</f>
        <v/>
      </c>
      <c r="R248" s="45" t="s">
        <v>19</v>
      </c>
      <c r="S248" s="45" t="s">
        <v>1461</v>
      </c>
      <c r="T248" s="46"/>
    </row>
    <row r="249" spans="1:20">
      <c r="A249" s="47">
        <f t="shared" si="3"/>
        <v>1926</v>
      </c>
      <c r="B249" s="51">
        <v>926</v>
      </c>
      <c r="C249" s="51">
        <v>9162030</v>
      </c>
      <c r="D249" s="51">
        <v>2030</v>
      </c>
      <c r="E249" s="51">
        <v>115495</v>
      </c>
      <c r="F249" s="51" t="s">
        <v>479</v>
      </c>
      <c r="G249" s="51" t="s">
        <v>87</v>
      </c>
      <c r="H249" s="49" t="s">
        <v>19</v>
      </c>
      <c r="I249" s="45" t="str">
        <f>""</f>
        <v/>
      </c>
      <c r="J249" s="45" t="str">
        <f>""</f>
        <v/>
      </c>
      <c r="K249" s="45" t="str">
        <f>""</f>
        <v/>
      </c>
      <c r="L249" s="45" t="str">
        <f>""</f>
        <v/>
      </c>
      <c r="M249" s="45" t="str">
        <f>""</f>
        <v/>
      </c>
      <c r="N249" s="45" t="str">
        <f>""</f>
        <v/>
      </c>
      <c r="O249" s="45" t="str">
        <f>""</f>
        <v/>
      </c>
      <c r="P249" s="45" t="str">
        <f>""</f>
        <v/>
      </c>
      <c r="Q249" s="45" t="str">
        <f>""</f>
        <v/>
      </c>
      <c r="R249" s="45" t="s">
        <v>19</v>
      </c>
      <c r="S249" s="45" t="s">
        <v>1461</v>
      </c>
      <c r="T249" s="46"/>
    </row>
    <row r="250" spans="1:20">
      <c r="A250" s="47">
        <f t="shared" si="3"/>
        <v>2926</v>
      </c>
      <c r="B250" s="50">
        <v>926</v>
      </c>
      <c r="C250" s="50">
        <v>9162030</v>
      </c>
      <c r="D250" s="50">
        <v>2030</v>
      </c>
      <c r="E250" s="50">
        <v>115495</v>
      </c>
      <c r="F250" s="50" t="s">
        <v>479</v>
      </c>
      <c r="G250" s="50" t="s">
        <v>87</v>
      </c>
      <c r="H250" s="49" t="s">
        <v>19</v>
      </c>
      <c r="I250" s="52" t="str">
        <f>""</f>
        <v/>
      </c>
      <c r="J250" s="52" t="str">
        <f>""</f>
        <v/>
      </c>
      <c r="K250" s="52" t="str">
        <f>""</f>
        <v/>
      </c>
      <c r="L250" s="52" t="str">
        <f>""</f>
        <v/>
      </c>
      <c r="M250" s="53" t="str">
        <f>""</f>
        <v/>
      </c>
      <c r="N250" s="53" t="str">
        <f>""</f>
        <v/>
      </c>
      <c r="O250" s="53" t="str">
        <f>""</f>
        <v/>
      </c>
      <c r="P250" s="53" t="str">
        <f>""</f>
        <v/>
      </c>
      <c r="Q250" s="45" t="str">
        <f>""</f>
        <v/>
      </c>
      <c r="R250" s="45" t="s">
        <v>19</v>
      </c>
      <c r="S250" s="45" t="s">
        <v>1461</v>
      </c>
      <c r="T250" s="46"/>
    </row>
    <row r="251" spans="1:20">
      <c r="A251" s="47">
        <f t="shared" si="3"/>
        <v>1927</v>
      </c>
      <c r="B251" s="50">
        <v>927</v>
      </c>
      <c r="C251" s="50">
        <v>9162014</v>
      </c>
      <c r="D251" s="50">
        <v>2014</v>
      </c>
      <c r="E251" s="50">
        <v>115488</v>
      </c>
      <c r="F251" s="50" t="s">
        <v>1612</v>
      </c>
      <c r="G251" s="50"/>
      <c r="H251" s="49" t="s">
        <v>19</v>
      </c>
      <c r="I251" s="53" t="str">
        <f>""</f>
        <v/>
      </c>
      <c r="J251" s="53" t="str">
        <f>""</f>
        <v/>
      </c>
      <c r="K251" s="53" t="str">
        <f>""</f>
        <v/>
      </c>
      <c r="L251" s="53" t="str">
        <f>""</f>
        <v/>
      </c>
      <c r="M251" s="53" t="str">
        <f>""</f>
        <v/>
      </c>
      <c r="N251" s="53" t="str">
        <f>""</f>
        <v/>
      </c>
      <c r="O251" s="53" t="str">
        <f>""</f>
        <v/>
      </c>
      <c r="P251" s="53" t="str">
        <f>""</f>
        <v/>
      </c>
      <c r="Q251" s="53" t="str">
        <f>""</f>
        <v/>
      </c>
      <c r="R251" s="45" t="s">
        <v>19</v>
      </c>
      <c r="S251" s="45" t="s">
        <v>1461</v>
      </c>
      <c r="T251" s="46"/>
    </row>
    <row r="252" spans="1:20">
      <c r="A252" s="47">
        <f t="shared" si="3"/>
        <v>1928</v>
      </c>
      <c r="B252" s="47">
        <v>928</v>
      </c>
      <c r="C252" s="47">
        <v>9162013</v>
      </c>
      <c r="D252" s="47">
        <v>2013</v>
      </c>
      <c r="E252" s="47">
        <v>115487</v>
      </c>
      <c r="F252" s="78" t="s">
        <v>1613</v>
      </c>
      <c r="G252" s="47" t="s">
        <v>87</v>
      </c>
      <c r="H252" s="49" t="s">
        <v>19</v>
      </c>
      <c r="I252" s="45" t="str">
        <f>""</f>
        <v/>
      </c>
      <c r="J252" s="45" t="str">
        <f>""</f>
        <v/>
      </c>
      <c r="K252" s="45" t="str">
        <f>""</f>
        <v/>
      </c>
      <c r="L252" s="45" t="str">
        <f>""</f>
        <v/>
      </c>
      <c r="M252" s="79" t="str">
        <f>""</f>
        <v/>
      </c>
      <c r="N252" s="79" t="str">
        <f>""</f>
        <v/>
      </c>
      <c r="O252" s="45" t="str">
        <f>""</f>
        <v/>
      </c>
      <c r="P252" s="45" t="str">
        <f>""</f>
        <v/>
      </c>
      <c r="Q252" s="45" t="str">
        <f>""</f>
        <v/>
      </c>
      <c r="R252" s="45" t="s">
        <v>19</v>
      </c>
      <c r="S252" s="45" t="s">
        <v>1461</v>
      </c>
      <c r="T252" s="46"/>
    </row>
    <row r="253" spans="1:20">
      <c r="A253" s="47">
        <f t="shared" si="3"/>
        <v>1929</v>
      </c>
      <c r="B253" s="48">
        <v>929</v>
      </c>
      <c r="C253" s="48">
        <v>9162200</v>
      </c>
      <c r="D253" s="48">
        <v>2200</v>
      </c>
      <c r="E253" s="48">
        <v>135727</v>
      </c>
      <c r="F253" s="48" t="s">
        <v>544</v>
      </c>
      <c r="G253" s="48" t="s">
        <v>87</v>
      </c>
      <c r="H253" s="49" t="s">
        <v>19</v>
      </c>
      <c r="I253" s="45" t="str">
        <f>""</f>
        <v/>
      </c>
      <c r="J253" s="45" t="str">
        <f>""</f>
        <v/>
      </c>
      <c r="K253" s="45" t="str">
        <f>""</f>
        <v/>
      </c>
      <c r="L253" s="45" t="str">
        <f>""</f>
        <v/>
      </c>
      <c r="M253" s="45" t="str">
        <f>""</f>
        <v/>
      </c>
      <c r="N253" s="45" t="str">
        <f>""</f>
        <v/>
      </c>
      <c r="O253" s="45" t="str">
        <f>""</f>
        <v/>
      </c>
      <c r="P253" s="45" t="str">
        <f>""</f>
        <v/>
      </c>
      <c r="Q253" s="45" t="str">
        <f>""</f>
        <v/>
      </c>
      <c r="R253" s="45" t="s">
        <v>19</v>
      </c>
      <c r="S253" s="45" t="s">
        <v>1461</v>
      </c>
      <c r="T253" s="46"/>
    </row>
    <row r="254" spans="1:20">
      <c r="A254" s="47">
        <f t="shared" si="3"/>
        <v>2929</v>
      </c>
      <c r="B254" s="48">
        <v>929</v>
      </c>
      <c r="C254" s="48">
        <v>9162200</v>
      </c>
      <c r="D254" s="48">
        <v>2200</v>
      </c>
      <c r="E254" s="48">
        <v>135727</v>
      </c>
      <c r="F254" s="48" t="s">
        <v>544</v>
      </c>
      <c r="G254" s="48" t="s">
        <v>87</v>
      </c>
      <c r="H254" s="49" t="s">
        <v>19</v>
      </c>
      <c r="I254" s="45" t="str">
        <f>""</f>
        <v/>
      </c>
      <c r="J254" s="45" t="str">
        <f>""</f>
        <v/>
      </c>
      <c r="K254" s="45" t="str">
        <f>""</f>
        <v/>
      </c>
      <c r="L254" s="45" t="str">
        <f>""</f>
        <v/>
      </c>
      <c r="M254" s="45" t="str">
        <f>""</f>
        <v/>
      </c>
      <c r="N254" s="45" t="str">
        <f>""</f>
        <v/>
      </c>
      <c r="O254" s="45" t="str">
        <f>""</f>
        <v/>
      </c>
      <c r="P254" s="45" t="str">
        <f>""</f>
        <v/>
      </c>
      <c r="Q254" s="45" t="str">
        <f>""</f>
        <v/>
      </c>
      <c r="R254" s="45" t="s">
        <v>19</v>
      </c>
      <c r="S254" s="45" t="s">
        <v>1461</v>
      </c>
      <c r="T254" s="46"/>
    </row>
    <row r="255" spans="1:20">
      <c r="A255" s="47">
        <f t="shared" si="3"/>
        <v>1933</v>
      </c>
      <c r="B255" s="47">
        <v>933</v>
      </c>
      <c r="C255" s="47">
        <v>9162025</v>
      </c>
      <c r="D255" s="47">
        <v>2025</v>
      </c>
      <c r="E255" s="47">
        <v>115491</v>
      </c>
      <c r="F255" s="47" t="s">
        <v>1614</v>
      </c>
      <c r="G255" s="47" t="s">
        <v>87</v>
      </c>
      <c r="H255" s="49" t="s">
        <v>19</v>
      </c>
      <c r="I255" s="45" t="str">
        <f>""</f>
        <v/>
      </c>
      <c r="J255" s="45" t="str">
        <f>""</f>
        <v/>
      </c>
      <c r="K255" s="45" t="str">
        <f>""</f>
        <v/>
      </c>
      <c r="L255" s="45" t="str">
        <f>""</f>
        <v/>
      </c>
      <c r="M255" s="45" t="str">
        <f>""</f>
        <v/>
      </c>
      <c r="N255" s="45" t="str">
        <f>""</f>
        <v/>
      </c>
      <c r="O255" s="45" t="str">
        <f>""</f>
        <v/>
      </c>
      <c r="P255" s="45" t="str">
        <f>""</f>
        <v/>
      </c>
      <c r="Q255" s="45" t="str">
        <f>""</f>
        <v/>
      </c>
      <c r="R255" s="45" t="s">
        <v>19</v>
      </c>
      <c r="S255" s="45" t="s">
        <v>1461</v>
      </c>
      <c r="T255" s="46"/>
    </row>
    <row r="256" spans="1:20">
      <c r="A256" s="47">
        <f t="shared" si="3"/>
        <v>1934</v>
      </c>
      <c r="B256" s="47">
        <v>934</v>
      </c>
      <c r="C256" s="47">
        <v>9162026</v>
      </c>
      <c r="D256" s="47">
        <v>2026</v>
      </c>
      <c r="E256" s="47">
        <v>115492</v>
      </c>
      <c r="F256" s="47" t="s">
        <v>637</v>
      </c>
      <c r="G256" s="47" t="s">
        <v>87</v>
      </c>
      <c r="H256" s="49" t="s">
        <v>19</v>
      </c>
      <c r="I256" s="45" t="str">
        <f>""</f>
        <v/>
      </c>
      <c r="J256" s="45" t="str">
        <f>""</f>
        <v/>
      </c>
      <c r="K256" s="45" t="str">
        <f>""</f>
        <v/>
      </c>
      <c r="L256" s="45" t="str">
        <f>""</f>
        <v/>
      </c>
      <c r="M256" s="45" t="str">
        <f>""</f>
        <v/>
      </c>
      <c r="N256" s="45" t="str">
        <f>""</f>
        <v/>
      </c>
      <c r="O256" s="45" t="str">
        <f>""</f>
        <v/>
      </c>
      <c r="P256" s="45" t="str">
        <f>""</f>
        <v/>
      </c>
      <c r="Q256" s="45" t="str">
        <f>""</f>
        <v/>
      </c>
      <c r="R256" s="45" t="s">
        <v>19</v>
      </c>
      <c r="S256" s="45" t="s">
        <v>1461</v>
      </c>
      <c r="T256" s="46"/>
    </row>
    <row r="257" spans="1:20">
      <c r="A257" s="47">
        <f t="shared" si="3"/>
        <v>1935</v>
      </c>
      <c r="B257" s="50">
        <v>935</v>
      </c>
      <c r="C257" s="50">
        <v>9162005</v>
      </c>
      <c r="D257" s="50">
        <v>2005</v>
      </c>
      <c r="E257" s="50">
        <v>115484</v>
      </c>
      <c r="F257" s="50" t="s">
        <v>1615</v>
      </c>
      <c r="G257" s="50" t="s">
        <v>87</v>
      </c>
      <c r="H257" s="49" t="s">
        <v>19</v>
      </c>
      <c r="I257" s="45" t="str">
        <f>""</f>
        <v/>
      </c>
      <c r="J257" s="45" t="str">
        <f>""</f>
        <v/>
      </c>
      <c r="K257" s="45" t="str">
        <f>""</f>
        <v/>
      </c>
      <c r="L257" s="45" t="str">
        <f>""</f>
        <v/>
      </c>
      <c r="M257" s="45" t="str">
        <f>""</f>
        <v/>
      </c>
      <c r="N257" s="45" t="str">
        <f>""</f>
        <v/>
      </c>
      <c r="O257" s="45" t="str">
        <f>""</f>
        <v/>
      </c>
      <c r="P257" s="45" t="str">
        <f>""</f>
        <v/>
      </c>
      <c r="Q257" s="45" t="str">
        <f>""</f>
        <v/>
      </c>
      <c r="R257" s="45" t="s">
        <v>19</v>
      </c>
      <c r="S257" s="45" t="s">
        <v>1461</v>
      </c>
      <c r="T257" s="46"/>
    </row>
    <row r="258" spans="1:20">
      <c r="A258" s="47">
        <f t="shared" si="3"/>
        <v>1936</v>
      </c>
      <c r="B258" s="50">
        <v>936</v>
      </c>
      <c r="C258" s="50">
        <v>9163011</v>
      </c>
      <c r="D258" s="50">
        <v>3011</v>
      </c>
      <c r="E258" s="50">
        <v>115608</v>
      </c>
      <c r="F258" s="50" t="s">
        <v>1616</v>
      </c>
      <c r="G258" s="50" t="s">
        <v>87</v>
      </c>
      <c r="H258" s="49" t="s">
        <v>19</v>
      </c>
      <c r="I258" s="45" t="str">
        <f>""</f>
        <v/>
      </c>
      <c r="J258" s="45" t="str">
        <f>""</f>
        <v/>
      </c>
      <c r="K258" s="45" t="str">
        <f>""</f>
        <v/>
      </c>
      <c r="L258" s="45" t="str">
        <f>""</f>
        <v/>
      </c>
      <c r="M258" s="45" t="str">
        <f>""</f>
        <v/>
      </c>
      <c r="N258" s="45" t="str">
        <f>""</f>
        <v/>
      </c>
      <c r="O258" s="45" t="str">
        <f>""</f>
        <v/>
      </c>
      <c r="P258" s="45" t="str">
        <f>""</f>
        <v/>
      </c>
      <c r="Q258" s="45" t="str">
        <f>""</f>
        <v/>
      </c>
      <c r="R258" s="45" t="s">
        <v>19</v>
      </c>
      <c r="S258" s="45" t="s">
        <v>1461</v>
      </c>
      <c r="T258" s="46"/>
    </row>
    <row r="259" spans="1:20">
      <c r="A259" s="47">
        <f t="shared" si="3"/>
        <v>1937</v>
      </c>
      <c r="B259" s="51">
        <v>937</v>
      </c>
      <c r="C259" s="51">
        <v>9162028</v>
      </c>
      <c r="D259" s="51">
        <v>2028</v>
      </c>
      <c r="E259" s="51">
        <v>115494</v>
      </c>
      <c r="F259" s="51" t="s">
        <v>685</v>
      </c>
      <c r="G259" s="51" t="s">
        <v>87</v>
      </c>
      <c r="H259" s="49" t="s">
        <v>19</v>
      </c>
      <c r="I259" s="45" t="str">
        <f>""</f>
        <v/>
      </c>
      <c r="J259" s="45" t="str">
        <f>""</f>
        <v/>
      </c>
      <c r="K259" s="45" t="str">
        <f>""</f>
        <v/>
      </c>
      <c r="L259" s="45" t="str">
        <f>""</f>
        <v/>
      </c>
      <c r="M259" s="45" t="str">
        <f>""</f>
        <v/>
      </c>
      <c r="N259" s="45" t="str">
        <f>""</f>
        <v/>
      </c>
      <c r="O259" s="45" t="str">
        <f>""</f>
        <v/>
      </c>
      <c r="P259" s="45" t="str">
        <f>""</f>
        <v/>
      </c>
      <c r="Q259" s="45" t="str">
        <f>""</f>
        <v/>
      </c>
      <c r="R259" s="45" t="s">
        <v>19</v>
      </c>
      <c r="S259" s="45" t="s">
        <v>1461</v>
      </c>
      <c r="T259" s="46"/>
    </row>
    <row r="260" spans="1:20">
      <c r="A260" s="47">
        <f t="shared" si="3"/>
        <v>2937</v>
      </c>
      <c r="B260" s="51">
        <v>937</v>
      </c>
      <c r="C260" s="51">
        <v>9162028</v>
      </c>
      <c r="D260" s="51">
        <v>2028</v>
      </c>
      <c r="E260" s="51">
        <v>115494</v>
      </c>
      <c r="F260" s="51" t="s">
        <v>685</v>
      </c>
      <c r="G260" s="51" t="s">
        <v>87</v>
      </c>
      <c r="H260" s="49" t="s">
        <v>19</v>
      </c>
      <c r="I260" s="45" t="str">
        <f>""</f>
        <v/>
      </c>
      <c r="J260" s="45" t="str">
        <f>""</f>
        <v/>
      </c>
      <c r="K260" s="45" t="str">
        <f>""</f>
        <v/>
      </c>
      <c r="L260" s="45" t="str">
        <f>""</f>
        <v/>
      </c>
      <c r="M260" s="45" t="str">
        <f>""</f>
        <v/>
      </c>
      <c r="N260" s="45" t="str">
        <f>""</f>
        <v/>
      </c>
      <c r="O260" s="45" t="str">
        <f>""</f>
        <v/>
      </c>
      <c r="P260" s="45" t="str">
        <f>""</f>
        <v/>
      </c>
      <c r="Q260" s="45" t="str">
        <f>""</f>
        <v/>
      </c>
      <c r="R260" s="45" t="s">
        <v>19</v>
      </c>
      <c r="S260" s="45" t="s">
        <v>1461</v>
      </c>
      <c r="T260" s="46"/>
    </row>
    <row r="261" spans="1:20">
      <c r="A261" s="47">
        <f t="shared" si="3"/>
        <v>3937</v>
      </c>
      <c r="B261" s="51">
        <v>937</v>
      </c>
      <c r="C261" s="51">
        <v>9162028</v>
      </c>
      <c r="D261" s="51">
        <v>2028</v>
      </c>
      <c r="E261" s="51">
        <v>115494</v>
      </c>
      <c r="F261" s="51" t="s">
        <v>685</v>
      </c>
      <c r="G261" s="51" t="s">
        <v>87</v>
      </c>
      <c r="H261" s="49" t="s">
        <v>19</v>
      </c>
      <c r="I261" s="45" t="str">
        <f>""</f>
        <v/>
      </c>
      <c r="J261" s="45" t="str">
        <f>""</f>
        <v/>
      </c>
      <c r="K261" s="45" t="str">
        <f>""</f>
        <v/>
      </c>
      <c r="L261" s="45" t="str">
        <f>""</f>
        <v/>
      </c>
      <c r="M261" s="45" t="str">
        <f>""</f>
        <v/>
      </c>
      <c r="N261" s="45" t="str">
        <f>""</f>
        <v/>
      </c>
      <c r="O261" s="45" t="str">
        <f>""</f>
        <v/>
      </c>
      <c r="P261" s="45" t="str">
        <f>""</f>
        <v/>
      </c>
      <c r="Q261" s="45" t="str">
        <f>""</f>
        <v/>
      </c>
      <c r="R261" s="45" t="s">
        <v>19</v>
      </c>
      <c r="S261" s="45" t="s">
        <v>1461</v>
      </c>
      <c r="T261" s="46"/>
    </row>
    <row r="262" spans="1:20">
      <c r="A262" s="47">
        <f t="shared" ref="A262:A284" si="4">IF(B262=B261,A261+1000,1000+B262)</f>
        <v>1938</v>
      </c>
      <c r="B262" s="50">
        <v>938</v>
      </c>
      <c r="C262" s="50">
        <v>9163010</v>
      </c>
      <c r="D262" s="50">
        <v>3010</v>
      </c>
      <c r="E262" s="50">
        <v>115607</v>
      </c>
      <c r="F262" s="50" t="s">
        <v>1617</v>
      </c>
      <c r="G262" s="50" t="s">
        <v>87</v>
      </c>
      <c r="H262" s="49" t="s">
        <v>19</v>
      </c>
      <c r="I262" s="52" t="str">
        <f>""</f>
        <v/>
      </c>
      <c r="J262" s="52" t="str">
        <f>""</f>
        <v/>
      </c>
      <c r="K262" s="52" t="str">
        <f>""</f>
        <v/>
      </c>
      <c r="L262" s="52" t="str">
        <f>""</f>
        <v/>
      </c>
      <c r="M262" s="53" t="str">
        <f>""</f>
        <v/>
      </c>
      <c r="N262" s="53" t="str">
        <f>""</f>
        <v/>
      </c>
      <c r="O262" s="53" t="str">
        <f>""</f>
        <v/>
      </c>
      <c r="P262" s="53" t="str">
        <f>""</f>
        <v/>
      </c>
      <c r="Q262" s="45" t="str">
        <f>""</f>
        <v/>
      </c>
      <c r="R262" s="45" t="s">
        <v>19</v>
      </c>
      <c r="S262" s="45" t="s">
        <v>1461</v>
      </c>
      <c r="T262" s="46"/>
    </row>
    <row r="263" spans="1:20">
      <c r="A263" s="47">
        <f t="shared" si="4"/>
        <v>1940</v>
      </c>
      <c r="B263" s="50">
        <v>940</v>
      </c>
      <c r="C263" s="50">
        <v>9162004</v>
      </c>
      <c r="D263" s="50">
        <v>2004</v>
      </c>
      <c r="E263" s="50">
        <v>115483</v>
      </c>
      <c r="F263" s="50" t="s">
        <v>785</v>
      </c>
      <c r="G263" s="50" t="s">
        <v>87</v>
      </c>
      <c r="H263" s="49" t="s">
        <v>19</v>
      </c>
      <c r="I263" s="45" t="str">
        <f>""</f>
        <v/>
      </c>
      <c r="J263" s="45" t="str">
        <f>""</f>
        <v/>
      </c>
      <c r="K263" s="45" t="str">
        <f>""</f>
        <v/>
      </c>
      <c r="L263" s="45" t="str">
        <f>""</f>
        <v/>
      </c>
      <c r="M263" s="45" t="str">
        <f>""</f>
        <v/>
      </c>
      <c r="N263" s="45" t="str">
        <f>""</f>
        <v/>
      </c>
      <c r="O263" s="45" t="str">
        <f>""</f>
        <v/>
      </c>
      <c r="P263" s="45" t="str">
        <f>""</f>
        <v/>
      </c>
      <c r="Q263" s="45" t="str">
        <f>""</f>
        <v/>
      </c>
      <c r="R263" s="45" t="s">
        <v>19</v>
      </c>
      <c r="S263" s="45" t="s">
        <v>1461</v>
      </c>
      <c r="T263" s="46"/>
    </row>
    <row r="264" spans="1:20">
      <c r="A264" s="47">
        <f t="shared" si="4"/>
        <v>1941</v>
      </c>
      <c r="B264" s="50">
        <v>941</v>
      </c>
      <c r="C264" s="50">
        <v>9162033</v>
      </c>
      <c r="D264" s="50">
        <v>2033</v>
      </c>
      <c r="E264" s="50">
        <v>115498</v>
      </c>
      <c r="F264" s="50" t="s">
        <v>802</v>
      </c>
      <c r="G264" s="50" t="s">
        <v>87</v>
      </c>
      <c r="H264" s="49" t="s">
        <v>19</v>
      </c>
      <c r="I264" s="45" t="str">
        <f>""</f>
        <v/>
      </c>
      <c r="J264" s="45" t="str">
        <f>""</f>
        <v/>
      </c>
      <c r="K264" s="45" t="str">
        <f>""</f>
        <v/>
      </c>
      <c r="L264" s="45" t="str">
        <f>""</f>
        <v/>
      </c>
      <c r="M264" s="45" t="str">
        <f>""</f>
        <v/>
      </c>
      <c r="N264" s="45" t="str">
        <f>""</f>
        <v/>
      </c>
      <c r="O264" s="45" t="str">
        <f>""</f>
        <v/>
      </c>
      <c r="P264" s="45" t="str">
        <f>""</f>
        <v/>
      </c>
      <c r="Q264" s="45" t="str">
        <f>""</f>
        <v/>
      </c>
      <c r="R264" s="45" t="s">
        <v>19</v>
      </c>
      <c r="S264" s="45" t="s">
        <v>1461</v>
      </c>
      <c r="T264" s="46"/>
    </row>
    <row r="265" spans="1:20">
      <c r="A265" s="47">
        <f t="shared" si="4"/>
        <v>1942</v>
      </c>
      <c r="B265" s="48">
        <v>942</v>
      </c>
      <c r="C265" s="48">
        <v>9162031</v>
      </c>
      <c r="D265" s="48">
        <v>2031</v>
      </c>
      <c r="E265" s="48">
        <v>115496</v>
      </c>
      <c r="F265" s="48" t="s">
        <v>805</v>
      </c>
      <c r="G265" s="48" t="s">
        <v>87</v>
      </c>
      <c r="H265" s="49" t="s">
        <v>19</v>
      </c>
      <c r="I265" s="45" t="str">
        <f>""</f>
        <v/>
      </c>
      <c r="J265" s="45" t="str">
        <f>""</f>
        <v/>
      </c>
      <c r="K265" s="45" t="str">
        <f>""</f>
        <v/>
      </c>
      <c r="L265" s="45" t="str">
        <f>""</f>
        <v/>
      </c>
      <c r="M265" s="45" t="str">
        <f>""</f>
        <v/>
      </c>
      <c r="N265" s="45" t="str">
        <f>""</f>
        <v/>
      </c>
      <c r="O265" s="45" t="str">
        <f>""</f>
        <v/>
      </c>
      <c r="P265" s="45" t="str">
        <f>""</f>
        <v/>
      </c>
      <c r="Q265" s="45" t="str">
        <f>""</f>
        <v/>
      </c>
      <c r="R265" s="45" t="s">
        <v>19</v>
      </c>
      <c r="S265" s="45" t="s">
        <v>1461</v>
      </c>
      <c r="T265" s="46"/>
    </row>
    <row r="266" spans="1:20">
      <c r="A266" s="47">
        <f t="shared" si="4"/>
        <v>2942</v>
      </c>
      <c r="B266" s="48">
        <v>942</v>
      </c>
      <c r="C266" s="48">
        <v>9162031</v>
      </c>
      <c r="D266" s="48">
        <v>2031</v>
      </c>
      <c r="E266" s="48">
        <v>115496</v>
      </c>
      <c r="F266" s="48" t="s">
        <v>805</v>
      </c>
      <c r="G266" s="48" t="s">
        <v>87</v>
      </c>
      <c r="H266" s="49" t="s">
        <v>19</v>
      </c>
      <c r="I266" s="45" t="str">
        <f>""</f>
        <v/>
      </c>
      <c r="J266" s="45" t="str">
        <f>""</f>
        <v/>
      </c>
      <c r="K266" s="45" t="str">
        <f>""</f>
        <v/>
      </c>
      <c r="L266" s="45" t="str">
        <f>""</f>
        <v/>
      </c>
      <c r="M266" s="45" t="str">
        <f>""</f>
        <v/>
      </c>
      <c r="N266" s="45" t="str">
        <f>""</f>
        <v/>
      </c>
      <c r="O266" s="45" t="str">
        <f>""</f>
        <v/>
      </c>
      <c r="P266" s="45" t="str">
        <f>""</f>
        <v/>
      </c>
      <c r="Q266" s="45" t="str">
        <f>""</f>
        <v/>
      </c>
      <c r="R266" s="45" t="s">
        <v>19</v>
      </c>
      <c r="S266" s="45" t="s">
        <v>1461</v>
      </c>
      <c r="T266" s="46"/>
    </row>
    <row r="267" spans="1:20">
      <c r="A267" s="47">
        <f t="shared" si="4"/>
        <v>3942</v>
      </c>
      <c r="B267" s="51">
        <v>942</v>
      </c>
      <c r="C267" s="51">
        <v>9162031</v>
      </c>
      <c r="D267" s="51">
        <v>2031</v>
      </c>
      <c r="E267" s="51">
        <v>115496</v>
      </c>
      <c r="F267" s="51" t="s">
        <v>805</v>
      </c>
      <c r="G267" s="51" t="s">
        <v>87</v>
      </c>
      <c r="H267" s="49" t="s">
        <v>19</v>
      </c>
      <c r="I267" s="45" t="str">
        <f>""</f>
        <v/>
      </c>
      <c r="J267" s="45" t="str">
        <f>""</f>
        <v/>
      </c>
      <c r="K267" s="45" t="str">
        <f>""</f>
        <v/>
      </c>
      <c r="L267" s="45" t="str">
        <f>""</f>
        <v/>
      </c>
      <c r="M267" s="45" t="str">
        <f>""</f>
        <v/>
      </c>
      <c r="N267" s="45" t="str">
        <f>""</f>
        <v/>
      </c>
      <c r="O267" s="45" t="str">
        <f>""</f>
        <v/>
      </c>
      <c r="P267" s="45" t="str">
        <f>""</f>
        <v/>
      </c>
      <c r="Q267" s="45" t="str">
        <f>""</f>
        <v/>
      </c>
      <c r="R267" s="45" t="s">
        <v>19</v>
      </c>
      <c r="S267" s="45" t="s">
        <v>1461</v>
      </c>
      <c r="T267" s="46"/>
    </row>
    <row r="268" spans="1:20">
      <c r="A268" s="47">
        <f t="shared" si="4"/>
        <v>1947</v>
      </c>
      <c r="B268" s="50">
        <v>947</v>
      </c>
      <c r="C268" s="50">
        <v>9163006</v>
      </c>
      <c r="D268" s="50">
        <v>3006</v>
      </c>
      <c r="E268" s="50">
        <v>115606</v>
      </c>
      <c r="F268" s="50" t="s">
        <v>1618</v>
      </c>
      <c r="G268" s="50" t="s">
        <v>87</v>
      </c>
      <c r="H268" s="49" t="s">
        <v>19</v>
      </c>
      <c r="I268" s="45" t="str">
        <f>""</f>
        <v/>
      </c>
      <c r="J268" s="45" t="str">
        <f>""</f>
        <v/>
      </c>
      <c r="K268" s="45" t="str">
        <f>""</f>
        <v/>
      </c>
      <c r="L268" s="45" t="str">
        <f>""</f>
        <v/>
      </c>
      <c r="M268" s="45" t="str">
        <f>""</f>
        <v/>
      </c>
      <c r="N268" s="45" t="str">
        <f>""</f>
        <v/>
      </c>
      <c r="O268" s="45" t="str">
        <f>""</f>
        <v/>
      </c>
      <c r="P268" s="45" t="str">
        <f>""</f>
        <v/>
      </c>
      <c r="Q268" s="45" t="str">
        <f>""</f>
        <v/>
      </c>
      <c r="R268" s="45" t="s">
        <v>19</v>
      </c>
      <c r="S268" s="45" t="s">
        <v>1461</v>
      </c>
      <c r="T268" s="46"/>
    </row>
    <row r="269" spans="1:20">
      <c r="A269" s="47">
        <f t="shared" si="4"/>
        <v>1948</v>
      </c>
      <c r="B269" s="50">
        <v>948</v>
      </c>
      <c r="C269" s="50">
        <v>9163004</v>
      </c>
      <c r="D269" s="50">
        <v>3004</v>
      </c>
      <c r="E269" s="50">
        <v>115605</v>
      </c>
      <c r="F269" s="50" t="s">
        <v>1619</v>
      </c>
      <c r="G269" s="50" t="s">
        <v>87</v>
      </c>
      <c r="H269" s="49" t="s">
        <v>19</v>
      </c>
      <c r="I269" s="52" t="str">
        <f>""</f>
        <v/>
      </c>
      <c r="J269" s="52" t="str">
        <f>""</f>
        <v/>
      </c>
      <c r="K269" s="52" t="str">
        <f>""</f>
        <v/>
      </c>
      <c r="L269" s="52" t="str">
        <f>""</f>
        <v/>
      </c>
      <c r="M269" s="53" t="str">
        <f>""</f>
        <v/>
      </c>
      <c r="N269" s="53" t="str">
        <f>""</f>
        <v/>
      </c>
      <c r="O269" s="53" t="str">
        <f>""</f>
        <v/>
      </c>
      <c r="P269" s="53" t="str">
        <f>""</f>
        <v/>
      </c>
      <c r="Q269" s="45" t="str">
        <f>""</f>
        <v/>
      </c>
      <c r="R269" s="45" t="s">
        <v>19</v>
      </c>
      <c r="S269" s="45" t="s">
        <v>1461</v>
      </c>
      <c r="T269" s="46"/>
    </row>
    <row r="270" spans="1:20">
      <c r="A270" s="47">
        <f t="shared" si="4"/>
        <v>1952</v>
      </c>
      <c r="B270" s="47">
        <v>952</v>
      </c>
      <c r="C270" s="47">
        <v>9162002</v>
      </c>
      <c r="D270" s="47">
        <v>2002</v>
      </c>
      <c r="E270" s="47">
        <v>115482</v>
      </c>
      <c r="F270" s="47" t="s">
        <v>1332</v>
      </c>
      <c r="G270" s="47" t="s">
        <v>87</v>
      </c>
      <c r="H270" s="49" t="s">
        <v>19</v>
      </c>
      <c r="I270" s="52" t="str">
        <f>""</f>
        <v/>
      </c>
      <c r="J270" s="52" t="str">
        <f>""</f>
        <v/>
      </c>
      <c r="K270" s="52" t="str">
        <f>""</f>
        <v/>
      </c>
      <c r="L270" s="52" t="str">
        <f>""</f>
        <v/>
      </c>
      <c r="M270" s="53" t="str">
        <f>""</f>
        <v/>
      </c>
      <c r="N270" s="53" t="str">
        <f>""</f>
        <v/>
      </c>
      <c r="O270" s="53" t="str">
        <f>""</f>
        <v/>
      </c>
      <c r="P270" s="53" t="str">
        <f>""</f>
        <v/>
      </c>
      <c r="Q270" s="45" t="str">
        <f>""</f>
        <v/>
      </c>
      <c r="R270" s="45" t="s">
        <v>19</v>
      </c>
      <c r="S270" s="45" t="s">
        <v>1461</v>
      </c>
      <c r="T270" s="46"/>
    </row>
    <row r="271" spans="1:20">
      <c r="A271" s="47">
        <f t="shared" si="4"/>
        <v>1954</v>
      </c>
      <c r="B271" s="47">
        <v>954</v>
      </c>
      <c r="C271" s="47">
        <v>9162173</v>
      </c>
      <c r="D271" s="47">
        <v>2173</v>
      </c>
      <c r="E271" s="47">
        <v>115602</v>
      </c>
      <c r="F271" s="47" t="s">
        <v>1620</v>
      </c>
      <c r="G271" s="47" t="s">
        <v>87</v>
      </c>
      <c r="H271" s="49" t="s">
        <v>19</v>
      </c>
      <c r="I271" s="45" t="str">
        <f>""</f>
        <v/>
      </c>
      <c r="J271" s="45" t="str">
        <f>""</f>
        <v/>
      </c>
      <c r="K271" s="45" t="str">
        <f>""</f>
        <v/>
      </c>
      <c r="L271" s="45" t="str">
        <f>""</f>
        <v/>
      </c>
      <c r="M271" s="45" t="str">
        <f>""</f>
        <v/>
      </c>
      <c r="N271" s="45" t="str">
        <f>""</f>
        <v/>
      </c>
      <c r="O271" s="45" t="str">
        <f>""</f>
        <v/>
      </c>
      <c r="P271" s="45" t="str">
        <f>""</f>
        <v/>
      </c>
      <c r="Q271" s="45" t="str">
        <f>""</f>
        <v/>
      </c>
      <c r="R271" s="45" t="s">
        <v>19</v>
      </c>
      <c r="S271" s="45" t="s">
        <v>1461</v>
      </c>
      <c r="T271" s="46"/>
    </row>
    <row r="272" spans="1:20">
      <c r="A272" s="47">
        <f t="shared" si="4"/>
        <v>1955</v>
      </c>
      <c r="B272" s="47">
        <v>955</v>
      </c>
      <c r="C272" s="47">
        <v>9163370</v>
      </c>
      <c r="D272" s="47">
        <v>3370</v>
      </c>
      <c r="E272" s="47">
        <v>134928</v>
      </c>
      <c r="F272" s="47" t="s">
        <v>1179</v>
      </c>
      <c r="G272" s="47" t="s">
        <v>87</v>
      </c>
      <c r="H272" s="49" t="s">
        <v>19</v>
      </c>
      <c r="I272" s="45" t="str">
        <f>""</f>
        <v/>
      </c>
      <c r="J272" s="45" t="str">
        <f>""</f>
        <v/>
      </c>
      <c r="K272" s="45" t="str">
        <f>""</f>
        <v/>
      </c>
      <c r="L272" s="45" t="str">
        <f>""</f>
        <v/>
      </c>
      <c r="M272" s="45" t="str">
        <f>""</f>
        <v/>
      </c>
      <c r="N272" s="45" t="str">
        <f>""</f>
        <v/>
      </c>
      <c r="O272" s="45" t="str">
        <f>""</f>
        <v/>
      </c>
      <c r="P272" s="45" t="str">
        <f>""</f>
        <v/>
      </c>
      <c r="Q272" s="45" t="str">
        <f>""</f>
        <v/>
      </c>
      <c r="R272" s="45" t="s">
        <v>19</v>
      </c>
      <c r="S272" s="45" t="s">
        <v>1461</v>
      </c>
      <c r="T272" s="46"/>
    </row>
    <row r="273" spans="1:20">
      <c r="A273" s="47">
        <f t="shared" si="4"/>
        <v>1956</v>
      </c>
      <c r="B273" s="47">
        <v>956</v>
      </c>
      <c r="C273" s="47">
        <v>9162000</v>
      </c>
      <c r="D273" s="47">
        <v>2000</v>
      </c>
      <c r="E273" s="47">
        <v>115481</v>
      </c>
      <c r="F273" s="47" t="s">
        <v>1386</v>
      </c>
      <c r="G273" s="47" t="s">
        <v>87</v>
      </c>
      <c r="H273" s="49" t="s">
        <v>19</v>
      </c>
      <c r="I273" s="45" t="str">
        <f>""</f>
        <v/>
      </c>
      <c r="J273" s="45" t="str">
        <f>""</f>
        <v/>
      </c>
      <c r="K273" s="45" t="str">
        <f>""</f>
        <v/>
      </c>
      <c r="L273" s="45" t="str">
        <f>""</f>
        <v/>
      </c>
      <c r="M273" s="45" t="str">
        <f>""</f>
        <v/>
      </c>
      <c r="N273" s="45" t="str">
        <f>""</f>
        <v/>
      </c>
      <c r="O273" s="45" t="str">
        <f>""</f>
        <v/>
      </c>
      <c r="P273" s="45" t="str">
        <f>""</f>
        <v/>
      </c>
      <c r="Q273" s="45" t="str">
        <f>""</f>
        <v/>
      </c>
      <c r="R273" s="45" t="s">
        <v>19</v>
      </c>
      <c r="S273" s="45" t="s">
        <v>1461</v>
      </c>
      <c r="T273" s="46"/>
    </row>
    <row r="274" spans="1:20">
      <c r="A274" s="47">
        <f t="shared" si="4"/>
        <v>1957</v>
      </c>
      <c r="B274" s="50">
        <v>957</v>
      </c>
      <c r="C274" s="50">
        <v>9165219</v>
      </c>
      <c r="D274" s="50">
        <v>5219</v>
      </c>
      <c r="E274" s="50">
        <v>115749</v>
      </c>
      <c r="F274" s="50" t="s">
        <v>667</v>
      </c>
      <c r="G274" s="50" t="s">
        <v>87</v>
      </c>
      <c r="H274" s="49" t="s">
        <v>19</v>
      </c>
      <c r="I274" s="52" t="str">
        <f>""</f>
        <v/>
      </c>
      <c r="J274" s="52" t="str">
        <f>""</f>
        <v/>
      </c>
      <c r="K274" s="52" t="str">
        <f>""</f>
        <v/>
      </c>
      <c r="L274" s="52" t="str">
        <f>""</f>
        <v/>
      </c>
      <c r="M274" s="53" t="str">
        <f>""</f>
        <v/>
      </c>
      <c r="N274" s="53" t="str">
        <f>""</f>
        <v/>
      </c>
      <c r="O274" s="53" t="str">
        <f>""</f>
        <v/>
      </c>
      <c r="P274" s="53" t="str">
        <f>""</f>
        <v/>
      </c>
      <c r="Q274" s="45" t="str">
        <f>""</f>
        <v/>
      </c>
      <c r="R274" s="45" t="s">
        <v>19</v>
      </c>
      <c r="S274" s="45" t="s">
        <v>1461</v>
      </c>
      <c r="T274" s="46"/>
    </row>
    <row r="275" spans="1:20">
      <c r="A275" s="47">
        <f t="shared" si="4"/>
        <v>1958</v>
      </c>
      <c r="B275" s="50">
        <v>958</v>
      </c>
      <c r="C275" s="50">
        <v>9162185</v>
      </c>
      <c r="D275" s="50">
        <v>2185</v>
      </c>
      <c r="E275" s="50">
        <v>136074</v>
      </c>
      <c r="F275" s="50" t="s">
        <v>1621</v>
      </c>
      <c r="G275" s="50" t="s">
        <v>87</v>
      </c>
      <c r="H275" s="49" t="s">
        <v>19</v>
      </c>
      <c r="I275" s="45" t="str">
        <f>""</f>
        <v/>
      </c>
      <c r="J275" s="45" t="str">
        <f>""</f>
        <v/>
      </c>
      <c r="K275" s="45" t="str">
        <f>""</f>
        <v/>
      </c>
      <c r="L275" s="45" t="str">
        <f>""</f>
        <v/>
      </c>
      <c r="M275" s="45" t="str">
        <f>""</f>
        <v/>
      </c>
      <c r="N275" s="45" t="str">
        <f>""</f>
        <v/>
      </c>
      <c r="O275" s="45" t="str">
        <f>""</f>
        <v/>
      </c>
      <c r="P275" s="45" t="str">
        <f>""</f>
        <v/>
      </c>
      <c r="Q275" s="45" t="str">
        <f>""</f>
        <v/>
      </c>
      <c r="R275" s="45" t="s">
        <v>19</v>
      </c>
      <c r="S275" s="45" t="s">
        <v>1461</v>
      </c>
      <c r="T275" s="46"/>
    </row>
    <row r="276" spans="1:20" ht="25.5">
      <c r="A276" s="47">
        <f t="shared" si="4"/>
        <v>109960</v>
      </c>
      <c r="B276" s="51">
        <v>108960</v>
      </c>
      <c r="C276" s="51">
        <v>9161106</v>
      </c>
      <c r="D276" s="51">
        <v>1106</v>
      </c>
      <c r="E276" s="51">
        <v>135330</v>
      </c>
      <c r="F276" s="51" t="s">
        <v>1622</v>
      </c>
      <c r="G276" s="51" t="s">
        <v>1623</v>
      </c>
      <c r="H276" s="49" t="s">
        <v>19</v>
      </c>
      <c r="I276" s="45" t="str">
        <f>""</f>
        <v/>
      </c>
      <c r="J276" s="45" t="str">
        <f>""</f>
        <v/>
      </c>
      <c r="K276" s="45" t="str">
        <f>""</f>
        <v/>
      </c>
      <c r="L276" s="45" t="str">
        <f>""</f>
        <v/>
      </c>
      <c r="M276" s="45" t="str">
        <f>""</f>
        <v/>
      </c>
      <c r="N276" s="45" t="str">
        <f>""</f>
        <v/>
      </c>
      <c r="O276" s="45" t="str">
        <f>""</f>
        <v/>
      </c>
      <c r="P276" s="45" t="str">
        <f>""</f>
        <v/>
      </c>
      <c r="Q276" s="45" t="str">
        <f>""</f>
        <v/>
      </c>
      <c r="R276" s="45" t="s">
        <v>19</v>
      </c>
      <c r="S276" s="45" t="s">
        <v>1461</v>
      </c>
      <c r="T276" s="46"/>
    </row>
    <row r="277" spans="1:20" ht="25.5">
      <c r="A277" s="47">
        <f t="shared" si="4"/>
        <v>110960</v>
      </c>
      <c r="B277" s="51">
        <v>108960</v>
      </c>
      <c r="C277" s="51">
        <v>9161106</v>
      </c>
      <c r="D277" s="51">
        <v>1106</v>
      </c>
      <c r="E277" s="51">
        <v>135330</v>
      </c>
      <c r="F277" s="51" t="s">
        <v>1622</v>
      </c>
      <c r="G277" s="51" t="s">
        <v>1623</v>
      </c>
      <c r="H277" s="49" t="s">
        <v>19</v>
      </c>
      <c r="I277" s="45" t="str">
        <f>""</f>
        <v/>
      </c>
      <c r="J277" s="45" t="str">
        <f>""</f>
        <v/>
      </c>
      <c r="K277" s="45" t="str">
        <f>""</f>
        <v/>
      </c>
      <c r="L277" s="45" t="str">
        <f>""</f>
        <v/>
      </c>
      <c r="M277" s="45" t="str">
        <f>""</f>
        <v/>
      </c>
      <c r="N277" s="45" t="str">
        <f>""</f>
        <v/>
      </c>
      <c r="O277" s="45" t="str">
        <f>""</f>
        <v/>
      </c>
      <c r="P277" s="45" t="str">
        <f>""</f>
        <v/>
      </c>
      <c r="Q277" s="45" t="str">
        <f>""</f>
        <v/>
      </c>
      <c r="R277" s="45" t="s">
        <v>19</v>
      </c>
      <c r="S277" s="45" t="s">
        <v>1461</v>
      </c>
      <c r="T277" s="46"/>
    </row>
    <row r="278" spans="1:20" ht="25.5">
      <c r="A278" s="47">
        <f t="shared" si="4"/>
        <v>111960</v>
      </c>
      <c r="B278" s="51">
        <v>108960</v>
      </c>
      <c r="C278" s="51">
        <v>9161106</v>
      </c>
      <c r="D278" s="51">
        <v>1106</v>
      </c>
      <c r="E278" s="51">
        <v>135330</v>
      </c>
      <c r="F278" s="51" t="s">
        <v>1622</v>
      </c>
      <c r="G278" s="51" t="s">
        <v>1623</v>
      </c>
      <c r="H278" s="49" t="s">
        <v>19</v>
      </c>
      <c r="I278" s="45" t="str">
        <f>""</f>
        <v/>
      </c>
      <c r="J278" s="45" t="str">
        <f>""</f>
        <v/>
      </c>
      <c r="K278" s="45" t="str">
        <f>""</f>
        <v/>
      </c>
      <c r="L278" s="45" t="str">
        <f>""</f>
        <v/>
      </c>
      <c r="M278" s="45" t="str">
        <f>""</f>
        <v/>
      </c>
      <c r="N278" s="45" t="str">
        <f>""</f>
        <v/>
      </c>
      <c r="O278" s="45" t="str">
        <f>""</f>
        <v/>
      </c>
      <c r="P278" s="45" t="str">
        <f>""</f>
        <v/>
      </c>
      <c r="Q278" s="45" t="str">
        <f>""</f>
        <v/>
      </c>
      <c r="R278" s="45" t="s">
        <v>19</v>
      </c>
      <c r="S278" s="45" t="s">
        <v>1461</v>
      </c>
      <c r="T278" s="46"/>
    </row>
    <row r="279" spans="1:20" ht="25.5">
      <c r="A279" s="47">
        <f t="shared" si="4"/>
        <v>112960</v>
      </c>
      <c r="B279" s="51">
        <v>108960</v>
      </c>
      <c r="C279" s="51">
        <v>9161106</v>
      </c>
      <c r="D279" s="51">
        <v>1106</v>
      </c>
      <c r="E279" s="51">
        <v>135330</v>
      </c>
      <c r="F279" s="51" t="s">
        <v>1622</v>
      </c>
      <c r="G279" s="51" t="s">
        <v>1623</v>
      </c>
      <c r="H279" s="49" t="s">
        <v>19</v>
      </c>
      <c r="I279" s="45" t="str">
        <f>""</f>
        <v/>
      </c>
      <c r="J279" s="45" t="str">
        <f>""</f>
        <v/>
      </c>
      <c r="K279" s="45" t="str">
        <f>""</f>
        <v/>
      </c>
      <c r="L279" s="45" t="str">
        <f>""</f>
        <v/>
      </c>
      <c r="M279" s="45" t="str">
        <f>""</f>
        <v/>
      </c>
      <c r="N279" s="45" t="str">
        <f>""</f>
        <v/>
      </c>
      <c r="O279" s="45" t="str">
        <f>""</f>
        <v/>
      </c>
      <c r="P279" s="45" t="str">
        <f>""</f>
        <v/>
      </c>
      <c r="Q279" s="45" t="str">
        <f>""</f>
        <v/>
      </c>
      <c r="R279" s="45" t="s">
        <v>19</v>
      </c>
      <c r="S279" s="45" t="s">
        <v>1461</v>
      </c>
      <c r="T279" s="46"/>
    </row>
    <row r="280" spans="1:20" ht="25.5">
      <c r="A280" s="47">
        <f t="shared" si="4"/>
        <v>113960</v>
      </c>
      <c r="B280" s="51">
        <v>108960</v>
      </c>
      <c r="C280" s="51">
        <v>9161106</v>
      </c>
      <c r="D280" s="51">
        <v>1106</v>
      </c>
      <c r="E280" s="51">
        <v>135330</v>
      </c>
      <c r="F280" s="51" t="s">
        <v>1622</v>
      </c>
      <c r="G280" s="51" t="s">
        <v>1623</v>
      </c>
      <c r="H280" s="49" t="s">
        <v>19</v>
      </c>
      <c r="I280" s="45" t="str">
        <f>""</f>
        <v/>
      </c>
      <c r="J280" s="45" t="str">
        <f>""</f>
        <v/>
      </c>
      <c r="K280" s="45" t="str">
        <f>""</f>
        <v/>
      </c>
      <c r="L280" s="45" t="str">
        <f>""</f>
        <v/>
      </c>
      <c r="M280" s="45" t="str">
        <f>""</f>
        <v/>
      </c>
      <c r="N280" s="45" t="str">
        <f>""</f>
        <v/>
      </c>
      <c r="O280" s="45" t="str">
        <f>""</f>
        <v/>
      </c>
      <c r="P280" s="45" t="str">
        <f>""</f>
        <v/>
      </c>
      <c r="Q280" s="45" t="str">
        <f>""</f>
        <v/>
      </c>
      <c r="R280" s="45" t="s">
        <v>19</v>
      </c>
      <c r="S280" s="45" t="s">
        <v>1461</v>
      </c>
      <c r="T280" s="46"/>
    </row>
    <row r="281" spans="1:20" ht="25.5">
      <c r="A281" s="47">
        <f t="shared" si="4"/>
        <v>109961</v>
      </c>
      <c r="B281" s="51">
        <v>108961</v>
      </c>
      <c r="C281" s="51">
        <v>9161105</v>
      </c>
      <c r="D281" s="51">
        <v>1105</v>
      </c>
      <c r="E281" s="51">
        <v>135329</v>
      </c>
      <c r="F281" s="51" t="s">
        <v>1624</v>
      </c>
      <c r="G281" s="51" t="s">
        <v>1623</v>
      </c>
      <c r="H281" s="49" t="s">
        <v>19</v>
      </c>
      <c r="I281" s="45" t="str">
        <f>""</f>
        <v/>
      </c>
      <c r="J281" s="45" t="str">
        <f>""</f>
        <v/>
      </c>
      <c r="K281" s="45" t="str">
        <f>""</f>
        <v/>
      </c>
      <c r="L281" s="45" t="str">
        <f>""</f>
        <v/>
      </c>
      <c r="M281" s="45" t="str">
        <f>""</f>
        <v/>
      </c>
      <c r="N281" s="45" t="str">
        <f>""</f>
        <v/>
      </c>
      <c r="O281" s="45" t="str">
        <f>""</f>
        <v/>
      </c>
      <c r="P281" s="45" t="str">
        <f>""</f>
        <v/>
      </c>
      <c r="Q281" s="45" t="str">
        <f>""</f>
        <v/>
      </c>
      <c r="R281" s="45" t="s">
        <v>19</v>
      </c>
      <c r="S281" s="45" t="s">
        <v>1461</v>
      </c>
      <c r="T281" s="46"/>
    </row>
    <row r="282" spans="1:20" ht="25.5">
      <c r="A282" s="47">
        <f t="shared" si="4"/>
        <v>110961</v>
      </c>
      <c r="B282" s="51">
        <v>108961</v>
      </c>
      <c r="C282" s="51">
        <v>9161105</v>
      </c>
      <c r="D282" s="51">
        <v>1105</v>
      </c>
      <c r="E282" s="51">
        <v>135329</v>
      </c>
      <c r="F282" s="51" t="s">
        <v>1624</v>
      </c>
      <c r="G282" s="51" t="s">
        <v>1623</v>
      </c>
      <c r="H282" s="49" t="s">
        <v>19</v>
      </c>
      <c r="I282" s="45" t="str">
        <f>""</f>
        <v/>
      </c>
      <c r="J282" s="45" t="str">
        <f>""</f>
        <v/>
      </c>
      <c r="K282" s="45" t="str">
        <f>""</f>
        <v/>
      </c>
      <c r="L282" s="45" t="str">
        <f>""</f>
        <v/>
      </c>
      <c r="M282" s="45" t="str">
        <f>""</f>
        <v/>
      </c>
      <c r="N282" s="45" t="str">
        <f>""</f>
        <v/>
      </c>
      <c r="O282" s="45" t="str">
        <f>""</f>
        <v/>
      </c>
      <c r="P282" s="45" t="str">
        <f>""</f>
        <v/>
      </c>
      <c r="Q282" s="45" t="str">
        <f>""</f>
        <v/>
      </c>
      <c r="R282" s="45" t="s">
        <v>19</v>
      </c>
      <c r="S282" s="45" t="s">
        <v>1461</v>
      </c>
      <c r="T282" s="46"/>
    </row>
    <row r="283" spans="1:20" ht="25.5">
      <c r="A283" s="47">
        <f t="shared" si="4"/>
        <v>109962</v>
      </c>
      <c r="B283" s="48">
        <v>108962</v>
      </c>
      <c r="C283" s="48">
        <v>9161107</v>
      </c>
      <c r="D283" s="48">
        <v>1107</v>
      </c>
      <c r="E283" s="48">
        <v>135331</v>
      </c>
      <c r="F283" s="48" t="s">
        <v>1625</v>
      </c>
      <c r="G283" s="48" t="s">
        <v>1623</v>
      </c>
      <c r="H283" s="49" t="s">
        <v>19</v>
      </c>
      <c r="I283" s="45" t="str">
        <f>""</f>
        <v/>
      </c>
      <c r="J283" s="45" t="str">
        <f>""</f>
        <v/>
      </c>
      <c r="K283" s="45" t="str">
        <f>""</f>
        <v/>
      </c>
      <c r="L283" s="45" t="str">
        <f>""</f>
        <v/>
      </c>
      <c r="M283" s="45" t="str">
        <f>""</f>
        <v/>
      </c>
      <c r="N283" s="45" t="str">
        <f>""</f>
        <v/>
      </c>
      <c r="O283" s="45" t="str">
        <f>""</f>
        <v/>
      </c>
      <c r="P283" s="45" t="str">
        <f>""</f>
        <v/>
      </c>
      <c r="Q283" s="45" t="str">
        <f>""</f>
        <v/>
      </c>
      <c r="R283" s="45" t="s">
        <v>19</v>
      </c>
      <c r="S283" s="45" t="s">
        <v>1461</v>
      </c>
      <c r="T283" s="46"/>
    </row>
    <row r="284" spans="1:20" ht="25.5">
      <c r="A284" s="47">
        <f t="shared" si="4"/>
        <v>110962</v>
      </c>
      <c r="B284" s="48">
        <v>108962</v>
      </c>
      <c r="C284" s="48">
        <v>9161107</v>
      </c>
      <c r="D284" s="48">
        <v>1107</v>
      </c>
      <c r="E284" s="48">
        <v>135331</v>
      </c>
      <c r="F284" s="48" t="s">
        <v>1625</v>
      </c>
      <c r="G284" s="48" t="s">
        <v>1623</v>
      </c>
      <c r="H284" s="49" t="s">
        <v>19</v>
      </c>
      <c r="I284" s="45" t="str">
        <f>""</f>
        <v/>
      </c>
      <c r="J284" s="45" t="str">
        <f>""</f>
        <v/>
      </c>
      <c r="K284" s="45" t="str">
        <f>""</f>
        <v/>
      </c>
      <c r="L284" s="45" t="str">
        <f>""</f>
        <v/>
      </c>
      <c r="M284" s="45" t="str">
        <f>""</f>
        <v/>
      </c>
      <c r="N284" s="45" t="str">
        <f>""</f>
        <v/>
      </c>
      <c r="O284" s="45" t="str">
        <f>""</f>
        <v/>
      </c>
      <c r="P284" s="45" t="str">
        <f>""</f>
        <v/>
      </c>
      <c r="Q284" s="45" t="str">
        <f>""</f>
        <v/>
      </c>
      <c r="R284" s="45" t="s">
        <v>19</v>
      </c>
      <c r="S284" s="45" t="s">
        <v>1461</v>
      </c>
      <c r="T284" s="46"/>
    </row>
    <row r="286" spans="1:20" ht="13.5" thickBot="1">
      <c r="I286" s="80"/>
      <c r="J286" s="80"/>
      <c r="K286" s="80">
        <f>SUM(K5:K285)</f>
        <v>34045</v>
      </c>
      <c r="L286" s="80">
        <f>SUM(L5:L285)</f>
        <v>6</v>
      </c>
      <c r="M286" s="80"/>
      <c r="N286" s="80"/>
      <c r="O286" s="80"/>
      <c r="P286" s="80">
        <f>SUM(P5:P285)</f>
        <v>0</v>
      </c>
      <c r="Q286" s="80">
        <f>SUM(Q5:Q285)</f>
        <v>0</v>
      </c>
      <c r="R286" s="80"/>
      <c r="S286" s="80"/>
    </row>
    <row r="287" spans="1:20" ht="13.5" thickTop="1">
      <c r="F287" s="81"/>
      <c r="G287" s="82"/>
      <c r="H287" s="82"/>
    </row>
    <row r="288" spans="1:20">
      <c r="F288" s="40"/>
      <c r="G288" s="83"/>
      <c r="H288" s="83"/>
    </row>
    <row r="289" spans="6:8">
      <c r="F289" s="40"/>
      <c r="G289" s="83"/>
      <c r="H289" s="83"/>
    </row>
    <row r="290" spans="6:8">
      <c r="F290" s="40"/>
      <c r="G290" s="83"/>
      <c r="H290" s="83"/>
    </row>
    <row r="291" spans="6:8">
      <c r="F291" s="40"/>
      <c r="G291" s="83"/>
      <c r="H291" s="83"/>
    </row>
    <row r="292" spans="6:8">
      <c r="F292" s="40"/>
      <c r="G292" s="82"/>
      <c r="H292" s="82"/>
    </row>
    <row r="294" spans="6:8">
      <c r="G294" s="83"/>
      <c r="H294" s="83"/>
    </row>
    <row r="301" spans="6:8" ht="15">
      <c r="F301" s="84"/>
      <c r="G301" s="85"/>
      <c r="H301" s="85"/>
    </row>
    <row r="302" spans="6:8" ht="15">
      <c r="F302" s="84"/>
      <c r="G302" s="85"/>
      <c r="H302" s="85"/>
    </row>
    <row r="303" spans="6:8" ht="15">
      <c r="G303" s="85"/>
      <c r="H303" s="85"/>
    </row>
  </sheetData>
  <autoFilter ref="B4:T284" xr:uid="{00000000-0009-0000-0000-000006000000}">
    <sortState xmlns:xlrd2="http://schemas.microsoft.com/office/spreadsheetml/2017/richdata2" ref="B5:T284">
      <sortCondition ref="B4"/>
    </sortState>
  </autoFilter>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FFC000"/>
  </sheetPr>
  <dimension ref="A1:W304"/>
  <sheetViews>
    <sheetView zoomScale="70" zoomScaleNormal="70" workbookViewId="0">
      <pane xSplit="8" ySplit="4" topLeftCell="I16" activePane="bottomRight" state="frozen"/>
      <selection pane="topRight" activeCell="B35" sqref="B35"/>
      <selection pane="bottomLeft" activeCell="B35" sqref="B35"/>
      <selection pane="bottomRight" activeCell="I27" sqref="I27"/>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2.25" style="25" customWidth="1"/>
    <col min="11" max="11" width="11" style="25" customWidth="1"/>
    <col min="12" max="12" width="8.5" style="25" customWidth="1"/>
    <col min="13" max="15" width="10.5" style="116" customWidth="1"/>
    <col min="16" max="16" width="13.75" style="25" customWidth="1"/>
    <col min="17" max="18" width="14.125" style="25" customWidth="1"/>
    <col min="19" max="19" width="13.375" style="25" customWidth="1"/>
    <col min="20" max="20" width="29.375" style="25" customWidth="1"/>
    <col min="21" max="21" width="26.75" style="25" customWidth="1"/>
    <col min="22" max="22" width="9" style="25"/>
    <col min="23" max="23" width="10.375" style="25" customWidth="1"/>
    <col min="24" max="16384" width="9" style="25"/>
  </cols>
  <sheetData>
    <row r="1" spans="1:23">
      <c r="B1" s="86"/>
      <c r="M1" s="25"/>
      <c r="N1" s="25"/>
      <c r="O1" s="25"/>
      <c r="T1" s="26"/>
    </row>
    <row r="2" spans="1:23" s="27" customFormat="1">
      <c r="F2" s="28"/>
    </row>
    <row r="3" spans="1:23">
      <c r="I3" s="29" t="s">
        <v>39</v>
      </c>
      <c r="J3" s="30"/>
      <c r="K3" s="30"/>
      <c r="L3" s="30"/>
      <c r="M3" s="30"/>
      <c r="N3" s="30"/>
      <c r="O3" s="30"/>
      <c r="P3" s="30"/>
      <c r="Q3" s="31"/>
      <c r="R3" s="32"/>
      <c r="S3" s="33"/>
    </row>
    <row r="4" spans="1:23"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93" t="s">
        <v>1452</v>
      </c>
      <c r="N4" s="37" t="s">
        <v>1453</v>
      </c>
      <c r="O4" s="93" t="s">
        <v>1454</v>
      </c>
      <c r="P4" s="38" t="s">
        <v>1455</v>
      </c>
      <c r="Q4" s="37" t="s">
        <v>1456</v>
      </c>
      <c r="R4" s="39" t="s">
        <v>1457</v>
      </c>
      <c r="S4" s="39" t="s">
        <v>1458</v>
      </c>
      <c r="T4" s="40" t="s">
        <v>1626</v>
      </c>
      <c r="U4" s="41" t="s">
        <v>1627</v>
      </c>
      <c r="V4" s="41" t="s">
        <v>1628</v>
      </c>
      <c r="W4" s="41" t="s">
        <v>1629</v>
      </c>
    </row>
    <row r="5" spans="1:23" hidden="1">
      <c r="A5" s="42">
        <f>IF(B5=B4,A4+1000,1000+B5)</f>
        <v>1125</v>
      </c>
      <c r="B5" s="43">
        <v>125</v>
      </c>
      <c r="C5" s="43">
        <v>9167019</v>
      </c>
      <c r="D5" s="43">
        <v>7019</v>
      </c>
      <c r="E5" s="43">
        <v>115825</v>
      </c>
      <c r="F5" s="43" t="s">
        <v>93</v>
      </c>
      <c r="G5" s="43" t="s">
        <v>1460</v>
      </c>
      <c r="H5" s="44" t="s">
        <v>19</v>
      </c>
      <c r="I5" s="61" t="str">
        <f>""</f>
        <v/>
      </c>
      <c r="J5" s="61" t="str">
        <f>""</f>
        <v/>
      </c>
      <c r="K5" s="76" t="str">
        <f>""</f>
        <v/>
      </c>
      <c r="L5" s="76" t="str">
        <f>""</f>
        <v/>
      </c>
      <c r="M5" s="56" t="str">
        <f>""</f>
        <v/>
      </c>
      <c r="N5" s="56" t="str">
        <f>""</f>
        <v/>
      </c>
      <c r="O5" s="56" t="str">
        <f>""</f>
        <v/>
      </c>
      <c r="P5" s="62" t="str">
        <f>""</f>
        <v/>
      </c>
      <c r="Q5" s="76" t="str">
        <f>""</f>
        <v/>
      </c>
      <c r="R5" s="45" t="s">
        <v>19</v>
      </c>
      <c r="S5" s="45" t="s">
        <v>1461</v>
      </c>
    </row>
    <row r="6" spans="1:23" hidden="1">
      <c r="A6" s="47">
        <f t="shared" ref="A6:A69" si="0">IF(B6=B5,A5+1000,1000+B6)</f>
        <v>2125</v>
      </c>
      <c r="B6" s="48">
        <v>125</v>
      </c>
      <c r="C6" s="48">
        <v>9167019</v>
      </c>
      <c r="D6" s="48">
        <v>7019</v>
      </c>
      <c r="E6" s="48">
        <v>115825</v>
      </c>
      <c r="F6" s="48" t="s">
        <v>93</v>
      </c>
      <c r="G6" s="48" t="s">
        <v>1460</v>
      </c>
      <c r="H6" s="49" t="s">
        <v>19</v>
      </c>
      <c r="I6" s="61" t="str">
        <f>""</f>
        <v/>
      </c>
      <c r="J6" s="61" t="str">
        <f>""</f>
        <v/>
      </c>
      <c r="K6" s="76" t="str">
        <f>""</f>
        <v/>
      </c>
      <c r="L6" s="76" t="str">
        <f>""</f>
        <v/>
      </c>
      <c r="M6" s="56" t="str">
        <f>""</f>
        <v/>
      </c>
      <c r="N6" s="56" t="str">
        <f>""</f>
        <v/>
      </c>
      <c r="O6" s="56" t="str">
        <f>""</f>
        <v/>
      </c>
      <c r="P6" s="62" t="str">
        <f>""</f>
        <v/>
      </c>
      <c r="Q6" s="76" t="str">
        <f>""</f>
        <v/>
      </c>
      <c r="R6" s="45" t="s">
        <v>19</v>
      </c>
      <c r="S6" s="45" t="s">
        <v>1461</v>
      </c>
    </row>
    <row r="7" spans="1:23" hidden="1">
      <c r="A7" s="47">
        <f t="shared" si="0"/>
        <v>1127</v>
      </c>
      <c r="B7" s="47">
        <v>127</v>
      </c>
      <c r="C7" s="47">
        <v>9167015</v>
      </c>
      <c r="D7" s="47">
        <v>7015</v>
      </c>
      <c r="E7" s="47">
        <v>115821</v>
      </c>
      <c r="F7" s="47" t="s">
        <v>212</v>
      </c>
      <c r="G7" s="47" t="s">
        <v>1460</v>
      </c>
      <c r="H7" s="49" t="s">
        <v>19</v>
      </c>
      <c r="I7" s="45" t="str">
        <f>""</f>
        <v/>
      </c>
      <c r="J7" s="45" t="str">
        <f>""</f>
        <v/>
      </c>
      <c r="K7" s="45" t="str">
        <f>""</f>
        <v/>
      </c>
      <c r="L7" s="45" t="str">
        <f>""</f>
        <v/>
      </c>
      <c r="M7" s="94" t="str">
        <f>""</f>
        <v/>
      </c>
      <c r="N7" s="94" t="str">
        <f>""</f>
        <v/>
      </c>
      <c r="O7" s="94" t="str">
        <f>""</f>
        <v/>
      </c>
      <c r="P7" s="45" t="str">
        <f>""</f>
        <v/>
      </c>
      <c r="Q7" s="45" t="str">
        <f>""</f>
        <v/>
      </c>
      <c r="R7" s="45" t="s">
        <v>19</v>
      </c>
      <c r="S7" s="45" t="s">
        <v>1461</v>
      </c>
    </row>
    <row r="8" spans="1:23" ht="25.5" hidden="1">
      <c r="A8" s="47">
        <f t="shared" si="0"/>
        <v>1137</v>
      </c>
      <c r="B8" s="50">
        <v>137</v>
      </c>
      <c r="C8" s="50">
        <v>9167018</v>
      </c>
      <c r="D8" s="50">
        <v>7018</v>
      </c>
      <c r="E8" s="50">
        <v>115824</v>
      </c>
      <c r="F8" s="50" t="s">
        <v>1462</v>
      </c>
      <c r="G8" s="50" t="s">
        <v>1460</v>
      </c>
      <c r="H8" s="60" t="s">
        <v>19</v>
      </c>
      <c r="I8" s="45" t="str">
        <f>""</f>
        <v/>
      </c>
      <c r="J8" s="45" t="str">
        <f>""</f>
        <v/>
      </c>
      <c r="K8" s="45" t="str">
        <f>""</f>
        <v/>
      </c>
      <c r="L8" s="45" t="str">
        <f>""</f>
        <v/>
      </c>
      <c r="M8" s="94" t="str">
        <f>""</f>
        <v/>
      </c>
      <c r="N8" s="94" t="str">
        <f>""</f>
        <v/>
      </c>
      <c r="O8" s="94" t="str">
        <f>""</f>
        <v/>
      </c>
      <c r="P8" s="45" t="str">
        <f>""</f>
        <v/>
      </c>
      <c r="Q8" s="45" t="str">
        <f>""</f>
        <v/>
      </c>
      <c r="R8" s="45" t="s">
        <v>19</v>
      </c>
      <c r="S8" s="45" t="s">
        <v>1461</v>
      </c>
    </row>
    <row r="9" spans="1:23" hidden="1">
      <c r="A9" s="47">
        <f t="shared" si="0"/>
        <v>1139</v>
      </c>
      <c r="B9" s="51">
        <v>139</v>
      </c>
      <c r="C9" s="51">
        <v>9167017</v>
      </c>
      <c r="D9" s="51">
        <v>7017</v>
      </c>
      <c r="E9" s="51">
        <v>115823</v>
      </c>
      <c r="F9" s="51" t="s">
        <v>1300</v>
      </c>
      <c r="G9" s="51" t="s">
        <v>1460</v>
      </c>
      <c r="H9" s="49" t="s">
        <v>19</v>
      </c>
      <c r="I9" s="45" t="str">
        <f>""</f>
        <v/>
      </c>
      <c r="J9" s="45" t="str">
        <f>""</f>
        <v/>
      </c>
      <c r="K9" s="45" t="str">
        <f>""</f>
        <v/>
      </c>
      <c r="L9" s="45" t="str">
        <f>""</f>
        <v/>
      </c>
      <c r="M9" s="94" t="str">
        <f>""</f>
        <v/>
      </c>
      <c r="N9" s="94" t="str">
        <f>""</f>
        <v/>
      </c>
      <c r="O9" s="94" t="str">
        <f>""</f>
        <v/>
      </c>
      <c r="P9" s="45" t="str">
        <f>""</f>
        <v/>
      </c>
      <c r="Q9" s="45" t="str">
        <f>""</f>
        <v/>
      </c>
      <c r="R9" s="45" t="s">
        <v>19</v>
      </c>
      <c r="S9" s="45" t="s">
        <v>1461</v>
      </c>
    </row>
    <row r="10" spans="1:23" hidden="1">
      <c r="A10" s="47">
        <f t="shared" si="0"/>
        <v>2139</v>
      </c>
      <c r="B10" s="51">
        <v>139</v>
      </c>
      <c r="C10" s="51">
        <v>9167017</v>
      </c>
      <c r="D10" s="51">
        <v>7017</v>
      </c>
      <c r="E10" s="51">
        <v>115823</v>
      </c>
      <c r="F10" s="51" t="s">
        <v>1300</v>
      </c>
      <c r="G10" s="51" t="s">
        <v>1460</v>
      </c>
      <c r="H10" s="60" t="s">
        <v>19</v>
      </c>
      <c r="I10" s="45" t="str">
        <f>""</f>
        <v/>
      </c>
      <c r="J10" s="45" t="str">
        <f>""</f>
        <v/>
      </c>
      <c r="K10" s="45" t="str">
        <f>""</f>
        <v/>
      </c>
      <c r="L10" s="45" t="str">
        <f>""</f>
        <v/>
      </c>
      <c r="M10" s="94" t="str">
        <f>""</f>
        <v/>
      </c>
      <c r="N10" s="94" t="str">
        <f>""</f>
        <v/>
      </c>
      <c r="O10" s="94" t="str">
        <f>""</f>
        <v/>
      </c>
      <c r="P10" s="45" t="str">
        <f>""</f>
        <v/>
      </c>
      <c r="Q10" s="45" t="str">
        <f>""</f>
        <v/>
      </c>
      <c r="R10" s="45" t="s">
        <v>19</v>
      </c>
      <c r="S10" s="45" t="s">
        <v>1461</v>
      </c>
    </row>
    <row r="11" spans="1:23" hidden="1">
      <c r="A11" s="47">
        <f t="shared" si="0"/>
        <v>3139</v>
      </c>
      <c r="B11" s="51">
        <v>139</v>
      </c>
      <c r="C11" s="51">
        <v>9167017</v>
      </c>
      <c r="D11" s="51">
        <v>7017</v>
      </c>
      <c r="E11" s="51">
        <v>115823</v>
      </c>
      <c r="F11" s="51" t="s">
        <v>1300</v>
      </c>
      <c r="G11" s="51" t="s">
        <v>1460</v>
      </c>
      <c r="H11" s="60" t="s">
        <v>19</v>
      </c>
      <c r="I11" s="45" t="str">
        <f>""</f>
        <v/>
      </c>
      <c r="J11" s="45" t="str">
        <f>""</f>
        <v/>
      </c>
      <c r="K11" s="45" t="str">
        <f>""</f>
        <v/>
      </c>
      <c r="L11" s="45" t="str">
        <f>""</f>
        <v/>
      </c>
      <c r="M11" s="94" t="str">
        <f>""</f>
        <v/>
      </c>
      <c r="N11" s="94" t="str">
        <f>""</f>
        <v/>
      </c>
      <c r="O11" s="94" t="str">
        <f>""</f>
        <v/>
      </c>
      <c r="P11" s="45" t="str">
        <f>""</f>
        <v/>
      </c>
      <c r="Q11" s="45" t="str">
        <f>""</f>
        <v/>
      </c>
      <c r="R11" s="45" t="s">
        <v>19</v>
      </c>
      <c r="S11" s="45" t="s">
        <v>1461</v>
      </c>
    </row>
    <row r="12" spans="1:23" hidden="1">
      <c r="A12" s="47">
        <f t="shared" si="0"/>
        <v>1141</v>
      </c>
      <c r="B12" s="50">
        <v>141</v>
      </c>
      <c r="C12" s="50">
        <v>9167022</v>
      </c>
      <c r="D12" s="50">
        <v>7022</v>
      </c>
      <c r="E12" s="50">
        <v>115828</v>
      </c>
      <c r="F12" s="50" t="s">
        <v>1463</v>
      </c>
      <c r="G12" s="50" t="s">
        <v>1460</v>
      </c>
      <c r="H12" s="49" t="s">
        <v>19</v>
      </c>
      <c r="I12" s="52" t="str">
        <f>""</f>
        <v/>
      </c>
      <c r="J12" s="52" t="str">
        <f>""</f>
        <v/>
      </c>
      <c r="K12" s="52" t="str">
        <f>""</f>
        <v/>
      </c>
      <c r="L12" s="52" t="str">
        <f>""</f>
        <v/>
      </c>
      <c r="M12" s="55" t="str">
        <f>""</f>
        <v/>
      </c>
      <c r="N12" s="55" t="str">
        <f>""</f>
        <v/>
      </c>
      <c r="O12" s="55" t="str">
        <f>""</f>
        <v/>
      </c>
      <c r="P12" s="53" t="str">
        <f>""</f>
        <v/>
      </c>
      <c r="Q12" s="45" t="str">
        <f>""</f>
        <v/>
      </c>
      <c r="R12" s="45" t="s">
        <v>19</v>
      </c>
      <c r="S12" s="45" t="s">
        <v>1461</v>
      </c>
    </row>
    <row r="13" spans="1:23" hidden="1">
      <c r="A13" s="47">
        <f t="shared" si="0"/>
        <v>1143</v>
      </c>
      <c r="B13" s="48">
        <v>143</v>
      </c>
      <c r="C13" s="48">
        <v>9167023</v>
      </c>
      <c r="D13" s="48">
        <v>7023</v>
      </c>
      <c r="E13" s="48">
        <v>131549</v>
      </c>
      <c r="F13" s="48" t="s">
        <v>195</v>
      </c>
      <c r="G13" s="48" t="s">
        <v>1460</v>
      </c>
      <c r="H13" s="49" t="s">
        <v>19</v>
      </c>
      <c r="I13" s="52" t="str">
        <f>""</f>
        <v/>
      </c>
      <c r="J13" s="52" t="str">
        <f>""</f>
        <v/>
      </c>
      <c r="K13" s="52" t="str">
        <f>""</f>
        <v/>
      </c>
      <c r="L13" s="52" t="str">
        <f>""</f>
        <v/>
      </c>
      <c r="M13" s="55" t="str">
        <f>""</f>
        <v/>
      </c>
      <c r="N13" s="55" t="str">
        <f>""</f>
        <v/>
      </c>
      <c r="O13" s="55" t="str">
        <f>""</f>
        <v/>
      </c>
      <c r="P13" s="53" t="str">
        <f>""</f>
        <v/>
      </c>
      <c r="Q13" s="45" t="str">
        <f>""</f>
        <v/>
      </c>
      <c r="R13" s="45" t="s">
        <v>19</v>
      </c>
      <c r="S13" s="45" t="s">
        <v>1461</v>
      </c>
    </row>
    <row r="14" spans="1:23" hidden="1">
      <c r="A14" s="47">
        <f t="shared" si="0"/>
        <v>2143</v>
      </c>
      <c r="B14" s="48">
        <v>143</v>
      </c>
      <c r="C14" s="48">
        <v>9167023</v>
      </c>
      <c r="D14" s="48">
        <v>7023</v>
      </c>
      <c r="E14" s="48">
        <v>131549</v>
      </c>
      <c r="F14" s="48" t="s">
        <v>195</v>
      </c>
      <c r="G14" s="48" t="s">
        <v>1460</v>
      </c>
      <c r="H14" s="49" t="s">
        <v>19</v>
      </c>
      <c r="I14" s="52" t="str">
        <f>""</f>
        <v/>
      </c>
      <c r="J14" s="52" t="str">
        <f>""</f>
        <v/>
      </c>
      <c r="K14" s="52" t="str">
        <f>""</f>
        <v/>
      </c>
      <c r="L14" s="52" t="str">
        <f>""</f>
        <v/>
      </c>
      <c r="M14" s="55" t="str">
        <f>""</f>
        <v/>
      </c>
      <c r="N14" s="55" t="str">
        <f>""</f>
        <v/>
      </c>
      <c r="O14" s="55" t="str">
        <f>""</f>
        <v/>
      </c>
      <c r="P14" s="53" t="str">
        <f>""</f>
        <v/>
      </c>
      <c r="Q14" s="45" t="str">
        <f>""</f>
        <v/>
      </c>
      <c r="R14" s="45" t="s">
        <v>19</v>
      </c>
      <c r="S14" s="45" t="s">
        <v>1461</v>
      </c>
    </row>
    <row r="15" spans="1:23" hidden="1">
      <c r="A15" s="47">
        <f t="shared" si="0"/>
        <v>1145</v>
      </c>
      <c r="B15" s="50">
        <v>145</v>
      </c>
      <c r="C15" s="50">
        <v>9167025</v>
      </c>
      <c r="D15" s="50">
        <v>7025</v>
      </c>
      <c r="E15" s="50">
        <v>134190</v>
      </c>
      <c r="F15" s="50" t="s">
        <v>1464</v>
      </c>
      <c r="G15" s="50" t="s">
        <v>1460</v>
      </c>
      <c r="H15" s="49" t="s">
        <v>19</v>
      </c>
      <c r="I15" s="45" t="str">
        <f>""</f>
        <v/>
      </c>
      <c r="J15" s="45" t="str">
        <f>""</f>
        <v/>
      </c>
      <c r="K15" s="45" t="str">
        <f>""</f>
        <v/>
      </c>
      <c r="L15" s="45" t="str">
        <f>""</f>
        <v/>
      </c>
      <c r="M15" s="94" t="str">
        <f>""</f>
        <v/>
      </c>
      <c r="N15" s="94" t="str">
        <f>""</f>
        <v/>
      </c>
      <c r="O15" s="94" t="str">
        <f>""</f>
        <v/>
      </c>
      <c r="P15" s="45" t="str">
        <f>""</f>
        <v/>
      </c>
      <c r="Q15" s="45" t="str">
        <f>""</f>
        <v/>
      </c>
      <c r="R15" s="45" t="s">
        <v>19</v>
      </c>
      <c r="S15" s="45" t="s">
        <v>1461</v>
      </c>
    </row>
    <row r="16" spans="1:23" ht="38.25">
      <c r="A16" s="47">
        <f t="shared" si="0"/>
        <v>1346</v>
      </c>
      <c r="B16" s="47">
        <v>346</v>
      </c>
      <c r="C16" s="47">
        <v>9165407</v>
      </c>
      <c r="D16" s="47">
        <v>5407</v>
      </c>
      <c r="E16" s="47">
        <v>115758</v>
      </c>
      <c r="F16" s="47" t="s">
        <v>991</v>
      </c>
      <c r="G16" s="47" t="s">
        <v>102</v>
      </c>
      <c r="H16" s="54" t="s">
        <v>1472</v>
      </c>
      <c r="I16" s="52" t="str">
        <f>""</f>
        <v/>
      </c>
      <c r="J16" s="52" t="s">
        <v>1630</v>
      </c>
      <c r="K16" s="52">
        <v>5908</v>
      </c>
      <c r="L16" s="52">
        <v>3</v>
      </c>
      <c r="M16" s="94">
        <v>42461</v>
      </c>
      <c r="N16" s="94" t="str">
        <f>""</f>
        <v/>
      </c>
      <c r="O16" s="94">
        <v>43921</v>
      </c>
      <c r="P16" s="53" t="s">
        <v>19</v>
      </c>
      <c r="Q16" s="45" t="str">
        <f>""</f>
        <v/>
      </c>
      <c r="R16" s="45" t="s">
        <v>19</v>
      </c>
      <c r="S16" s="45" t="s">
        <v>1631</v>
      </c>
      <c r="U16" s="25" t="s">
        <v>17</v>
      </c>
      <c r="V16" s="25" t="s">
        <v>17</v>
      </c>
      <c r="W16" s="25" t="s">
        <v>19</v>
      </c>
    </row>
    <row r="17" spans="1:23" hidden="1">
      <c r="A17" s="47">
        <f t="shared" si="0"/>
        <v>1355</v>
      </c>
      <c r="B17" s="47">
        <v>355</v>
      </c>
      <c r="C17" s="47">
        <v>9165421</v>
      </c>
      <c r="D17" s="47">
        <v>5421</v>
      </c>
      <c r="E17" s="47">
        <v>115772</v>
      </c>
      <c r="F17" s="47" t="s">
        <v>957</v>
      </c>
      <c r="G17" s="47" t="s">
        <v>102</v>
      </c>
      <c r="H17" s="49" t="s">
        <v>19</v>
      </c>
      <c r="I17" s="45" t="str">
        <f>""</f>
        <v/>
      </c>
      <c r="J17" s="45" t="str">
        <f>""</f>
        <v/>
      </c>
      <c r="K17" s="45" t="str">
        <f>""</f>
        <v/>
      </c>
      <c r="L17" s="45" t="str">
        <f>""</f>
        <v/>
      </c>
      <c r="M17" s="94" t="str">
        <f>""</f>
        <v/>
      </c>
      <c r="N17" s="94" t="str">
        <f>""</f>
        <v/>
      </c>
      <c r="O17" s="94" t="str">
        <f>""</f>
        <v/>
      </c>
      <c r="P17" s="45" t="str">
        <f>""</f>
        <v/>
      </c>
      <c r="Q17" s="45" t="str">
        <f>""</f>
        <v/>
      </c>
      <c r="R17" s="45" t="s">
        <v>19</v>
      </c>
      <c r="S17" s="45" t="s">
        <v>1461</v>
      </c>
    </row>
    <row r="18" spans="1:23" hidden="1">
      <c r="A18" s="47">
        <f t="shared" si="0"/>
        <v>1373</v>
      </c>
      <c r="B18" s="47">
        <v>373</v>
      </c>
      <c r="C18" s="47">
        <v>9165424</v>
      </c>
      <c r="D18" s="47">
        <v>5424</v>
      </c>
      <c r="E18" s="47">
        <v>115775</v>
      </c>
      <c r="F18" s="47" t="s">
        <v>823</v>
      </c>
      <c r="G18" s="47" t="s">
        <v>102</v>
      </c>
      <c r="H18" s="49" t="s">
        <v>19</v>
      </c>
      <c r="I18" s="52" t="str">
        <f>""</f>
        <v/>
      </c>
      <c r="J18" s="52" t="str">
        <f>""</f>
        <v/>
      </c>
      <c r="K18" s="52" t="str">
        <f>""</f>
        <v/>
      </c>
      <c r="L18" s="52" t="str">
        <f>""</f>
        <v/>
      </c>
      <c r="M18" s="55" t="str">
        <f>""</f>
        <v/>
      </c>
      <c r="N18" s="55" t="str">
        <f>""</f>
        <v/>
      </c>
      <c r="O18" s="55" t="str">
        <f>""</f>
        <v/>
      </c>
      <c r="P18" s="53" t="str">
        <f>""</f>
        <v/>
      </c>
      <c r="Q18" s="45" t="str">
        <f>""</f>
        <v/>
      </c>
      <c r="R18" s="45" t="s">
        <v>19</v>
      </c>
      <c r="S18" s="45" t="s">
        <v>1461</v>
      </c>
      <c r="T18" s="26"/>
    </row>
    <row r="19" spans="1:23" hidden="1">
      <c r="A19" s="47">
        <f t="shared" si="0"/>
        <v>1374</v>
      </c>
      <c r="B19" s="47">
        <v>374</v>
      </c>
      <c r="C19" s="47">
        <v>9164032</v>
      </c>
      <c r="D19" s="47">
        <v>4032</v>
      </c>
      <c r="E19" s="47">
        <v>115723</v>
      </c>
      <c r="F19" s="47" t="s">
        <v>141</v>
      </c>
      <c r="G19" s="47" t="s">
        <v>102</v>
      </c>
      <c r="H19" s="54" t="s">
        <v>19</v>
      </c>
      <c r="I19" s="45" t="str">
        <f>""</f>
        <v/>
      </c>
      <c r="J19" s="45" t="str">
        <f>""</f>
        <v/>
      </c>
      <c r="K19" s="45" t="str">
        <f>""</f>
        <v/>
      </c>
      <c r="L19" s="45" t="str">
        <f>""</f>
        <v/>
      </c>
      <c r="M19" s="94" t="str">
        <f>""</f>
        <v/>
      </c>
      <c r="N19" s="94" t="str">
        <f>""</f>
        <v/>
      </c>
      <c r="O19" s="94" t="str">
        <f>""</f>
        <v/>
      </c>
      <c r="P19" s="45" t="str">
        <f>""</f>
        <v/>
      </c>
      <c r="Q19" s="45" t="str">
        <f>""</f>
        <v/>
      </c>
      <c r="R19" s="45" t="s">
        <v>19</v>
      </c>
      <c r="S19" s="45" t="s">
        <v>1461</v>
      </c>
      <c r="T19" s="26"/>
    </row>
    <row r="20" spans="1:23" hidden="1">
      <c r="A20" s="47">
        <f t="shared" si="0"/>
        <v>1389</v>
      </c>
      <c r="B20" s="51">
        <v>389</v>
      </c>
      <c r="C20" s="51">
        <v>9164012</v>
      </c>
      <c r="D20" s="51">
        <v>4012</v>
      </c>
      <c r="E20" s="51">
        <v>115720</v>
      </c>
      <c r="F20" s="51" t="s">
        <v>1465</v>
      </c>
      <c r="G20" s="51" t="s">
        <v>102</v>
      </c>
      <c r="H20" s="49" t="s">
        <v>19</v>
      </c>
      <c r="I20" s="45" t="str">
        <f>""</f>
        <v/>
      </c>
      <c r="J20" s="45" t="str">
        <f>""</f>
        <v/>
      </c>
      <c r="K20" s="45" t="str">
        <f>""</f>
        <v/>
      </c>
      <c r="L20" s="45" t="str">
        <f>""</f>
        <v/>
      </c>
      <c r="M20" s="94" t="str">
        <f>""</f>
        <v/>
      </c>
      <c r="N20" s="94" t="str">
        <f>""</f>
        <v/>
      </c>
      <c r="O20" s="94" t="str">
        <f>""</f>
        <v/>
      </c>
      <c r="P20" s="45" t="str">
        <f>""</f>
        <v/>
      </c>
      <c r="Q20" s="45" t="str">
        <f>""</f>
        <v/>
      </c>
      <c r="R20" s="45" t="s">
        <v>19</v>
      </c>
      <c r="S20" s="45" t="s">
        <v>1461</v>
      </c>
      <c r="T20" s="26"/>
    </row>
    <row r="21" spans="1:23" hidden="1">
      <c r="A21" s="47">
        <f t="shared" si="0"/>
        <v>2389</v>
      </c>
      <c r="B21" s="51">
        <v>389</v>
      </c>
      <c r="C21" s="51">
        <v>9164012</v>
      </c>
      <c r="D21" s="51">
        <v>4012</v>
      </c>
      <c r="E21" s="51">
        <v>115720</v>
      </c>
      <c r="F21" s="51" t="s">
        <v>1465</v>
      </c>
      <c r="G21" s="51" t="s">
        <v>102</v>
      </c>
      <c r="H21" s="49" t="s">
        <v>19</v>
      </c>
      <c r="I21" s="45" t="str">
        <f>""</f>
        <v/>
      </c>
      <c r="J21" s="45" t="str">
        <f>""</f>
        <v/>
      </c>
      <c r="K21" s="45" t="str">
        <f>""</f>
        <v/>
      </c>
      <c r="L21" s="45" t="str">
        <f>""</f>
        <v/>
      </c>
      <c r="M21" s="94" t="str">
        <f>""</f>
        <v/>
      </c>
      <c r="N21" s="94" t="str">
        <f>""</f>
        <v/>
      </c>
      <c r="O21" s="94" t="str">
        <f>""</f>
        <v/>
      </c>
      <c r="P21" s="45" t="str">
        <f>""</f>
        <v/>
      </c>
      <c r="Q21" s="45" t="str">
        <f>""</f>
        <v/>
      </c>
      <c r="R21" s="45" t="s">
        <v>19</v>
      </c>
      <c r="S21" s="45" t="s">
        <v>1461</v>
      </c>
      <c r="T21" s="26"/>
    </row>
    <row r="22" spans="1:23" hidden="1">
      <c r="A22" s="47">
        <f t="shared" si="0"/>
        <v>1526</v>
      </c>
      <c r="B22" s="51">
        <v>526</v>
      </c>
      <c r="C22" s="51">
        <v>9163099</v>
      </c>
      <c r="D22" s="51">
        <v>3099</v>
      </c>
      <c r="E22" s="51">
        <v>115670</v>
      </c>
      <c r="F22" s="51" t="s">
        <v>1466</v>
      </c>
      <c r="G22" s="51" t="s">
        <v>87</v>
      </c>
      <c r="H22" s="49" t="s">
        <v>19</v>
      </c>
      <c r="I22" s="45" t="str">
        <f>""</f>
        <v/>
      </c>
      <c r="J22" s="45" t="str">
        <f>""</f>
        <v/>
      </c>
      <c r="K22" s="45" t="str">
        <f>""</f>
        <v/>
      </c>
      <c r="L22" s="45" t="str">
        <f>""</f>
        <v/>
      </c>
      <c r="M22" s="94" t="str">
        <f>""</f>
        <v/>
      </c>
      <c r="N22" s="94" t="str">
        <f>""</f>
        <v/>
      </c>
      <c r="O22" s="94" t="str">
        <f>""</f>
        <v/>
      </c>
      <c r="P22" s="45" t="str">
        <f>""</f>
        <v/>
      </c>
      <c r="Q22" s="45" t="str">
        <f>""</f>
        <v/>
      </c>
      <c r="R22" s="45" t="s">
        <v>19</v>
      </c>
      <c r="S22" s="45" t="s">
        <v>1461</v>
      </c>
    </row>
    <row r="23" spans="1:23" hidden="1">
      <c r="A23" s="47">
        <f t="shared" si="0"/>
        <v>2526</v>
      </c>
      <c r="B23" s="51">
        <v>526</v>
      </c>
      <c r="C23" s="51">
        <v>9163099</v>
      </c>
      <c r="D23" s="51">
        <v>3099</v>
      </c>
      <c r="E23" s="51">
        <v>115670</v>
      </c>
      <c r="F23" s="51" t="s">
        <v>1466</v>
      </c>
      <c r="G23" s="51" t="s">
        <v>87</v>
      </c>
      <c r="H23" s="49" t="s">
        <v>19</v>
      </c>
      <c r="I23" s="45" t="str">
        <f>""</f>
        <v/>
      </c>
      <c r="J23" s="45" t="str">
        <f>""</f>
        <v/>
      </c>
      <c r="K23" s="45" t="str">
        <f>""</f>
        <v/>
      </c>
      <c r="L23" s="45" t="str">
        <f>""</f>
        <v/>
      </c>
      <c r="M23" s="94" t="str">
        <f>""</f>
        <v/>
      </c>
      <c r="N23" s="94" t="str">
        <f>""</f>
        <v/>
      </c>
      <c r="O23" s="94" t="str">
        <f>""</f>
        <v/>
      </c>
      <c r="P23" s="45" t="str">
        <f>""</f>
        <v/>
      </c>
      <c r="Q23" s="45" t="str">
        <f>""</f>
        <v/>
      </c>
      <c r="R23" s="45" t="s">
        <v>19</v>
      </c>
      <c r="S23" s="45" t="s">
        <v>1461</v>
      </c>
    </row>
    <row r="24" spans="1:23" hidden="1">
      <c r="A24" s="47">
        <f t="shared" si="0"/>
        <v>1529</v>
      </c>
      <c r="B24" s="47">
        <v>529</v>
      </c>
      <c r="C24" s="47">
        <v>9162172</v>
      </c>
      <c r="D24" s="47">
        <v>2172</v>
      </c>
      <c r="E24" s="47">
        <v>115601</v>
      </c>
      <c r="F24" s="47" t="s">
        <v>84</v>
      </c>
      <c r="G24" s="47" t="s">
        <v>87</v>
      </c>
      <c r="H24" s="49" t="s">
        <v>19</v>
      </c>
      <c r="I24" s="45" t="str">
        <f>""</f>
        <v/>
      </c>
      <c r="J24" s="45" t="str">
        <f>""</f>
        <v/>
      </c>
      <c r="K24" s="45" t="str">
        <f>""</f>
        <v/>
      </c>
      <c r="L24" s="45" t="str">
        <f>""</f>
        <v/>
      </c>
      <c r="M24" s="94" t="str">
        <f>""</f>
        <v/>
      </c>
      <c r="N24" s="94" t="str">
        <f>""</f>
        <v/>
      </c>
      <c r="O24" s="94" t="str">
        <f>""</f>
        <v/>
      </c>
      <c r="P24" s="45" t="str">
        <f>""</f>
        <v/>
      </c>
      <c r="Q24" s="45" t="str">
        <f>""</f>
        <v/>
      </c>
      <c r="R24" s="45" t="s">
        <v>19</v>
      </c>
      <c r="S24" s="45" t="s">
        <v>1461</v>
      </c>
    </row>
    <row r="25" spans="1:23" ht="51">
      <c r="A25" s="47">
        <f t="shared" si="0"/>
        <v>1530</v>
      </c>
      <c r="B25" s="47">
        <v>530</v>
      </c>
      <c r="C25" s="47">
        <v>9163334</v>
      </c>
      <c r="D25" s="47">
        <v>3334</v>
      </c>
      <c r="E25" s="47">
        <v>115689</v>
      </c>
      <c r="F25" s="64" t="s">
        <v>109</v>
      </c>
      <c r="G25" s="47" t="s">
        <v>87</v>
      </c>
      <c r="H25" s="54" t="s">
        <v>1472</v>
      </c>
      <c r="I25" s="61" t="str">
        <f>""</f>
        <v/>
      </c>
      <c r="J25" s="61" t="s">
        <v>1632</v>
      </c>
      <c r="K25" s="76">
        <v>4500</v>
      </c>
      <c r="L25" s="76" t="str">
        <f>""</f>
        <v/>
      </c>
      <c r="M25" s="56">
        <v>42614</v>
      </c>
      <c r="N25" s="56" t="str">
        <f>""</f>
        <v/>
      </c>
      <c r="O25" s="56">
        <v>43709</v>
      </c>
      <c r="P25" s="62" t="s">
        <v>1487</v>
      </c>
      <c r="Q25" s="76" t="s">
        <v>1487</v>
      </c>
      <c r="R25" s="45" t="s">
        <v>17</v>
      </c>
      <c r="S25" s="45" t="str">
        <f>""</f>
        <v/>
      </c>
      <c r="T25" s="26" t="s">
        <v>1633</v>
      </c>
      <c r="U25" s="25" t="s">
        <v>17</v>
      </c>
      <c r="V25" s="25" t="s">
        <v>17</v>
      </c>
      <c r="W25" s="25" t="s">
        <v>19</v>
      </c>
    </row>
    <row r="26" spans="1:23" hidden="1">
      <c r="A26" s="47">
        <f t="shared" si="0"/>
        <v>1531</v>
      </c>
      <c r="B26" s="50">
        <v>531</v>
      </c>
      <c r="C26" s="50">
        <v>9163308</v>
      </c>
      <c r="D26" s="50">
        <v>3308</v>
      </c>
      <c r="E26" s="50">
        <v>115673</v>
      </c>
      <c r="F26" s="50" t="s">
        <v>1467</v>
      </c>
      <c r="G26" s="50" t="s">
        <v>87</v>
      </c>
      <c r="H26" s="49" t="s">
        <v>19</v>
      </c>
      <c r="I26" s="45" t="str">
        <f>""</f>
        <v/>
      </c>
      <c r="J26" s="45" t="str">
        <f>""</f>
        <v/>
      </c>
      <c r="K26" s="45" t="str">
        <f>""</f>
        <v/>
      </c>
      <c r="L26" s="45" t="str">
        <f>""</f>
        <v/>
      </c>
      <c r="M26" s="94" t="str">
        <f>""</f>
        <v/>
      </c>
      <c r="N26" s="94" t="str">
        <f>""</f>
        <v/>
      </c>
      <c r="O26" s="94" t="str">
        <f>""</f>
        <v/>
      </c>
      <c r="P26" s="45" t="str">
        <f>""</f>
        <v/>
      </c>
      <c r="Q26" s="45" t="str">
        <f>""</f>
        <v/>
      </c>
      <c r="R26" s="45" t="s">
        <v>19</v>
      </c>
      <c r="S26" s="45" t="s">
        <v>1461</v>
      </c>
    </row>
    <row r="27" spans="1:23" ht="38.25">
      <c r="A27" s="47">
        <f t="shared" si="0"/>
        <v>1532</v>
      </c>
      <c r="B27" s="50">
        <v>532</v>
      </c>
      <c r="C27" s="50">
        <v>9165205</v>
      </c>
      <c r="D27" s="50">
        <v>5205</v>
      </c>
      <c r="E27" s="50">
        <v>115735</v>
      </c>
      <c r="F27" s="50" t="s">
        <v>122</v>
      </c>
      <c r="G27" s="50" t="s">
        <v>87</v>
      </c>
      <c r="H27" s="54" t="s">
        <v>1472</v>
      </c>
      <c r="I27" s="45" t="str">
        <f>""</f>
        <v/>
      </c>
      <c r="J27" s="45" t="s">
        <v>1634</v>
      </c>
      <c r="K27" s="45" t="s">
        <v>1635</v>
      </c>
      <c r="L27" s="45">
        <v>30</v>
      </c>
      <c r="M27" s="94">
        <v>42644</v>
      </c>
      <c r="N27" s="94" t="str">
        <f>""</f>
        <v/>
      </c>
      <c r="O27" s="94">
        <v>43738</v>
      </c>
      <c r="P27" s="45" t="s">
        <v>19</v>
      </c>
      <c r="Q27" s="45" t="str">
        <f>""</f>
        <v/>
      </c>
      <c r="R27" s="45" t="s">
        <v>19</v>
      </c>
      <c r="S27" s="45" t="s">
        <v>1636</v>
      </c>
      <c r="U27" s="25" t="s">
        <v>17</v>
      </c>
      <c r="V27" s="25" t="s">
        <v>17</v>
      </c>
      <c r="W27" s="25" t="s">
        <v>19</v>
      </c>
    </row>
    <row r="28" spans="1:23" ht="38.25">
      <c r="A28" s="47">
        <f t="shared" si="0"/>
        <v>1534</v>
      </c>
      <c r="B28" s="48">
        <v>534</v>
      </c>
      <c r="C28" s="48">
        <v>9162040</v>
      </c>
      <c r="D28" s="48">
        <v>2040</v>
      </c>
      <c r="E28" s="48">
        <v>115500</v>
      </c>
      <c r="F28" s="48" t="s">
        <v>146</v>
      </c>
      <c r="G28" s="48" t="s">
        <v>87</v>
      </c>
      <c r="H28" s="49" t="s">
        <v>1472</v>
      </c>
      <c r="I28" s="62" t="str">
        <f>""</f>
        <v/>
      </c>
      <c r="J28" s="62" t="s">
        <v>1637</v>
      </c>
      <c r="K28" s="76">
        <v>6044</v>
      </c>
      <c r="L28" s="76">
        <v>15</v>
      </c>
      <c r="M28" s="56">
        <v>42705</v>
      </c>
      <c r="N28" s="56" t="str">
        <f>""</f>
        <v/>
      </c>
      <c r="O28" s="56">
        <v>43799</v>
      </c>
      <c r="P28" s="62" t="s">
        <v>1558</v>
      </c>
      <c r="Q28" s="76" t="str">
        <f>""</f>
        <v/>
      </c>
      <c r="R28" s="45" t="s">
        <v>19</v>
      </c>
      <c r="S28" s="45" t="s">
        <v>1638</v>
      </c>
      <c r="T28" s="26"/>
      <c r="U28" s="25" t="s">
        <v>17</v>
      </c>
      <c r="V28" s="25" t="s">
        <v>17</v>
      </c>
      <c r="W28" s="25" t="s">
        <v>19</v>
      </c>
    </row>
    <row r="29" spans="1:23" ht="38.25">
      <c r="A29" s="47">
        <f t="shared" si="0"/>
        <v>2534</v>
      </c>
      <c r="B29" s="48">
        <v>534</v>
      </c>
      <c r="C29" s="48">
        <v>9162040</v>
      </c>
      <c r="D29" s="48">
        <v>2040</v>
      </c>
      <c r="E29" s="48">
        <v>115500</v>
      </c>
      <c r="F29" s="48" t="s">
        <v>146</v>
      </c>
      <c r="G29" s="48" t="s">
        <v>87</v>
      </c>
      <c r="H29" s="49" t="s">
        <v>1472</v>
      </c>
      <c r="I29" s="62" t="str">
        <f>""</f>
        <v/>
      </c>
      <c r="J29" s="62" t="s">
        <v>1639</v>
      </c>
      <c r="K29" s="76">
        <v>2995.83</v>
      </c>
      <c r="L29" s="76">
        <v>5</v>
      </c>
      <c r="M29" s="56">
        <v>42765</v>
      </c>
      <c r="N29" s="56" t="str">
        <f>""</f>
        <v/>
      </c>
      <c r="O29" s="56">
        <v>44226</v>
      </c>
      <c r="P29" s="62" t="s">
        <v>1558</v>
      </c>
      <c r="Q29" s="76" t="str">
        <f>""</f>
        <v/>
      </c>
      <c r="R29" s="45" t="s">
        <v>19</v>
      </c>
      <c r="S29" s="45" t="s">
        <v>1640</v>
      </c>
      <c r="T29" s="26"/>
      <c r="U29" s="25" t="s">
        <v>17</v>
      </c>
      <c r="V29" s="25" t="s">
        <v>17</v>
      </c>
      <c r="W29" s="25" t="s">
        <v>19</v>
      </c>
    </row>
    <row r="30" spans="1:23">
      <c r="A30" s="47">
        <f t="shared" si="0"/>
        <v>3534</v>
      </c>
      <c r="B30" s="51">
        <v>534</v>
      </c>
      <c r="C30" s="51">
        <v>9162040</v>
      </c>
      <c r="D30" s="51">
        <v>2040</v>
      </c>
      <c r="E30" s="51">
        <v>115500</v>
      </c>
      <c r="F30" s="51" t="s">
        <v>146</v>
      </c>
      <c r="G30" s="51" t="s">
        <v>87</v>
      </c>
      <c r="H30" s="49" t="s">
        <v>1472</v>
      </c>
      <c r="I30" s="62" t="str">
        <f>""</f>
        <v/>
      </c>
      <c r="J30" s="62" t="s">
        <v>1639</v>
      </c>
      <c r="K30" s="76">
        <v>685.32</v>
      </c>
      <c r="L30" s="76">
        <v>1</v>
      </c>
      <c r="M30" s="56">
        <v>42822</v>
      </c>
      <c r="N30" s="56" t="str">
        <f>""</f>
        <v/>
      </c>
      <c r="O30" s="56">
        <v>44283</v>
      </c>
      <c r="P30" s="62" t="s">
        <v>1558</v>
      </c>
      <c r="Q30" s="76" t="str">
        <f>""</f>
        <v/>
      </c>
      <c r="R30" s="45" t="s">
        <v>19</v>
      </c>
      <c r="S30" s="45" t="s">
        <v>1641</v>
      </c>
      <c r="T30" s="26"/>
      <c r="U30" s="25" t="s">
        <v>17</v>
      </c>
      <c r="V30" s="25" t="s">
        <v>17</v>
      </c>
      <c r="W30" s="25" t="s">
        <v>19</v>
      </c>
    </row>
    <row r="31" spans="1:23" ht="25.5">
      <c r="A31" s="47">
        <f t="shared" si="0"/>
        <v>4534</v>
      </c>
      <c r="B31" s="48">
        <v>534</v>
      </c>
      <c r="C31" s="48">
        <v>9162040</v>
      </c>
      <c r="D31" s="48">
        <v>2040</v>
      </c>
      <c r="E31" s="48">
        <v>115500</v>
      </c>
      <c r="F31" s="48" t="s">
        <v>146</v>
      </c>
      <c r="G31" s="48" t="s">
        <v>87</v>
      </c>
      <c r="H31" s="49" t="s">
        <v>1472</v>
      </c>
      <c r="I31" s="62" t="str">
        <f>""</f>
        <v/>
      </c>
      <c r="J31" s="62" t="s">
        <v>1642</v>
      </c>
      <c r="K31" s="76">
        <v>538.32000000000005</v>
      </c>
      <c r="L31" s="76">
        <v>2</v>
      </c>
      <c r="M31" s="56" t="s">
        <v>1643</v>
      </c>
      <c r="N31" s="56" t="str">
        <f>""</f>
        <v/>
      </c>
      <c r="O31" s="56">
        <v>44246</v>
      </c>
      <c r="P31" s="62" t="s">
        <v>1558</v>
      </c>
      <c r="Q31" s="76" t="str">
        <f>""</f>
        <v/>
      </c>
      <c r="R31" s="45" t="s">
        <v>19</v>
      </c>
      <c r="S31" s="45" t="s">
        <v>1641</v>
      </c>
      <c r="T31" s="26"/>
      <c r="U31" s="25" t="s">
        <v>17</v>
      </c>
      <c r="V31" s="25" t="s">
        <v>17</v>
      </c>
      <c r="W31" s="25" t="s">
        <v>19</v>
      </c>
    </row>
    <row r="32" spans="1:23" hidden="1">
      <c r="A32" s="47">
        <f t="shared" si="0"/>
        <v>1535</v>
      </c>
      <c r="B32" s="47">
        <v>535</v>
      </c>
      <c r="C32" s="47">
        <v>9163086</v>
      </c>
      <c r="D32" s="47">
        <v>3086</v>
      </c>
      <c r="E32" s="47">
        <v>115663</v>
      </c>
      <c r="F32" s="47" t="s">
        <v>1468</v>
      </c>
      <c r="G32" s="47" t="s">
        <v>87</v>
      </c>
      <c r="H32" s="49" t="s">
        <v>19</v>
      </c>
      <c r="I32" s="45" t="str">
        <f>""</f>
        <v/>
      </c>
      <c r="J32" s="45" t="str">
        <f>""</f>
        <v/>
      </c>
      <c r="K32" s="45" t="str">
        <f>""</f>
        <v/>
      </c>
      <c r="L32" s="45" t="str">
        <f>""</f>
        <v/>
      </c>
      <c r="M32" s="94" t="str">
        <f>""</f>
        <v/>
      </c>
      <c r="N32" s="94" t="str">
        <f>""</f>
        <v/>
      </c>
      <c r="O32" s="94" t="str">
        <f>""</f>
        <v/>
      </c>
      <c r="P32" s="45" t="str">
        <f>""</f>
        <v/>
      </c>
      <c r="Q32" s="45" t="str">
        <f>""</f>
        <v/>
      </c>
      <c r="R32" s="45" t="s">
        <v>19</v>
      </c>
      <c r="S32" s="45" t="s">
        <v>1461</v>
      </c>
    </row>
    <row r="33" spans="1:23" hidden="1">
      <c r="A33" s="47">
        <f t="shared" si="0"/>
        <v>1536</v>
      </c>
      <c r="B33" s="50">
        <v>536</v>
      </c>
      <c r="C33" s="50">
        <v>9163017</v>
      </c>
      <c r="D33" s="50">
        <v>3017</v>
      </c>
      <c r="E33" s="50">
        <v>115609</v>
      </c>
      <c r="F33" s="50" t="s">
        <v>1469</v>
      </c>
      <c r="G33" s="50" t="s">
        <v>87</v>
      </c>
      <c r="H33" s="49" t="s">
        <v>19</v>
      </c>
      <c r="I33" s="45" t="str">
        <f>""</f>
        <v/>
      </c>
      <c r="J33" s="45" t="str">
        <f>""</f>
        <v/>
      </c>
      <c r="K33" s="45" t="str">
        <f>""</f>
        <v/>
      </c>
      <c r="L33" s="45" t="str">
        <f>""</f>
        <v/>
      </c>
      <c r="M33" s="94" t="str">
        <f>""</f>
        <v/>
      </c>
      <c r="N33" s="94" t="str">
        <f>""</f>
        <v/>
      </c>
      <c r="O33" s="94" t="str">
        <f>""</f>
        <v/>
      </c>
      <c r="P33" s="45" t="str">
        <f>""</f>
        <v/>
      </c>
      <c r="Q33" s="45" t="str">
        <f>""</f>
        <v/>
      </c>
      <c r="R33" s="45" t="s">
        <v>19</v>
      </c>
      <c r="S33" s="45" t="s">
        <v>1461</v>
      </c>
    </row>
    <row r="34" spans="1:23" ht="51">
      <c r="A34" s="47">
        <f t="shared" si="0"/>
        <v>1538</v>
      </c>
      <c r="B34" s="50">
        <v>538</v>
      </c>
      <c r="C34" s="50">
        <v>9162041</v>
      </c>
      <c r="D34" s="50">
        <v>2041</v>
      </c>
      <c r="E34" s="50">
        <v>115501</v>
      </c>
      <c r="F34" s="50" t="s">
        <v>154</v>
      </c>
      <c r="G34" s="50" t="s">
        <v>87</v>
      </c>
      <c r="H34" s="54" t="s">
        <v>1472</v>
      </c>
      <c r="I34" s="52" t="s">
        <v>1644</v>
      </c>
      <c r="J34" s="52" t="s">
        <v>1645</v>
      </c>
      <c r="K34" s="52">
        <v>2379.4</v>
      </c>
      <c r="L34" s="52">
        <v>4</v>
      </c>
      <c r="M34" s="55">
        <v>42248</v>
      </c>
      <c r="N34" s="55" t="str">
        <f>""</f>
        <v/>
      </c>
      <c r="O34" s="55" t="s">
        <v>1646</v>
      </c>
      <c r="P34" s="53" t="s">
        <v>19</v>
      </c>
      <c r="Q34" s="45" t="str">
        <f>""</f>
        <v/>
      </c>
      <c r="R34" s="45" t="s">
        <v>19</v>
      </c>
      <c r="S34" s="45" t="s">
        <v>1647</v>
      </c>
      <c r="U34" s="25" t="s">
        <v>19</v>
      </c>
      <c r="V34" s="25" t="s">
        <v>17</v>
      </c>
      <c r="W34" s="25" t="s">
        <v>19</v>
      </c>
    </row>
    <row r="35" spans="1:23" ht="25.5" hidden="1">
      <c r="A35" s="47">
        <f t="shared" si="0"/>
        <v>1539</v>
      </c>
      <c r="B35" s="47">
        <v>539</v>
      </c>
      <c r="C35" s="47">
        <v>9163018</v>
      </c>
      <c r="D35" s="47">
        <v>3018</v>
      </c>
      <c r="E35" s="47">
        <v>115610</v>
      </c>
      <c r="F35" s="47" t="s">
        <v>1470</v>
      </c>
      <c r="G35" s="47"/>
      <c r="H35" s="49" t="s">
        <v>19</v>
      </c>
      <c r="I35" s="58" t="str">
        <f>""</f>
        <v/>
      </c>
      <c r="J35" s="58" t="str">
        <f>""</f>
        <v/>
      </c>
      <c r="K35" s="58" t="str">
        <f>""</f>
        <v/>
      </c>
      <c r="L35" s="58" t="str">
        <f>""</f>
        <v/>
      </c>
      <c r="M35" s="95" t="str">
        <f>""</f>
        <v/>
      </c>
      <c r="N35" s="95" t="str">
        <f>""</f>
        <v/>
      </c>
      <c r="O35" s="95" t="str">
        <f>""</f>
        <v/>
      </c>
      <c r="P35" s="58" t="str">
        <f>""</f>
        <v/>
      </c>
      <c r="Q35" s="58" t="str">
        <f>""</f>
        <v/>
      </c>
      <c r="R35" s="45" t="s">
        <v>19</v>
      </c>
      <c r="S35" s="45" t="s">
        <v>1461</v>
      </c>
    </row>
    <row r="36" spans="1:23" ht="38.25">
      <c r="A36" s="47">
        <f t="shared" si="0"/>
        <v>1546</v>
      </c>
      <c r="B36" s="48">
        <v>546</v>
      </c>
      <c r="C36" s="48">
        <v>9162103</v>
      </c>
      <c r="D36" s="48">
        <v>2103</v>
      </c>
      <c r="E36" s="48">
        <v>115549</v>
      </c>
      <c r="F36" s="48" t="s">
        <v>209</v>
      </c>
      <c r="G36" s="48" t="s">
        <v>87</v>
      </c>
      <c r="H36" s="49" t="s">
        <v>1472</v>
      </c>
      <c r="I36" s="52" t="str">
        <f>""</f>
        <v/>
      </c>
      <c r="J36" s="52" t="s">
        <v>1648</v>
      </c>
      <c r="K36" s="52">
        <v>1671</v>
      </c>
      <c r="L36" s="52">
        <v>49</v>
      </c>
      <c r="M36" s="55">
        <v>41821</v>
      </c>
      <c r="N36" s="55" t="str">
        <f>""</f>
        <v/>
      </c>
      <c r="O36" s="55">
        <v>43647</v>
      </c>
      <c r="P36" s="53" t="s">
        <v>1558</v>
      </c>
      <c r="Q36" s="45" t="str">
        <f>""</f>
        <v/>
      </c>
      <c r="R36" s="45" t="s">
        <v>19</v>
      </c>
      <c r="S36" s="45" t="s">
        <v>1649</v>
      </c>
      <c r="T36" s="26"/>
      <c r="U36" s="25" t="s">
        <v>17</v>
      </c>
      <c r="V36" s="25" t="s">
        <v>17</v>
      </c>
      <c r="W36" s="25" t="s">
        <v>19</v>
      </c>
    </row>
    <row r="37" spans="1:23" hidden="1">
      <c r="A37" s="47">
        <f t="shared" si="0"/>
        <v>1547</v>
      </c>
      <c r="B37" s="47">
        <v>547</v>
      </c>
      <c r="C37" s="47">
        <v>9162141</v>
      </c>
      <c r="D37" s="47">
        <v>2141</v>
      </c>
      <c r="E37" s="47">
        <v>115576</v>
      </c>
      <c r="F37" s="47" t="s">
        <v>1419</v>
      </c>
      <c r="G37" s="47" t="s">
        <v>87</v>
      </c>
      <c r="H37" s="49" t="s">
        <v>19</v>
      </c>
      <c r="I37" s="45" t="str">
        <f>""</f>
        <v/>
      </c>
      <c r="J37" s="45" t="str">
        <f>""</f>
        <v/>
      </c>
      <c r="K37" s="45" t="str">
        <f>""</f>
        <v/>
      </c>
      <c r="L37" s="45" t="str">
        <f>""</f>
        <v/>
      </c>
      <c r="M37" s="94" t="str">
        <f>""</f>
        <v/>
      </c>
      <c r="N37" s="94" t="str">
        <f>""</f>
        <v/>
      </c>
      <c r="O37" s="94" t="str">
        <f>""</f>
        <v/>
      </c>
      <c r="P37" s="45" t="str">
        <f>""</f>
        <v/>
      </c>
      <c r="Q37" s="45" t="str">
        <f>""</f>
        <v/>
      </c>
      <c r="R37" s="45" t="s">
        <v>19</v>
      </c>
      <c r="S37" s="45" t="s">
        <v>1461</v>
      </c>
    </row>
    <row r="38" spans="1:23" hidden="1">
      <c r="A38" s="47">
        <f t="shared" si="0"/>
        <v>1551</v>
      </c>
      <c r="B38" s="48">
        <v>551</v>
      </c>
      <c r="C38" s="48">
        <v>9162056</v>
      </c>
      <c r="D38" s="48">
        <v>2056</v>
      </c>
      <c r="E38" s="48">
        <v>115515</v>
      </c>
      <c r="F38" s="48" t="s">
        <v>221</v>
      </c>
      <c r="G38" s="48" t="s">
        <v>87</v>
      </c>
      <c r="H38" s="49" t="s">
        <v>19</v>
      </c>
      <c r="I38" s="52" t="str">
        <f>""</f>
        <v/>
      </c>
      <c r="J38" s="52" t="str">
        <f>""</f>
        <v/>
      </c>
      <c r="K38" s="52" t="str">
        <f>""</f>
        <v/>
      </c>
      <c r="L38" s="52" t="str">
        <f>""</f>
        <v/>
      </c>
      <c r="M38" s="55" t="str">
        <f>""</f>
        <v/>
      </c>
      <c r="N38" s="55" t="str">
        <f>""</f>
        <v/>
      </c>
      <c r="O38" s="55" t="str">
        <f>""</f>
        <v/>
      </c>
      <c r="P38" s="53" t="str">
        <f>""</f>
        <v/>
      </c>
      <c r="Q38" s="45" t="str">
        <f>""</f>
        <v/>
      </c>
      <c r="R38" s="45" t="s">
        <v>19</v>
      </c>
      <c r="S38" s="45" t="s">
        <v>1461</v>
      </c>
    </row>
    <row r="39" spans="1:23" hidden="1">
      <c r="A39" s="47">
        <f t="shared" si="0"/>
        <v>2551</v>
      </c>
      <c r="B39" s="51">
        <v>551</v>
      </c>
      <c r="C39" s="51">
        <v>9162056</v>
      </c>
      <c r="D39" s="51">
        <v>2056</v>
      </c>
      <c r="E39" s="51">
        <v>115515</v>
      </c>
      <c r="F39" s="51" t="s">
        <v>221</v>
      </c>
      <c r="G39" s="51" t="s">
        <v>87</v>
      </c>
      <c r="H39" s="49" t="s">
        <v>19</v>
      </c>
      <c r="I39" s="52" t="str">
        <f>""</f>
        <v/>
      </c>
      <c r="J39" s="52" t="str">
        <f>""</f>
        <v/>
      </c>
      <c r="K39" s="52" t="str">
        <f>""</f>
        <v/>
      </c>
      <c r="L39" s="52" t="str">
        <f>""</f>
        <v/>
      </c>
      <c r="M39" s="55" t="str">
        <f>""</f>
        <v/>
      </c>
      <c r="N39" s="55" t="str">
        <f>""</f>
        <v/>
      </c>
      <c r="O39" s="55" t="str">
        <f>""</f>
        <v/>
      </c>
      <c r="P39" s="53" t="str">
        <f>""</f>
        <v/>
      </c>
      <c r="Q39" s="45" t="str">
        <f>""</f>
        <v/>
      </c>
      <c r="R39" s="45" t="s">
        <v>19</v>
      </c>
      <c r="S39" s="45" t="s">
        <v>1461</v>
      </c>
    </row>
    <row r="40" spans="1:23" hidden="1">
      <c r="A40" s="47">
        <f t="shared" si="0"/>
        <v>1553</v>
      </c>
      <c r="B40" s="51">
        <v>553</v>
      </c>
      <c r="C40" s="51">
        <v>9163020</v>
      </c>
      <c r="D40" s="51">
        <v>3020</v>
      </c>
      <c r="E40" s="51">
        <v>115612</v>
      </c>
      <c r="F40" s="51" t="s">
        <v>1471</v>
      </c>
      <c r="G40" s="51" t="s">
        <v>87</v>
      </c>
      <c r="H40" s="49" t="s">
        <v>19</v>
      </c>
      <c r="I40" s="52" t="str">
        <f>""</f>
        <v/>
      </c>
      <c r="J40" s="52" t="str">
        <f>""</f>
        <v/>
      </c>
      <c r="K40" s="52" t="str">
        <f>""</f>
        <v/>
      </c>
      <c r="L40" s="52" t="str">
        <f>""</f>
        <v/>
      </c>
      <c r="M40" s="55" t="str">
        <f>""</f>
        <v/>
      </c>
      <c r="N40" s="55" t="str">
        <f>""</f>
        <v/>
      </c>
      <c r="O40" s="55" t="str">
        <f>""</f>
        <v/>
      </c>
      <c r="P40" s="53" t="str">
        <f>""</f>
        <v/>
      </c>
      <c r="Q40" s="45" t="str">
        <f>""</f>
        <v/>
      </c>
      <c r="R40" s="45" t="s">
        <v>19</v>
      </c>
      <c r="S40" s="45" t="s">
        <v>1461</v>
      </c>
      <c r="T40" s="26"/>
    </row>
    <row r="41" spans="1:23" hidden="1">
      <c r="A41" s="47">
        <f t="shared" si="0"/>
        <v>2553</v>
      </c>
      <c r="B41" s="51">
        <v>553</v>
      </c>
      <c r="C41" s="51">
        <v>9163020</v>
      </c>
      <c r="D41" s="51">
        <v>3020</v>
      </c>
      <c r="E41" s="51">
        <v>115612</v>
      </c>
      <c r="F41" s="51" t="s">
        <v>1471</v>
      </c>
      <c r="G41" s="51" t="s">
        <v>87</v>
      </c>
      <c r="H41" s="49" t="s">
        <v>19</v>
      </c>
      <c r="I41" s="52" t="str">
        <f>""</f>
        <v/>
      </c>
      <c r="J41" s="52" t="str">
        <f>""</f>
        <v/>
      </c>
      <c r="K41" s="52" t="str">
        <f>""</f>
        <v/>
      </c>
      <c r="L41" s="52" t="str">
        <f>""</f>
        <v/>
      </c>
      <c r="M41" s="55" t="str">
        <f>""</f>
        <v/>
      </c>
      <c r="N41" s="55" t="str">
        <f>""</f>
        <v/>
      </c>
      <c r="O41" s="55" t="str">
        <f>""</f>
        <v/>
      </c>
      <c r="P41" s="53" t="str">
        <f>""</f>
        <v/>
      </c>
      <c r="Q41" s="45" t="str">
        <f>""</f>
        <v/>
      </c>
      <c r="R41" s="45" t="s">
        <v>19</v>
      </c>
      <c r="S41" s="45" t="s">
        <v>1461</v>
      </c>
      <c r="T41" s="26"/>
    </row>
    <row r="42" spans="1:23" hidden="1">
      <c r="A42" s="47">
        <f t="shared" si="0"/>
        <v>1554</v>
      </c>
      <c r="B42" s="50">
        <v>554</v>
      </c>
      <c r="C42" s="50">
        <v>9162171</v>
      </c>
      <c r="D42" s="50">
        <v>2171</v>
      </c>
      <c r="E42" s="50">
        <v>115600</v>
      </c>
      <c r="F42" s="50" t="s">
        <v>190</v>
      </c>
      <c r="G42" s="50" t="s">
        <v>87</v>
      </c>
      <c r="H42" s="49" t="s">
        <v>19</v>
      </c>
      <c r="I42" s="45" t="str">
        <f>""</f>
        <v/>
      </c>
      <c r="J42" s="45" t="str">
        <f>""</f>
        <v/>
      </c>
      <c r="K42" s="45" t="str">
        <f>""</f>
        <v/>
      </c>
      <c r="L42" s="45" t="str">
        <f>""</f>
        <v/>
      </c>
      <c r="M42" s="94" t="str">
        <f>""</f>
        <v/>
      </c>
      <c r="N42" s="94" t="str">
        <f>""</f>
        <v/>
      </c>
      <c r="O42" s="94" t="str">
        <f>""</f>
        <v/>
      </c>
      <c r="P42" s="45" t="str">
        <f>""</f>
        <v/>
      </c>
      <c r="Q42" s="45" t="str">
        <f>""</f>
        <v/>
      </c>
      <c r="R42" s="45" t="s">
        <v>19</v>
      </c>
      <c r="S42" s="45" t="s">
        <v>1461</v>
      </c>
    </row>
    <row r="43" spans="1:23" ht="25.5">
      <c r="A43" s="47">
        <f t="shared" si="0"/>
        <v>1558</v>
      </c>
      <c r="B43" s="50">
        <v>558</v>
      </c>
      <c r="C43" s="50">
        <v>9162042</v>
      </c>
      <c r="D43" s="50">
        <v>2042</v>
      </c>
      <c r="E43" s="50">
        <v>115502</v>
      </c>
      <c r="F43" s="59" t="s">
        <v>1477</v>
      </c>
      <c r="G43" s="50" t="s">
        <v>87</v>
      </c>
      <c r="H43" s="54" t="s">
        <v>1472</v>
      </c>
      <c r="I43" s="45" t="s">
        <v>1650</v>
      </c>
      <c r="J43" s="45" t="s">
        <v>1651</v>
      </c>
      <c r="K43" s="96">
        <f>1746*2</f>
        <v>3492</v>
      </c>
      <c r="L43" s="45">
        <v>2</v>
      </c>
      <c r="M43" s="94">
        <v>43191</v>
      </c>
      <c r="N43" s="97">
        <v>36</v>
      </c>
      <c r="O43" s="89">
        <f>EDATE(M43,N43)-1</f>
        <v>44286</v>
      </c>
      <c r="P43" s="45" t="str">
        <f>""</f>
        <v/>
      </c>
      <c r="Q43" s="45" t="str">
        <f>""</f>
        <v/>
      </c>
      <c r="R43" s="45" t="s">
        <v>19</v>
      </c>
      <c r="S43" s="45" t="s">
        <v>1461</v>
      </c>
      <c r="U43" s="25" t="s">
        <v>17</v>
      </c>
      <c r="V43" s="25" t="s">
        <v>17</v>
      </c>
      <c r="W43" s="25" t="s">
        <v>19</v>
      </c>
    </row>
    <row r="44" spans="1:23" hidden="1">
      <c r="A44" s="47">
        <f t="shared" si="0"/>
        <v>1559</v>
      </c>
      <c r="B44" s="50">
        <v>559</v>
      </c>
      <c r="C44" s="50">
        <v>9162045</v>
      </c>
      <c r="D44" s="50">
        <v>2045</v>
      </c>
      <c r="E44" s="50">
        <v>115505</v>
      </c>
      <c r="F44" s="50" t="s">
        <v>1478</v>
      </c>
      <c r="G44" s="50" t="s">
        <v>87</v>
      </c>
      <c r="H44" s="49" t="s">
        <v>19</v>
      </c>
      <c r="I44" s="45" t="str">
        <f>""</f>
        <v/>
      </c>
      <c r="J44" s="45" t="str">
        <f>""</f>
        <v/>
      </c>
      <c r="K44" s="45" t="str">
        <f>""</f>
        <v/>
      </c>
      <c r="L44" s="45" t="str">
        <f>""</f>
        <v/>
      </c>
      <c r="M44" s="94" t="str">
        <f>""</f>
        <v/>
      </c>
      <c r="N44" s="94" t="str">
        <f>""</f>
        <v/>
      </c>
      <c r="O44" s="94" t="str">
        <f>""</f>
        <v/>
      </c>
      <c r="P44" s="45" t="str">
        <f>""</f>
        <v/>
      </c>
      <c r="Q44" s="45" t="str">
        <f>""</f>
        <v/>
      </c>
      <c r="R44" s="45" t="s">
        <v>19</v>
      </c>
      <c r="S44" s="45" t="s">
        <v>1461</v>
      </c>
    </row>
    <row r="45" spans="1:23" hidden="1">
      <c r="A45" s="47">
        <f t="shared" si="0"/>
        <v>1564</v>
      </c>
      <c r="B45" s="50">
        <v>564</v>
      </c>
      <c r="C45" s="50">
        <v>9162047</v>
      </c>
      <c r="D45" s="50">
        <v>2047</v>
      </c>
      <c r="E45" s="50">
        <v>115507</v>
      </c>
      <c r="F45" s="50" t="s">
        <v>776</v>
      </c>
      <c r="G45" s="50" t="s">
        <v>87</v>
      </c>
      <c r="H45" s="49" t="s">
        <v>19</v>
      </c>
      <c r="I45" s="45" t="str">
        <f>""</f>
        <v/>
      </c>
      <c r="J45" s="45" t="str">
        <f>""</f>
        <v/>
      </c>
      <c r="K45" s="45" t="str">
        <f>""</f>
        <v/>
      </c>
      <c r="L45" s="45" t="str">
        <f>""</f>
        <v/>
      </c>
      <c r="M45" s="94" t="str">
        <f>""</f>
        <v/>
      </c>
      <c r="N45" s="94" t="str">
        <f>""</f>
        <v/>
      </c>
      <c r="O45" s="94" t="str">
        <f>""</f>
        <v/>
      </c>
      <c r="P45" s="45" t="str">
        <f>""</f>
        <v/>
      </c>
      <c r="Q45" s="45" t="str">
        <f>""</f>
        <v/>
      </c>
      <c r="R45" s="45" t="s">
        <v>19</v>
      </c>
      <c r="S45" s="45" t="s">
        <v>1461</v>
      </c>
    </row>
    <row r="46" spans="1:23" hidden="1">
      <c r="A46" s="47">
        <f t="shared" si="0"/>
        <v>1565</v>
      </c>
      <c r="B46" s="50">
        <v>565</v>
      </c>
      <c r="C46" s="50">
        <v>9163078</v>
      </c>
      <c r="D46" s="50">
        <v>3078</v>
      </c>
      <c r="E46" s="50">
        <v>115659</v>
      </c>
      <c r="F46" s="50" t="s">
        <v>1479</v>
      </c>
      <c r="G46" s="50" t="s">
        <v>87</v>
      </c>
      <c r="H46" s="49" t="s">
        <v>19</v>
      </c>
      <c r="I46" s="45" t="str">
        <f>""</f>
        <v/>
      </c>
      <c r="J46" s="45" t="str">
        <f>""</f>
        <v/>
      </c>
      <c r="K46" s="45" t="str">
        <f>""</f>
        <v/>
      </c>
      <c r="L46" s="45" t="str">
        <f>""</f>
        <v/>
      </c>
      <c r="M46" s="94" t="str">
        <f>""</f>
        <v/>
      </c>
      <c r="N46" s="94" t="str">
        <f>""</f>
        <v/>
      </c>
      <c r="O46" s="94" t="str">
        <f>""</f>
        <v/>
      </c>
      <c r="P46" s="45" t="str">
        <f>""</f>
        <v/>
      </c>
      <c r="Q46" s="45" t="str">
        <f>""</f>
        <v/>
      </c>
      <c r="R46" s="45" t="s">
        <v>19</v>
      </c>
      <c r="S46" s="45" t="s">
        <v>1461</v>
      </c>
    </row>
    <row r="47" spans="1:23" hidden="1">
      <c r="A47" s="47">
        <f t="shared" si="0"/>
        <v>1567</v>
      </c>
      <c r="B47" s="47">
        <v>567</v>
      </c>
      <c r="C47" s="47">
        <v>9163335</v>
      </c>
      <c r="D47" s="47">
        <v>3335</v>
      </c>
      <c r="E47" s="47">
        <v>115690</v>
      </c>
      <c r="F47" s="47" t="s">
        <v>1480</v>
      </c>
      <c r="G47" s="47" t="s">
        <v>87</v>
      </c>
      <c r="H47" s="49" t="s">
        <v>19</v>
      </c>
      <c r="I47" s="45" t="str">
        <f>""</f>
        <v/>
      </c>
      <c r="J47" s="45" t="str">
        <f>""</f>
        <v/>
      </c>
      <c r="K47" s="45" t="str">
        <f>""</f>
        <v/>
      </c>
      <c r="L47" s="45" t="str">
        <f>""</f>
        <v/>
      </c>
      <c r="M47" s="94" t="str">
        <f>""</f>
        <v/>
      </c>
      <c r="N47" s="94" t="str">
        <f>""</f>
        <v/>
      </c>
      <c r="O47" s="94" t="str">
        <f>""</f>
        <v/>
      </c>
      <c r="P47" s="45" t="str">
        <f>""</f>
        <v/>
      </c>
      <c r="Q47" s="45" t="str">
        <f>""</f>
        <v/>
      </c>
      <c r="R47" s="45" t="s">
        <v>19</v>
      </c>
      <c r="S47" s="45" t="s">
        <v>1461</v>
      </c>
    </row>
    <row r="48" spans="1:23" hidden="1">
      <c r="A48" s="47">
        <f t="shared" si="0"/>
        <v>1569</v>
      </c>
      <c r="B48" s="47">
        <v>569</v>
      </c>
      <c r="C48" s="47">
        <v>9162105</v>
      </c>
      <c r="D48" s="47">
        <v>2105</v>
      </c>
      <c r="E48" s="47">
        <v>115550</v>
      </c>
      <c r="F48" s="47" t="s">
        <v>432</v>
      </c>
      <c r="G48" s="47" t="s">
        <v>87</v>
      </c>
      <c r="H48" s="49" t="s">
        <v>19</v>
      </c>
      <c r="I48" s="45" t="str">
        <f>""</f>
        <v/>
      </c>
      <c r="J48" s="45" t="str">
        <f>""</f>
        <v/>
      </c>
      <c r="K48" s="45" t="str">
        <f>""</f>
        <v/>
      </c>
      <c r="L48" s="45" t="str">
        <f>""</f>
        <v/>
      </c>
      <c r="M48" s="94" t="str">
        <f>""</f>
        <v/>
      </c>
      <c r="N48" s="94" t="str">
        <f>""</f>
        <v/>
      </c>
      <c r="O48" s="94" t="str">
        <f>""</f>
        <v/>
      </c>
      <c r="P48" s="45" t="str">
        <f>""</f>
        <v/>
      </c>
      <c r="Q48" s="45" t="str">
        <f>""</f>
        <v/>
      </c>
      <c r="R48" s="45" t="s">
        <v>19</v>
      </c>
      <c r="S48" s="45" t="s">
        <v>1461</v>
      </c>
    </row>
    <row r="49" spans="1:23" hidden="1">
      <c r="A49" s="47">
        <f t="shared" si="0"/>
        <v>1574</v>
      </c>
      <c r="B49" s="47">
        <v>574</v>
      </c>
      <c r="C49" s="47">
        <v>9163311</v>
      </c>
      <c r="D49" s="47">
        <v>3311</v>
      </c>
      <c r="E49" s="47">
        <v>115675</v>
      </c>
      <c r="F49" s="47" t="s">
        <v>1481</v>
      </c>
      <c r="G49" s="47" t="s">
        <v>87</v>
      </c>
      <c r="H49" s="49" t="s">
        <v>19</v>
      </c>
      <c r="I49" s="45" t="str">
        <f>""</f>
        <v/>
      </c>
      <c r="J49" s="45" t="str">
        <f>""</f>
        <v/>
      </c>
      <c r="K49" s="45" t="str">
        <f>""</f>
        <v/>
      </c>
      <c r="L49" s="45" t="str">
        <f>""</f>
        <v/>
      </c>
      <c r="M49" s="94" t="str">
        <f>""</f>
        <v/>
      </c>
      <c r="N49" s="94" t="str">
        <f>""</f>
        <v/>
      </c>
      <c r="O49" s="94" t="str">
        <f>""</f>
        <v/>
      </c>
      <c r="P49" s="45" t="str">
        <f>""</f>
        <v/>
      </c>
      <c r="Q49" s="45" t="str">
        <f>""</f>
        <v/>
      </c>
      <c r="R49" s="45" t="s">
        <v>19</v>
      </c>
      <c r="S49" s="45" t="s">
        <v>1461</v>
      </c>
    </row>
    <row r="50" spans="1:23" hidden="1">
      <c r="A50" s="47">
        <f t="shared" si="0"/>
        <v>1578</v>
      </c>
      <c r="B50" s="50">
        <v>578</v>
      </c>
      <c r="C50" s="50">
        <v>9163315</v>
      </c>
      <c r="D50" s="50">
        <v>3315</v>
      </c>
      <c r="E50" s="50">
        <v>115678</v>
      </c>
      <c r="F50" s="50" t="s">
        <v>1482</v>
      </c>
      <c r="G50" s="50" t="s">
        <v>87</v>
      </c>
      <c r="H50" s="49" t="s">
        <v>19</v>
      </c>
      <c r="I50" s="45" t="str">
        <f>""</f>
        <v/>
      </c>
      <c r="J50" s="45" t="str">
        <f>""</f>
        <v/>
      </c>
      <c r="K50" s="45" t="str">
        <f>""</f>
        <v/>
      </c>
      <c r="L50" s="45" t="str">
        <f>""</f>
        <v/>
      </c>
      <c r="M50" s="94" t="str">
        <f>""</f>
        <v/>
      </c>
      <c r="N50" s="94" t="str">
        <f>""</f>
        <v/>
      </c>
      <c r="O50" s="94" t="str">
        <f>""</f>
        <v/>
      </c>
      <c r="P50" s="45" t="str">
        <f>""</f>
        <v/>
      </c>
      <c r="Q50" s="45" t="str">
        <f>""</f>
        <v/>
      </c>
      <c r="R50" s="45" t="s">
        <v>19</v>
      </c>
      <c r="S50" s="45" t="s">
        <v>1461</v>
      </c>
    </row>
    <row r="51" spans="1:23" hidden="1">
      <c r="A51" s="47">
        <f t="shared" si="0"/>
        <v>1579</v>
      </c>
      <c r="B51" s="50">
        <v>579</v>
      </c>
      <c r="C51" s="50">
        <v>9162132</v>
      </c>
      <c r="D51" s="50">
        <v>2132</v>
      </c>
      <c r="E51" s="50">
        <v>115569</v>
      </c>
      <c r="F51" s="50" t="s">
        <v>1483</v>
      </c>
      <c r="G51" s="50" t="s">
        <v>87</v>
      </c>
      <c r="H51" s="49" t="s">
        <v>19</v>
      </c>
      <c r="I51" s="52" t="str">
        <f>""</f>
        <v/>
      </c>
      <c r="J51" s="52" t="str">
        <f>""</f>
        <v/>
      </c>
      <c r="K51" s="52" t="str">
        <f>""</f>
        <v/>
      </c>
      <c r="L51" s="52" t="str">
        <f>""</f>
        <v/>
      </c>
      <c r="M51" s="55" t="str">
        <f>""</f>
        <v/>
      </c>
      <c r="N51" s="55" t="str">
        <f>""</f>
        <v/>
      </c>
      <c r="O51" s="55" t="str">
        <f>""</f>
        <v/>
      </c>
      <c r="P51" s="53" t="str">
        <f>""</f>
        <v/>
      </c>
      <c r="Q51" s="45" t="str">
        <f>""</f>
        <v/>
      </c>
      <c r="R51" s="45" t="s">
        <v>19</v>
      </c>
      <c r="S51" s="45" t="s">
        <v>1461</v>
      </c>
    </row>
    <row r="52" spans="1:23" ht="38.25">
      <c r="A52" s="47">
        <f t="shared" si="0"/>
        <v>1580</v>
      </c>
      <c r="B52" s="50">
        <v>580</v>
      </c>
      <c r="C52" s="50">
        <v>9162143</v>
      </c>
      <c r="D52" s="50">
        <v>2143</v>
      </c>
      <c r="E52" s="50">
        <v>115578</v>
      </c>
      <c r="F52" s="50" t="s">
        <v>293</v>
      </c>
      <c r="G52" s="50" t="s">
        <v>87</v>
      </c>
      <c r="H52" s="54" t="s">
        <v>1472</v>
      </c>
      <c r="I52" s="45" t="s">
        <v>1652</v>
      </c>
      <c r="J52" s="45" t="str">
        <f>""</f>
        <v/>
      </c>
      <c r="K52" s="45">
        <v>2299.3200000000002</v>
      </c>
      <c r="L52" s="45">
        <v>18</v>
      </c>
      <c r="M52" s="94">
        <v>42993</v>
      </c>
      <c r="N52" s="94" t="str">
        <f>""</f>
        <v/>
      </c>
      <c r="O52" s="94">
        <v>44043</v>
      </c>
      <c r="P52" s="62" t="s">
        <v>1558</v>
      </c>
      <c r="Q52" s="45" t="str">
        <f>""</f>
        <v/>
      </c>
      <c r="R52" s="45" t="s">
        <v>19</v>
      </c>
      <c r="S52" s="45" t="s">
        <v>1653</v>
      </c>
      <c r="U52" s="25" t="s">
        <v>17</v>
      </c>
      <c r="V52" s="25" t="s">
        <v>17</v>
      </c>
      <c r="W52" s="25" t="s">
        <v>19</v>
      </c>
    </row>
    <row r="53" spans="1:23" hidden="1">
      <c r="A53" s="47">
        <f t="shared" si="0"/>
        <v>1581</v>
      </c>
      <c r="B53" s="50">
        <v>581</v>
      </c>
      <c r="C53" s="50">
        <v>9163346</v>
      </c>
      <c r="D53" s="50">
        <v>3346</v>
      </c>
      <c r="E53" s="50">
        <v>115699</v>
      </c>
      <c r="F53" s="50" t="s">
        <v>1484</v>
      </c>
      <c r="G53" s="50" t="s">
        <v>87</v>
      </c>
      <c r="H53" s="49" t="s">
        <v>19</v>
      </c>
      <c r="I53" s="45" t="str">
        <f>""</f>
        <v/>
      </c>
      <c r="J53" s="45" t="str">
        <f>""</f>
        <v/>
      </c>
      <c r="K53" s="45" t="str">
        <f>""</f>
        <v/>
      </c>
      <c r="L53" s="45" t="str">
        <f>""</f>
        <v/>
      </c>
      <c r="M53" s="94" t="str">
        <f>""</f>
        <v/>
      </c>
      <c r="N53" s="94" t="str">
        <f>""</f>
        <v/>
      </c>
      <c r="O53" s="94" t="str">
        <f>""</f>
        <v/>
      </c>
      <c r="P53" s="45" t="str">
        <f>""</f>
        <v/>
      </c>
      <c r="Q53" s="45" t="str">
        <f>""</f>
        <v/>
      </c>
      <c r="R53" s="45" t="s">
        <v>19</v>
      </c>
      <c r="S53" s="45" t="s">
        <v>1461</v>
      </c>
    </row>
    <row r="54" spans="1:23" ht="38.25">
      <c r="A54" s="47">
        <f t="shared" si="0"/>
        <v>1582</v>
      </c>
      <c r="B54" s="50">
        <v>582</v>
      </c>
      <c r="C54" s="50">
        <v>9163313</v>
      </c>
      <c r="D54" s="50">
        <v>3313</v>
      </c>
      <c r="E54" s="50">
        <v>115676</v>
      </c>
      <c r="F54" s="50" t="s">
        <v>1485</v>
      </c>
      <c r="G54" s="50" t="s">
        <v>87</v>
      </c>
      <c r="H54" s="54" t="s">
        <v>1472</v>
      </c>
      <c r="I54" s="62" t="str">
        <f>""</f>
        <v/>
      </c>
      <c r="J54" s="62" t="s">
        <v>1654</v>
      </c>
      <c r="K54" s="98">
        <v>1329.32</v>
      </c>
      <c r="L54" s="76">
        <v>17</v>
      </c>
      <c r="M54" s="56">
        <v>43283</v>
      </c>
      <c r="N54" s="56" t="str">
        <f>""</f>
        <v/>
      </c>
      <c r="O54" s="56">
        <v>44379</v>
      </c>
      <c r="P54" s="62" t="s">
        <v>19</v>
      </c>
      <c r="Q54" s="45" t="str">
        <f>""</f>
        <v/>
      </c>
      <c r="R54" s="45" t="s">
        <v>19</v>
      </c>
      <c r="S54" s="45" t="s">
        <v>1655</v>
      </c>
      <c r="U54" s="25" t="s">
        <v>19</v>
      </c>
      <c r="V54" s="25" t="s">
        <v>17</v>
      </c>
      <c r="W54" s="25" t="s">
        <v>19</v>
      </c>
    </row>
    <row r="55" spans="1:23" hidden="1">
      <c r="A55" s="47">
        <f t="shared" si="0"/>
        <v>1583</v>
      </c>
      <c r="B55" s="50">
        <v>583</v>
      </c>
      <c r="C55" s="50">
        <v>9162138</v>
      </c>
      <c r="D55" s="50">
        <v>2138</v>
      </c>
      <c r="E55" s="50">
        <v>115574</v>
      </c>
      <c r="F55" s="50" t="s">
        <v>301</v>
      </c>
      <c r="G55" s="50" t="s">
        <v>87</v>
      </c>
      <c r="H55" s="60" t="s">
        <v>19</v>
      </c>
      <c r="I55" s="45" t="str">
        <f>""</f>
        <v/>
      </c>
      <c r="J55" s="45" t="str">
        <f>""</f>
        <v/>
      </c>
      <c r="K55" s="45" t="str">
        <f>""</f>
        <v/>
      </c>
      <c r="L55" s="45" t="str">
        <f>""</f>
        <v/>
      </c>
      <c r="M55" s="94" t="str">
        <f>""</f>
        <v/>
      </c>
      <c r="N55" s="94" t="str">
        <f>""</f>
        <v/>
      </c>
      <c r="O55" s="94" t="str">
        <f>""</f>
        <v/>
      </c>
      <c r="P55" s="45" t="str">
        <f>""</f>
        <v/>
      </c>
      <c r="Q55" s="45" t="str">
        <f>""</f>
        <v/>
      </c>
      <c r="R55" s="45" t="s">
        <v>19</v>
      </c>
      <c r="S55" s="45" t="s">
        <v>1461</v>
      </c>
    </row>
    <row r="56" spans="1:23" hidden="1">
      <c r="A56" s="47">
        <f t="shared" si="0"/>
        <v>1585</v>
      </c>
      <c r="B56" s="50">
        <v>585</v>
      </c>
      <c r="C56" s="50">
        <v>9162117</v>
      </c>
      <c r="D56" s="50">
        <v>2117</v>
      </c>
      <c r="E56" s="50">
        <v>115561</v>
      </c>
      <c r="F56" s="50" t="s">
        <v>311</v>
      </c>
      <c r="G56" s="50" t="s">
        <v>87</v>
      </c>
      <c r="H56" s="49" t="s">
        <v>19</v>
      </c>
      <c r="I56" s="45" t="str">
        <f>""</f>
        <v/>
      </c>
      <c r="J56" s="45" t="str">
        <f>""</f>
        <v/>
      </c>
      <c r="K56" s="45" t="str">
        <f>""</f>
        <v/>
      </c>
      <c r="L56" s="45" t="str">
        <f>""</f>
        <v/>
      </c>
      <c r="M56" s="94" t="str">
        <f>""</f>
        <v/>
      </c>
      <c r="N56" s="94" t="str">
        <f>""</f>
        <v/>
      </c>
      <c r="O56" s="94" t="str">
        <f>""</f>
        <v/>
      </c>
      <c r="P56" s="45" t="str">
        <f>""</f>
        <v/>
      </c>
      <c r="Q56" s="45" t="str">
        <f>""</f>
        <v/>
      </c>
      <c r="R56" s="45" t="s">
        <v>19</v>
      </c>
      <c r="S56" s="45" t="s">
        <v>1461</v>
      </c>
    </row>
    <row r="57" spans="1:23" hidden="1">
      <c r="A57" s="47">
        <f t="shared" si="0"/>
        <v>1586</v>
      </c>
      <c r="B57" s="50">
        <v>586</v>
      </c>
      <c r="C57" s="50">
        <v>9162050</v>
      </c>
      <c r="D57" s="50">
        <v>2050</v>
      </c>
      <c r="E57" s="50">
        <v>115509</v>
      </c>
      <c r="F57" s="50" t="s">
        <v>319</v>
      </c>
      <c r="G57" s="50" t="s">
        <v>87</v>
      </c>
      <c r="H57" s="49" t="s">
        <v>19</v>
      </c>
      <c r="I57" s="52" t="str">
        <f>""</f>
        <v/>
      </c>
      <c r="J57" s="52" t="str">
        <f>""</f>
        <v/>
      </c>
      <c r="K57" s="52" t="str">
        <f>""</f>
        <v/>
      </c>
      <c r="L57" s="52" t="str">
        <f>""</f>
        <v/>
      </c>
      <c r="M57" s="55" t="str">
        <f>""</f>
        <v/>
      </c>
      <c r="N57" s="55" t="str">
        <f>""</f>
        <v/>
      </c>
      <c r="O57" s="55" t="str">
        <f>""</f>
        <v/>
      </c>
      <c r="P57" s="53" t="str">
        <f>""</f>
        <v/>
      </c>
      <c r="Q57" s="45" t="str">
        <f>""</f>
        <v/>
      </c>
      <c r="R57" s="45" t="s">
        <v>19</v>
      </c>
      <c r="S57" s="45" t="s">
        <v>1461</v>
      </c>
      <c r="T57" s="26"/>
    </row>
    <row r="58" spans="1:23" hidden="1">
      <c r="A58" s="47">
        <f t="shared" si="0"/>
        <v>1587</v>
      </c>
      <c r="B58" s="50">
        <v>587</v>
      </c>
      <c r="C58" s="50">
        <v>9163314</v>
      </c>
      <c r="D58" s="50">
        <v>3314</v>
      </c>
      <c r="E58" s="50">
        <v>115677</v>
      </c>
      <c r="F58" s="50" t="s">
        <v>1489</v>
      </c>
      <c r="G58" s="50" t="s">
        <v>87</v>
      </c>
      <c r="H58" s="49" t="s">
        <v>19</v>
      </c>
      <c r="I58" s="45" t="str">
        <f>""</f>
        <v/>
      </c>
      <c r="J58" s="45" t="str">
        <f>""</f>
        <v/>
      </c>
      <c r="K58" s="45" t="str">
        <f>""</f>
        <v/>
      </c>
      <c r="L58" s="45" t="str">
        <f>""</f>
        <v/>
      </c>
      <c r="M58" s="94" t="str">
        <f>""</f>
        <v/>
      </c>
      <c r="N58" s="94" t="str">
        <f>""</f>
        <v/>
      </c>
      <c r="O58" s="94" t="str">
        <f>""</f>
        <v/>
      </c>
      <c r="P58" s="45" t="str">
        <f>""</f>
        <v/>
      </c>
      <c r="Q58" s="45" t="str">
        <f>""</f>
        <v/>
      </c>
      <c r="R58" s="45" t="s">
        <v>19</v>
      </c>
      <c r="S58" s="45" t="s">
        <v>1461</v>
      </c>
    </row>
    <row r="59" spans="1:23" hidden="1">
      <c r="A59" s="47">
        <f t="shared" si="0"/>
        <v>1591</v>
      </c>
      <c r="B59" s="47">
        <v>591</v>
      </c>
      <c r="C59" s="47">
        <v>9163316</v>
      </c>
      <c r="D59" s="47">
        <v>3316</v>
      </c>
      <c r="E59" s="47">
        <v>115679</v>
      </c>
      <c r="F59" s="47" t="s">
        <v>1490</v>
      </c>
      <c r="G59" s="47" t="s">
        <v>87</v>
      </c>
      <c r="H59" s="49" t="s">
        <v>19</v>
      </c>
      <c r="I59" s="52" t="str">
        <f>""</f>
        <v/>
      </c>
      <c r="J59" s="52" t="str">
        <f>""</f>
        <v/>
      </c>
      <c r="K59" s="52" t="str">
        <f>""</f>
        <v/>
      </c>
      <c r="L59" s="52" t="str">
        <f>""</f>
        <v/>
      </c>
      <c r="M59" s="55" t="str">
        <f>""</f>
        <v/>
      </c>
      <c r="N59" s="55" t="str">
        <f>""</f>
        <v/>
      </c>
      <c r="O59" s="55" t="str">
        <f>""</f>
        <v/>
      </c>
      <c r="P59" s="53" t="str">
        <f>""</f>
        <v/>
      </c>
      <c r="Q59" s="45" t="str">
        <f>""</f>
        <v/>
      </c>
      <c r="R59" s="45" t="s">
        <v>19</v>
      </c>
      <c r="S59" s="45" t="s">
        <v>1461</v>
      </c>
      <c r="T59" s="26"/>
    </row>
    <row r="60" spans="1:23" hidden="1">
      <c r="A60" s="47">
        <f t="shared" si="0"/>
        <v>1592</v>
      </c>
      <c r="B60" s="47">
        <v>592</v>
      </c>
      <c r="C60" s="47">
        <v>9163317</v>
      </c>
      <c r="D60" s="47">
        <v>3317</v>
      </c>
      <c r="E60" s="47">
        <v>115680</v>
      </c>
      <c r="F60" s="47" t="s">
        <v>1491</v>
      </c>
      <c r="G60" s="47" t="s">
        <v>87</v>
      </c>
      <c r="H60" s="49" t="s">
        <v>19</v>
      </c>
      <c r="I60" s="45" t="str">
        <f>""</f>
        <v/>
      </c>
      <c r="J60" s="45" t="str">
        <f>""</f>
        <v/>
      </c>
      <c r="K60" s="45" t="str">
        <f>""</f>
        <v/>
      </c>
      <c r="L60" s="45" t="str">
        <f>""</f>
        <v/>
      </c>
      <c r="M60" s="94" t="str">
        <f>""</f>
        <v/>
      </c>
      <c r="N60" s="94" t="str">
        <f>""</f>
        <v/>
      </c>
      <c r="O60" s="94" t="str">
        <f>""</f>
        <v/>
      </c>
      <c r="P60" s="45" t="str">
        <f>""</f>
        <v/>
      </c>
      <c r="Q60" s="45" t="str">
        <f>""</f>
        <v/>
      </c>
      <c r="R60" s="45" t="s">
        <v>19</v>
      </c>
      <c r="S60" s="45" t="s">
        <v>1461</v>
      </c>
    </row>
    <row r="61" spans="1:23" ht="12.75" hidden="1" customHeight="1">
      <c r="A61" s="47">
        <f t="shared" si="0"/>
        <v>1593</v>
      </c>
      <c r="B61" s="51">
        <v>593</v>
      </c>
      <c r="C61" s="51">
        <v>9162142</v>
      </c>
      <c r="D61" s="51">
        <v>2142</v>
      </c>
      <c r="E61" s="51">
        <v>115577</v>
      </c>
      <c r="F61" s="51" t="s">
        <v>1492</v>
      </c>
      <c r="G61" s="51" t="s">
        <v>87</v>
      </c>
      <c r="H61" s="99" t="s">
        <v>19</v>
      </c>
      <c r="I61" s="45" t="str">
        <f>""</f>
        <v/>
      </c>
      <c r="J61" s="45" t="str">
        <f>""</f>
        <v/>
      </c>
      <c r="K61" s="45" t="str">
        <f>""</f>
        <v/>
      </c>
      <c r="L61" s="45" t="str">
        <f>""</f>
        <v/>
      </c>
      <c r="M61" s="94" t="str">
        <f>""</f>
        <v/>
      </c>
      <c r="N61" s="94" t="str">
        <f>""</f>
        <v/>
      </c>
      <c r="O61" s="94" t="str">
        <f>""</f>
        <v/>
      </c>
      <c r="P61" s="45" t="str">
        <f>""</f>
        <v/>
      </c>
      <c r="Q61" s="45" t="str">
        <f>""</f>
        <v/>
      </c>
      <c r="R61" s="45" t="s">
        <v>19</v>
      </c>
      <c r="S61" s="45" t="s">
        <v>1461</v>
      </c>
      <c r="T61" s="26"/>
    </row>
    <row r="62" spans="1:23" hidden="1">
      <c r="A62" s="47">
        <f t="shared" si="0"/>
        <v>2593</v>
      </c>
      <c r="B62" s="51">
        <v>593</v>
      </c>
      <c r="C62" s="51">
        <v>9162142</v>
      </c>
      <c r="D62" s="51">
        <v>2142</v>
      </c>
      <c r="E62" s="51">
        <v>115577</v>
      </c>
      <c r="F62" s="51" t="s">
        <v>1492</v>
      </c>
      <c r="G62" s="51" t="s">
        <v>87</v>
      </c>
      <c r="H62" s="49" t="s">
        <v>19</v>
      </c>
      <c r="I62" s="45" t="str">
        <f>""</f>
        <v/>
      </c>
      <c r="J62" s="45" t="str">
        <f>""</f>
        <v/>
      </c>
      <c r="K62" s="45" t="str">
        <f>""</f>
        <v/>
      </c>
      <c r="L62" s="45" t="str">
        <f>""</f>
        <v/>
      </c>
      <c r="M62" s="94" t="str">
        <f>""</f>
        <v/>
      </c>
      <c r="N62" s="94" t="str">
        <f>""</f>
        <v/>
      </c>
      <c r="O62" s="94" t="str">
        <f>""</f>
        <v/>
      </c>
      <c r="P62" s="45" t="str">
        <f>""</f>
        <v/>
      </c>
      <c r="Q62" s="45" t="str">
        <f>""</f>
        <v/>
      </c>
      <c r="R62" s="45" t="s">
        <v>19</v>
      </c>
      <c r="S62" s="45" t="s">
        <v>1461</v>
      </c>
    </row>
    <row r="63" spans="1:23" hidden="1">
      <c r="A63" s="47">
        <f t="shared" si="0"/>
        <v>1594</v>
      </c>
      <c r="B63" s="50">
        <v>594</v>
      </c>
      <c r="C63" s="50">
        <v>9163364</v>
      </c>
      <c r="D63" s="50">
        <v>3364</v>
      </c>
      <c r="E63" s="50">
        <v>115713</v>
      </c>
      <c r="F63" s="50" t="s">
        <v>1493</v>
      </c>
      <c r="G63" s="50" t="s">
        <v>87</v>
      </c>
      <c r="H63" s="60" t="s">
        <v>19</v>
      </c>
      <c r="I63" s="45" t="str">
        <f>""</f>
        <v/>
      </c>
      <c r="J63" s="45" t="str">
        <f>""</f>
        <v/>
      </c>
      <c r="K63" s="45" t="str">
        <f>""</f>
        <v/>
      </c>
      <c r="L63" s="45" t="str">
        <f>""</f>
        <v/>
      </c>
      <c r="M63" s="94" t="str">
        <f>""</f>
        <v/>
      </c>
      <c r="N63" s="94" t="str">
        <f>""</f>
        <v/>
      </c>
      <c r="O63" s="94" t="str">
        <f>""</f>
        <v/>
      </c>
      <c r="P63" s="45" t="str">
        <f>""</f>
        <v/>
      </c>
      <c r="Q63" s="45" t="str">
        <f>""</f>
        <v/>
      </c>
      <c r="R63" s="45" t="s">
        <v>19</v>
      </c>
      <c r="S63" s="45" t="s">
        <v>1461</v>
      </c>
    </row>
    <row r="64" spans="1:23" hidden="1">
      <c r="A64" s="47">
        <f t="shared" si="0"/>
        <v>1596</v>
      </c>
      <c r="B64" s="50">
        <v>596</v>
      </c>
      <c r="C64" s="50">
        <v>9163354</v>
      </c>
      <c r="D64" s="50">
        <v>3354</v>
      </c>
      <c r="E64" s="50">
        <v>115705</v>
      </c>
      <c r="F64" s="50" t="s">
        <v>1494</v>
      </c>
      <c r="G64" s="50" t="s">
        <v>87</v>
      </c>
      <c r="H64" s="60" t="s">
        <v>19</v>
      </c>
      <c r="I64" s="45" t="str">
        <f>""</f>
        <v/>
      </c>
      <c r="J64" s="45" t="str">
        <f>""</f>
        <v/>
      </c>
      <c r="K64" s="45" t="str">
        <f>""</f>
        <v/>
      </c>
      <c r="L64" s="45" t="str">
        <f>""</f>
        <v/>
      </c>
      <c r="M64" s="94" t="str">
        <f>""</f>
        <v/>
      </c>
      <c r="N64" s="94" t="str">
        <f>""</f>
        <v/>
      </c>
      <c r="O64" s="94" t="str">
        <f>""</f>
        <v/>
      </c>
      <c r="P64" s="45" t="str">
        <f>""</f>
        <v/>
      </c>
      <c r="Q64" s="45" t="str">
        <f>""</f>
        <v/>
      </c>
      <c r="R64" s="45" t="s">
        <v>19</v>
      </c>
      <c r="S64" s="45" t="s">
        <v>1461</v>
      </c>
    </row>
    <row r="65" spans="1:23" hidden="1">
      <c r="A65" s="47">
        <f t="shared" si="0"/>
        <v>1598</v>
      </c>
      <c r="B65" s="50">
        <v>598</v>
      </c>
      <c r="C65" s="50">
        <v>9162051</v>
      </c>
      <c r="D65" s="50">
        <v>2051</v>
      </c>
      <c r="E65" s="50">
        <v>115510</v>
      </c>
      <c r="F65" s="50" t="s">
        <v>1495</v>
      </c>
      <c r="G65" s="50" t="s">
        <v>87</v>
      </c>
      <c r="H65" s="60" t="s">
        <v>19</v>
      </c>
      <c r="I65" s="45" t="str">
        <f>""</f>
        <v/>
      </c>
      <c r="J65" s="45" t="str">
        <f>""</f>
        <v/>
      </c>
      <c r="K65" s="45" t="str">
        <f>""</f>
        <v/>
      </c>
      <c r="L65" s="45" t="str">
        <f>""</f>
        <v/>
      </c>
      <c r="M65" s="94" t="str">
        <f>""</f>
        <v/>
      </c>
      <c r="N65" s="94" t="str">
        <f>""</f>
        <v/>
      </c>
      <c r="O65" s="94" t="str">
        <f>""</f>
        <v/>
      </c>
      <c r="P65" s="45" t="str">
        <f>""</f>
        <v/>
      </c>
      <c r="Q65" s="45" t="str">
        <f>""</f>
        <v/>
      </c>
      <c r="R65" s="45" t="s">
        <v>19</v>
      </c>
      <c r="S65" s="45" t="s">
        <v>1461</v>
      </c>
    </row>
    <row r="66" spans="1:23" hidden="1">
      <c r="A66" s="47">
        <f t="shared" si="0"/>
        <v>1599</v>
      </c>
      <c r="B66" s="47">
        <v>599</v>
      </c>
      <c r="C66" s="47">
        <v>9162052</v>
      </c>
      <c r="D66" s="47">
        <v>2052</v>
      </c>
      <c r="E66" s="47">
        <v>115511</v>
      </c>
      <c r="F66" s="47" t="s">
        <v>1496</v>
      </c>
      <c r="G66" s="47" t="s">
        <v>87</v>
      </c>
      <c r="H66" s="49" t="s">
        <v>19</v>
      </c>
      <c r="I66" s="45" t="str">
        <f>""</f>
        <v/>
      </c>
      <c r="J66" s="45" t="str">
        <f>""</f>
        <v/>
      </c>
      <c r="K66" s="45" t="str">
        <f>""</f>
        <v/>
      </c>
      <c r="L66" s="45" t="str">
        <f>""</f>
        <v/>
      </c>
      <c r="M66" s="94" t="str">
        <f>""</f>
        <v/>
      </c>
      <c r="N66" s="94" t="str">
        <f>""</f>
        <v/>
      </c>
      <c r="O66" s="94" t="str">
        <f>""</f>
        <v/>
      </c>
      <c r="P66" s="45" t="str">
        <f>""</f>
        <v/>
      </c>
      <c r="Q66" s="45" t="str">
        <f>""</f>
        <v/>
      </c>
      <c r="R66" s="45" t="s">
        <v>19</v>
      </c>
      <c r="S66" s="45" t="s">
        <v>1461</v>
      </c>
      <c r="T66" s="26"/>
    </row>
    <row r="67" spans="1:23" ht="38.25">
      <c r="A67" s="47">
        <f t="shared" si="0"/>
        <v>1603</v>
      </c>
      <c r="B67" s="48">
        <v>603</v>
      </c>
      <c r="C67" s="48">
        <v>9163375</v>
      </c>
      <c r="D67" s="48">
        <v>3375</v>
      </c>
      <c r="E67" s="48">
        <v>135985</v>
      </c>
      <c r="F67" s="48" t="s">
        <v>403</v>
      </c>
      <c r="G67" s="48" t="s">
        <v>87</v>
      </c>
      <c r="H67" s="49" t="s">
        <v>1472</v>
      </c>
      <c r="I67" s="45" t="str">
        <f>""</f>
        <v/>
      </c>
      <c r="J67" s="45" t="s">
        <v>1656</v>
      </c>
      <c r="K67" s="45">
        <v>6431</v>
      </c>
      <c r="L67" s="45">
        <v>10</v>
      </c>
      <c r="M67" s="94">
        <v>42675</v>
      </c>
      <c r="N67" s="94" t="str">
        <f>""</f>
        <v/>
      </c>
      <c r="O67" s="94">
        <v>43769</v>
      </c>
      <c r="P67" s="45" t="s">
        <v>19</v>
      </c>
      <c r="Q67" s="45" t="str">
        <f>""</f>
        <v/>
      </c>
      <c r="R67" s="45" t="s">
        <v>19</v>
      </c>
      <c r="S67" s="45" t="s">
        <v>1657</v>
      </c>
      <c r="T67" s="26"/>
      <c r="U67" s="25" t="s">
        <v>17</v>
      </c>
      <c r="V67" s="25" t="s">
        <v>17</v>
      </c>
      <c r="W67" s="25" t="s">
        <v>19</v>
      </c>
    </row>
    <row r="68" spans="1:23" ht="38.25">
      <c r="A68" s="47">
        <f t="shared" si="0"/>
        <v>2603</v>
      </c>
      <c r="B68" s="48">
        <v>603</v>
      </c>
      <c r="C68" s="48">
        <v>9163375</v>
      </c>
      <c r="D68" s="48">
        <v>3375</v>
      </c>
      <c r="E68" s="48">
        <v>135985</v>
      </c>
      <c r="F68" s="48" t="s">
        <v>403</v>
      </c>
      <c r="G68" s="48" t="s">
        <v>87</v>
      </c>
      <c r="H68" s="49" t="s">
        <v>1472</v>
      </c>
      <c r="I68" s="45" t="str">
        <f>""</f>
        <v/>
      </c>
      <c r="J68" s="45" t="s">
        <v>1656</v>
      </c>
      <c r="K68" s="45">
        <v>1451</v>
      </c>
      <c r="L68" s="45">
        <v>2</v>
      </c>
      <c r="M68" s="94">
        <v>42961</v>
      </c>
      <c r="N68" s="94" t="str">
        <f>""</f>
        <v/>
      </c>
      <c r="O68" s="94">
        <v>44056</v>
      </c>
      <c r="P68" s="45" t="s">
        <v>19</v>
      </c>
      <c r="Q68" s="45" t="str">
        <f>""</f>
        <v/>
      </c>
      <c r="R68" s="45" t="s">
        <v>19</v>
      </c>
      <c r="S68" s="45" t="s">
        <v>1658</v>
      </c>
      <c r="T68" s="26"/>
      <c r="U68" s="25" t="s">
        <v>17</v>
      </c>
      <c r="V68" s="25" t="s">
        <v>17</v>
      </c>
      <c r="W68" s="25" t="s">
        <v>19</v>
      </c>
    </row>
    <row r="69" spans="1:23" hidden="1">
      <c r="A69" s="47">
        <f t="shared" si="0"/>
        <v>3603</v>
      </c>
      <c r="B69" s="48">
        <v>603</v>
      </c>
      <c r="C69" s="48">
        <v>9163375</v>
      </c>
      <c r="D69" s="48">
        <v>3375</v>
      </c>
      <c r="E69" s="48">
        <v>135985</v>
      </c>
      <c r="F69" s="48" t="s">
        <v>403</v>
      </c>
      <c r="G69" s="48" t="s">
        <v>87</v>
      </c>
      <c r="H69" s="49" t="s">
        <v>19</v>
      </c>
      <c r="I69" s="45" t="str">
        <f>""</f>
        <v/>
      </c>
      <c r="J69" s="45" t="str">
        <f>""</f>
        <v/>
      </c>
      <c r="K69" s="45" t="str">
        <f>""</f>
        <v/>
      </c>
      <c r="L69" s="45" t="str">
        <f>""</f>
        <v/>
      </c>
      <c r="M69" s="94" t="str">
        <f>""</f>
        <v/>
      </c>
      <c r="N69" s="94" t="str">
        <f>""</f>
        <v/>
      </c>
      <c r="O69" s="94" t="str">
        <f>""</f>
        <v/>
      </c>
      <c r="P69" s="45" t="str">
        <f>""</f>
        <v/>
      </c>
      <c r="Q69" s="45" t="str">
        <f>""</f>
        <v/>
      </c>
      <c r="R69" s="45" t="s">
        <v>19</v>
      </c>
      <c r="S69" s="45" t="s">
        <v>1461</v>
      </c>
      <c r="T69" s="26"/>
    </row>
    <row r="70" spans="1:23" hidden="1">
      <c r="A70" s="47">
        <f t="shared" ref="A70:A133" si="1">IF(B70=B69,A69+1000,1000+B70)</f>
        <v>4603</v>
      </c>
      <c r="B70" s="48">
        <v>603</v>
      </c>
      <c r="C70" s="48">
        <v>9163375</v>
      </c>
      <c r="D70" s="48">
        <v>3375</v>
      </c>
      <c r="E70" s="48">
        <v>135985</v>
      </c>
      <c r="F70" s="48" t="s">
        <v>403</v>
      </c>
      <c r="G70" s="48" t="s">
        <v>87</v>
      </c>
      <c r="H70" s="49" t="s">
        <v>19</v>
      </c>
      <c r="I70" s="45" t="str">
        <f>""</f>
        <v/>
      </c>
      <c r="J70" s="45" t="str">
        <f>""</f>
        <v/>
      </c>
      <c r="K70" s="45" t="str">
        <f>""</f>
        <v/>
      </c>
      <c r="L70" s="45" t="str">
        <f>""</f>
        <v/>
      </c>
      <c r="M70" s="94" t="str">
        <f>""</f>
        <v/>
      </c>
      <c r="N70" s="94" t="str">
        <f>""</f>
        <v/>
      </c>
      <c r="O70" s="94" t="str">
        <f>""</f>
        <v/>
      </c>
      <c r="P70" s="45" t="str">
        <f>""</f>
        <v/>
      </c>
      <c r="Q70" s="45" t="str">
        <f>""</f>
        <v/>
      </c>
      <c r="R70" s="45" t="s">
        <v>19</v>
      </c>
      <c r="S70" s="45" t="s">
        <v>1461</v>
      </c>
      <c r="T70" s="26"/>
    </row>
    <row r="71" spans="1:23" hidden="1">
      <c r="A71" s="47">
        <f t="shared" si="1"/>
        <v>1604</v>
      </c>
      <c r="B71" s="48">
        <v>604</v>
      </c>
      <c r="C71" s="48">
        <v>9163319</v>
      </c>
      <c r="D71" s="48">
        <v>3319</v>
      </c>
      <c r="E71" s="48">
        <v>115681</v>
      </c>
      <c r="F71" s="48" t="s">
        <v>1497</v>
      </c>
      <c r="G71" s="48" t="s">
        <v>87</v>
      </c>
      <c r="H71" s="49" t="s">
        <v>19</v>
      </c>
      <c r="I71" s="45" t="str">
        <f>""</f>
        <v/>
      </c>
      <c r="J71" s="45" t="str">
        <f>""</f>
        <v/>
      </c>
      <c r="K71" s="45" t="str">
        <f>""</f>
        <v/>
      </c>
      <c r="L71" s="45" t="str">
        <f>""</f>
        <v/>
      </c>
      <c r="M71" s="94" t="str">
        <f>""</f>
        <v/>
      </c>
      <c r="N71" s="94" t="str">
        <f>""</f>
        <v/>
      </c>
      <c r="O71" s="94" t="str">
        <f>""</f>
        <v/>
      </c>
      <c r="P71" s="45" t="str">
        <f>""</f>
        <v/>
      </c>
      <c r="Q71" s="45" t="str">
        <f>""</f>
        <v/>
      </c>
      <c r="R71" s="45" t="s">
        <v>19</v>
      </c>
      <c r="S71" s="45" t="s">
        <v>1461</v>
      </c>
    </row>
    <row r="72" spans="1:23" hidden="1">
      <c r="A72" s="47">
        <f t="shared" si="1"/>
        <v>2604</v>
      </c>
      <c r="B72" s="48">
        <v>604</v>
      </c>
      <c r="C72" s="48">
        <v>9163319</v>
      </c>
      <c r="D72" s="48">
        <v>3319</v>
      </c>
      <c r="E72" s="48">
        <v>115681</v>
      </c>
      <c r="F72" s="48" t="s">
        <v>1497</v>
      </c>
      <c r="G72" s="48" t="s">
        <v>87</v>
      </c>
      <c r="H72" s="49" t="s">
        <v>19</v>
      </c>
      <c r="I72" s="45" t="str">
        <f>""</f>
        <v/>
      </c>
      <c r="J72" s="45" t="str">
        <f>""</f>
        <v/>
      </c>
      <c r="K72" s="45" t="str">
        <f>""</f>
        <v/>
      </c>
      <c r="L72" s="45" t="str">
        <f>""</f>
        <v/>
      </c>
      <c r="M72" s="94" t="str">
        <f>""</f>
        <v/>
      </c>
      <c r="N72" s="94" t="str">
        <f>""</f>
        <v/>
      </c>
      <c r="O72" s="94" t="str">
        <f>""</f>
        <v/>
      </c>
      <c r="P72" s="45" t="str">
        <f>""</f>
        <v/>
      </c>
      <c r="Q72" s="45" t="str">
        <f>""</f>
        <v/>
      </c>
      <c r="R72" s="45" t="s">
        <v>19</v>
      </c>
      <c r="S72" s="45" t="s">
        <v>1461</v>
      </c>
    </row>
    <row r="73" spans="1:23" ht="51">
      <c r="A73" s="47">
        <f t="shared" si="1"/>
        <v>1605</v>
      </c>
      <c r="B73" s="48">
        <v>605</v>
      </c>
      <c r="C73" s="48">
        <v>9163053</v>
      </c>
      <c r="D73" s="48">
        <v>3053</v>
      </c>
      <c r="E73" s="48">
        <v>115638</v>
      </c>
      <c r="F73" s="48" t="s">
        <v>1498</v>
      </c>
      <c r="G73" s="48" t="s">
        <v>87</v>
      </c>
      <c r="H73" s="49" t="s">
        <v>1472</v>
      </c>
      <c r="I73" s="62" t="str">
        <f>""</f>
        <v/>
      </c>
      <c r="J73" s="62" t="s">
        <v>1659</v>
      </c>
      <c r="K73" s="76" t="s">
        <v>1660</v>
      </c>
      <c r="L73" s="62" t="s">
        <v>1661</v>
      </c>
      <c r="M73" s="56">
        <v>42639</v>
      </c>
      <c r="N73" s="56" t="str">
        <f>""</f>
        <v/>
      </c>
      <c r="O73" s="56">
        <v>44473</v>
      </c>
      <c r="P73" s="62" t="s">
        <v>1558</v>
      </c>
      <c r="Q73" s="76" t="str">
        <f>""</f>
        <v/>
      </c>
      <c r="R73" s="45" t="s">
        <v>19</v>
      </c>
      <c r="S73" s="45" t="s">
        <v>1662</v>
      </c>
      <c r="U73" s="25" t="s">
        <v>19</v>
      </c>
      <c r="V73" s="25" t="s">
        <v>17</v>
      </c>
      <c r="W73" s="25" t="s">
        <v>19</v>
      </c>
    </row>
    <row r="74" spans="1:23" ht="51">
      <c r="A74" s="47">
        <f t="shared" si="1"/>
        <v>2605</v>
      </c>
      <c r="B74" s="51">
        <v>605</v>
      </c>
      <c r="C74" s="51">
        <v>9163053</v>
      </c>
      <c r="D74" s="51">
        <v>3053</v>
      </c>
      <c r="E74" s="51">
        <v>115638</v>
      </c>
      <c r="F74" s="51" t="s">
        <v>1498</v>
      </c>
      <c r="G74" s="51" t="s">
        <v>87</v>
      </c>
      <c r="H74" s="49" t="s">
        <v>1472</v>
      </c>
      <c r="I74" s="62" t="s">
        <v>1663</v>
      </c>
      <c r="J74" s="62" t="str">
        <f>""</f>
        <v/>
      </c>
      <c r="K74" s="76" t="str">
        <f>""</f>
        <v/>
      </c>
      <c r="L74" s="62" t="s">
        <v>1664</v>
      </c>
      <c r="M74" s="56" t="str">
        <f>""</f>
        <v/>
      </c>
      <c r="N74" s="56" t="str">
        <f>""</f>
        <v/>
      </c>
      <c r="O74" s="56" t="str">
        <f>""</f>
        <v/>
      </c>
      <c r="P74" s="62" t="s">
        <v>1558</v>
      </c>
      <c r="Q74" s="76" t="str">
        <f>""</f>
        <v/>
      </c>
      <c r="R74" s="45" t="s">
        <v>19</v>
      </c>
      <c r="S74" s="45" t="s">
        <v>1662</v>
      </c>
      <c r="U74" s="25" t="s">
        <v>19</v>
      </c>
      <c r="V74" s="25" t="s">
        <v>17</v>
      </c>
      <c r="W74" s="25" t="s">
        <v>19</v>
      </c>
    </row>
    <row r="75" spans="1:23" ht="25.5">
      <c r="A75" s="47">
        <f t="shared" si="1"/>
        <v>3605</v>
      </c>
      <c r="B75" s="48">
        <v>605</v>
      </c>
      <c r="C75" s="48">
        <v>9163053</v>
      </c>
      <c r="D75" s="48">
        <v>3053</v>
      </c>
      <c r="E75" s="48">
        <v>115638</v>
      </c>
      <c r="F75" s="48" t="s">
        <v>1498</v>
      </c>
      <c r="G75" s="48" t="s">
        <v>87</v>
      </c>
      <c r="H75" s="49" t="s">
        <v>1472</v>
      </c>
      <c r="I75" s="62" t="s">
        <v>1665</v>
      </c>
      <c r="J75" s="62" t="str">
        <f>""</f>
        <v/>
      </c>
      <c r="K75" s="76" t="str">
        <f>""</f>
        <v/>
      </c>
      <c r="L75" s="76" t="s">
        <v>1666</v>
      </c>
      <c r="M75" s="56" t="str">
        <f>""</f>
        <v/>
      </c>
      <c r="N75" s="56" t="str">
        <f>""</f>
        <v/>
      </c>
      <c r="O75" s="56" t="str">
        <f>""</f>
        <v/>
      </c>
      <c r="P75" s="62" t="s">
        <v>1558</v>
      </c>
      <c r="Q75" s="76" t="str">
        <f>""</f>
        <v/>
      </c>
      <c r="R75" s="45" t="s">
        <v>19</v>
      </c>
      <c r="S75" s="45" t="s">
        <v>1662</v>
      </c>
      <c r="U75" s="25" t="s">
        <v>19</v>
      </c>
      <c r="V75" s="25" t="s">
        <v>17</v>
      </c>
      <c r="W75" s="25" t="s">
        <v>19</v>
      </c>
    </row>
    <row r="76" spans="1:23">
      <c r="A76" s="47">
        <f t="shared" si="1"/>
        <v>4605</v>
      </c>
      <c r="B76" s="51">
        <v>605</v>
      </c>
      <c r="C76" s="51">
        <v>9163053</v>
      </c>
      <c r="D76" s="51">
        <v>3053</v>
      </c>
      <c r="E76" s="51">
        <v>115638</v>
      </c>
      <c r="F76" s="51" t="s">
        <v>1498</v>
      </c>
      <c r="G76" s="51" t="s">
        <v>87</v>
      </c>
      <c r="H76" s="49" t="s">
        <v>1472</v>
      </c>
      <c r="I76" s="62" t="str">
        <f>""</f>
        <v/>
      </c>
      <c r="J76" s="62" t="s">
        <v>1667</v>
      </c>
      <c r="K76" s="76" t="str">
        <f>""</f>
        <v/>
      </c>
      <c r="L76" s="76" t="str">
        <f>""</f>
        <v/>
      </c>
      <c r="M76" s="56" t="str">
        <f>""</f>
        <v/>
      </c>
      <c r="N76" s="56" t="str">
        <f>""</f>
        <v/>
      </c>
      <c r="O76" s="56" t="str">
        <f>""</f>
        <v/>
      </c>
      <c r="P76" s="62" t="str">
        <f>""</f>
        <v/>
      </c>
      <c r="Q76" s="76" t="str">
        <f>""</f>
        <v/>
      </c>
      <c r="R76" s="45" t="s">
        <v>19</v>
      </c>
      <c r="S76" s="45" t="s">
        <v>1461</v>
      </c>
      <c r="U76" s="25" t="s">
        <v>19</v>
      </c>
      <c r="V76" s="25" t="s">
        <v>17</v>
      </c>
      <c r="W76" s="25" t="s">
        <v>19</v>
      </c>
    </row>
    <row r="77" spans="1:23" hidden="1">
      <c r="A77" s="47">
        <f t="shared" si="1"/>
        <v>1609</v>
      </c>
      <c r="B77" s="48">
        <v>609</v>
      </c>
      <c r="C77" s="48">
        <v>9163027</v>
      </c>
      <c r="D77" s="48">
        <v>3027</v>
      </c>
      <c r="E77" s="48">
        <v>115617</v>
      </c>
      <c r="F77" s="48" t="s">
        <v>1499</v>
      </c>
      <c r="G77" s="48" t="s">
        <v>87</v>
      </c>
      <c r="H77" s="49" t="s">
        <v>19</v>
      </c>
      <c r="I77" s="45" t="str">
        <f>""</f>
        <v/>
      </c>
      <c r="J77" s="45" t="str">
        <f>""</f>
        <v/>
      </c>
      <c r="K77" s="45" t="str">
        <f>""</f>
        <v/>
      </c>
      <c r="L77" s="45" t="str">
        <f>""</f>
        <v/>
      </c>
      <c r="M77" s="94" t="str">
        <f>""</f>
        <v/>
      </c>
      <c r="N77" s="94" t="str">
        <f>""</f>
        <v/>
      </c>
      <c r="O77" s="94" t="str">
        <f>""</f>
        <v/>
      </c>
      <c r="P77" s="45" t="str">
        <f>""</f>
        <v/>
      </c>
      <c r="Q77" s="45" t="str">
        <f>""</f>
        <v/>
      </c>
      <c r="R77" s="45" t="s">
        <v>19</v>
      </c>
      <c r="S77" s="45" t="s">
        <v>1461</v>
      </c>
      <c r="T77" s="26"/>
    </row>
    <row r="78" spans="1:23" hidden="1">
      <c r="A78" s="47">
        <f t="shared" si="1"/>
        <v>2609</v>
      </c>
      <c r="B78" s="51">
        <v>609</v>
      </c>
      <c r="C78" s="51">
        <v>9163027</v>
      </c>
      <c r="D78" s="51">
        <v>3027</v>
      </c>
      <c r="E78" s="51">
        <v>115617</v>
      </c>
      <c r="F78" s="51" t="s">
        <v>1499</v>
      </c>
      <c r="G78" s="51" t="s">
        <v>87</v>
      </c>
      <c r="H78" s="49" t="s">
        <v>19</v>
      </c>
      <c r="I78" s="45" t="str">
        <f>""</f>
        <v/>
      </c>
      <c r="J78" s="45" t="str">
        <f>""</f>
        <v/>
      </c>
      <c r="K78" s="45" t="str">
        <f>""</f>
        <v/>
      </c>
      <c r="L78" s="45" t="str">
        <f>""</f>
        <v/>
      </c>
      <c r="M78" s="94" t="str">
        <f>""</f>
        <v/>
      </c>
      <c r="N78" s="94" t="str">
        <f>""</f>
        <v/>
      </c>
      <c r="O78" s="94" t="str">
        <f>""</f>
        <v/>
      </c>
      <c r="P78" s="45" t="str">
        <f>""</f>
        <v/>
      </c>
      <c r="Q78" s="45" t="str">
        <f>""</f>
        <v/>
      </c>
      <c r="R78" s="45" t="s">
        <v>19</v>
      </c>
      <c r="S78" s="45" t="s">
        <v>1461</v>
      </c>
      <c r="T78" s="26"/>
    </row>
    <row r="79" spans="1:23" hidden="1">
      <c r="A79" s="47">
        <f t="shared" si="1"/>
        <v>1610</v>
      </c>
      <c r="B79" s="50">
        <v>610</v>
      </c>
      <c r="C79" s="50">
        <v>9162122</v>
      </c>
      <c r="D79" s="50">
        <v>2122</v>
      </c>
      <c r="E79" s="50">
        <v>115564</v>
      </c>
      <c r="F79" s="50" t="s">
        <v>1507</v>
      </c>
      <c r="G79" s="50" t="s">
        <v>87</v>
      </c>
      <c r="H79" s="49" t="s">
        <v>19</v>
      </c>
      <c r="I79" s="52" t="str">
        <f>""</f>
        <v/>
      </c>
      <c r="J79" s="52" t="str">
        <f>""</f>
        <v/>
      </c>
      <c r="K79" s="52" t="str">
        <f>""</f>
        <v/>
      </c>
      <c r="L79" s="52" t="str">
        <f>""</f>
        <v/>
      </c>
      <c r="M79" s="55" t="str">
        <f>""</f>
        <v/>
      </c>
      <c r="N79" s="55" t="str">
        <f>""</f>
        <v/>
      </c>
      <c r="O79" s="55" t="str">
        <f>""</f>
        <v/>
      </c>
      <c r="P79" s="53" t="str">
        <f>""</f>
        <v/>
      </c>
      <c r="Q79" s="45" t="str">
        <f>""</f>
        <v/>
      </c>
      <c r="R79" s="45" t="s">
        <v>19</v>
      </c>
      <c r="S79" s="45" t="s">
        <v>1461</v>
      </c>
    </row>
    <row r="80" spans="1:23" ht="38.25">
      <c r="A80" s="47">
        <f t="shared" si="1"/>
        <v>1612</v>
      </c>
      <c r="B80" s="47">
        <v>612</v>
      </c>
      <c r="C80" s="47">
        <v>9162053</v>
      </c>
      <c r="D80" s="47">
        <v>2053</v>
      </c>
      <c r="E80" s="47">
        <v>115512</v>
      </c>
      <c r="F80" s="47" t="s">
        <v>1508</v>
      </c>
      <c r="G80" s="47" t="s">
        <v>87</v>
      </c>
      <c r="H80" s="54" t="s">
        <v>1472</v>
      </c>
      <c r="I80" s="61" t="str">
        <f>""</f>
        <v/>
      </c>
      <c r="J80" s="61" t="s">
        <v>1668</v>
      </c>
      <c r="K80" s="76">
        <v>8806.2000000000007</v>
      </c>
      <c r="L80" s="76">
        <v>8</v>
      </c>
      <c r="M80" s="70" t="s">
        <v>1669</v>
      </c>
      <c r="N80" s="70" t="str">
        <f>""</f>
        <v/>
      </c>
      <c r="O80" s="70" t="s">
        <v>1670</v>
      </c>
      <c r="P80" s="62" t="s">
        <v>1558</v>
      </c>
      <c r="Q80" s="76" t="str">
        <f>""</f>
        <v/>
      </c>
      <c r="R80" s="45" t="s">
        <v>19</v>
      </c>
      <c r="S80" s="45" t="s">
        <v>1671</v>
      </c>
      <c r="U80" s="25" t="s">
        <v>17</v>
      </c>
      <c r="V80" s="25" t="s">
        <v>17</v>
      </c>
      <c r="W80" s="25" t="s">
        <v>19</v>
      </c>
    </row>
    <row r="81" spans="1:23" hidden="1">
      <c r="A81" s="47">
        <f t="shared" si="1"/>
        <v>1616</v>
      </c>
      <c r="B81" s="47">
        <v>616</v>
      </c>
      <c r="C81" s="47">
        <v>9163322</v>
      </c>
      <c r="D81" s="47">
        <v>3322</v>
      </c>
      <c r="E81" s="47">
        <v>115682</v>
      </c>
      <c r="F81" s="47" t="s">
        <v>1509</v>
      </c>
      <c r="G81" s="47" t="s">
        <v>87</v>
      </c>
      <c r="H81" s="49" t="s">
        <v>19</v>
      </c>
      <c r="I81" s="45" t="str">
        <f>""</f>
        <v/>
      </c>
      <c r="J81" s="45" t="str">
        <f>""</f>
        <v/>
      </c>
      <c r="K81" s="45" t="str">
        <f>""</f>
        <v/>
      </c>
      <c r="L81" s="45" t="str">
        <f>""</f>
        <v/>
      </c>
      <c r="M81" s="94" t="str">
        <f>""</f>
        <v/>
      </c>
      <c r="N81" s="94" t="str">
        <f>""</f>
        <v/>
      </c>
      <c r="O81" s="94" t="str">
        <f>""</f>
        <v/>
      </c>
      <c r="P81" s="45" t="str">
        <f>""</f>
        <v/>
      </c>
      <c r="Q81" s="45" t="str">
        <f>""</f>
        <v/>
      </c>
      <c r="R81" s="45" t="s">
        <v>19</v>
      </c>
      <c r="S81" s="45" t="s">
        <v>1461</v>
      </c>
    </row>
    <row r="82" spans="1:23" hidden="1">
      <c r="A82" s="47">
        <f t="shared" si="1"/>
        <v>1619</v>
      </c>
      <c r="B82" s="51">
        <v>619</v>
      </c>
      <c r="C82" s="51">
        <v>9163030</v>
      </c>
      <c r="D82" s="51">
        <v>3030</v>
      </c>
      <c r="E82" s="51">
        <v>115619</v>
      </c>
      <c r="F82" s="51" t="s">
        <v>1510</v>
      </c>
      <c r="G82" s="51" t="s">
        <v>87</v>
      </c>
      <c r="H82" s="49" t="s">
        <v>19</v>
      </c>
      <c r="I82" s="45" t="str">
        <f>""</f>
        <v/>
      </c>
      <c r="J82" s="45" t="str">
        <f>""</f>
        <v/>
      </c>
      <c r="K82" s="45" t="str">
        <f>""</f>
        <v/>
      </c>
      <c r="L82" s="45" t="str">
        <f>""</f>
        <v/>
      </c>
      <c r="M82" s="94" t="str">
        <f>""</f>
        <v/>
      </c>
      <c r="N82" s="94" t="str">
        <f>""</f>
        <v/>
      </c>
      <c r="O82" s="94" t="str">
        <f>""</f>
        <v/>
      </c>
      <c r="P82" s="45" t="str">
        <f>""</f>
        <v/>
      </c>
      <c r="Q82" s="45" t="str">
        <f>""</f>
        <v/>
      </c>
      <c r="R82" s="45" t="s">
        <v>19</v>
      </c>
      <c r="S82" s="45" t="s">
        <v>1461</v>
      </c>
    </row>
    <row r="83" spans="1:23" hidden="1">
      <c r="A83" s="47">
        <f t="shared" si="1"/>
        <v>2619</v>
      </c>
      <c r="B83" s="51">
        <v>619</v>
      </c>
      <c r="C83" s="51">
        <v>9163030</v>
      </c>
      <c r="D83" s="51">
        <v>3030</v>
      </c>
      <c r="E83" s="51">
        <v>115619</v>
      </c>
      <c r="F83" s="51" t="s">
        <v>1510</v>
      </c>
      <c r="G83" s="51" t="s">
        <v>87</v>
      </c>
      <c r="H83" s="49" t="s">
        <v>19</v>
      </c>
      <c r="I83" s="45" t="str">
        <f>""</f>
        <v/>
      </c>
      <c r="J83" s="45" t="str">
        <f>""</f>
        <v/>
      </c>
      <c r="K83" s="45" t="str">
        <f>""</f>
        <v/>
      </c>
      <c r="L83" s="45" t="str">
        <f>""</f>
        <v/>
      </c>
      <c r="M83" s="94" t="str">
        <f>""</f>
        <v/>
      </c>
      <c r="N83" s="94" t="str">
        <f>""</f>
        <v/>
      </c>
      <c r="O83" s="94" t="str">
        <f>""</f>
        <v/>
      </c>
      <c r="P83" s="45" t="str">
        <f>""</f>
        <v/>
      </c>
      <c r="Q83" s="45" t="str">
        <f>""</f>
        <v/>
      </c>
      <c r="R83" s="45" t="s">
        <v>19</v>
      </c>
      <c r="S83" s="45" t="s">
        <v>1461</v>
      </c>
    </row>
    <row r="84" spans="1:23" hidden="1">
      <c r="A84" s="47">
        <f t="shared" si="1"/>
        <v>3619</v>
      </c>
      <c r="B84" s="48">
        <v>619</v>
      </c>
      <c r="C84" s="48">
        <v>9163030</v>
      </c>
      <c r="D84" s="48">
        <v>3030</v>
      </c>
      <c r="E84" s="48">
        <v>115619</v>
      </c>
      <c r="F84" s="48" t="s">
        <v>1510</v>
      </c>
      <c r="G84" s="48" t="s">
        <v>87</v>
      </c>
      <c r="H84" s="49" t="s">
        <v>19</v>
      </c>
      <c r="I84" s="45" t="str">
        <f>""</f>
        <v/>
      </c>
      <c r="J84" s="45" t="str">
        <f>""</f>
        <v/>
      </c>
      <c r="K84" s="45" t="str">
        <f>""</f>
        <v/>
      </c>
      <c r="L84" s="45" t="str">
        <f>""</f>
        <v/>
      </c>
      <c r="M84" s="94" t="str">
        <f>""</f>
        <v/>
      </c>
      <c r="N84" s="94" t="str">
        <f>""</f>
        <v/>
      </c>
      <c r="O84" s="94" t="str">
        <f>""</f>
        <v/>
      </c>
      <c r="P84" s="45" t="str">
        <f>""</f>
        <v/>
      </c>
      <c r="Q84" s="45" t="str">
        <f>""</f>
        <v/>
      </c>
      <c r="R84" s="45" t="s">
        <v>19</v>
      </c>
      <c r="S84" s="45" t="s">
        <v>1461</v>
      </c>
    </row>
    <row r="85" spans="1:23" ht="38.25">
      <c r="A85" s="47">
        <f t="shared" si="1"/>
        <v>1620</v>
      </c>
      <c r="B85" s="48">
        <v>620</v>
      </c>
      <c r="C85" s="48">
        <v>9162106</v>
      </c>
      <c r="D85" s="48">
        <v>2106</v>
      </c>
      <c r="E85" s="48">
        <v>115551</v>
      </c>
      <c r="F85" s="48" t="s">
        <v>1511</v>
      </c>
      <c r="G85" s="48" t="s">
        <v>87</v>
      </c>
      <c r="H85" s="49" t="s">
        <v>1472</v>
      </c>
      <c r="I85" s="52" t="s">
        <v>1672</v>
      </c>
      <c r="J85" s="52" t="str">
        <f>""</f>
        <v/>
      </c>
      <c r="K85" s="52">
        <v>1629</v>
      </c>
      <c r="L85" s="52">
        <v>10</v>
      </c>
      <c r="M85" s="55">
        <v>42552</v>
      </c>
      <c r="N85" s="55" t="str">
        <f>""</f>
        <v/>
      </c>
      <c r="O85" s="55">
        <v>43647</v>
      </c>
      <c r="P85" s="53" t="s">
        <v>1558</v>
      </c>
      <c r="Q85" s="45" t="str">
        <f>""</f>
        <v/>
      </c>
      <c r="R85" s="45" t="s">
        <v>19</v>
      </c>
      <c r="S85" s="45" t="s">
        <v>1673</v>
      </c>
      <c r="U85" s="25" t="s">
        <v>17</v>
      </c>
      <c r="V85" s="25" t="s">
        <v>17</v>
      </c>
      <c r="W85" s="25" t="s">
        <v>19</v>
      </c>
    </row>
    <row r="86" spans="1:23" hidden="1">
      <c r="A86" s="47">
        <f t="shared" si="1"/>
        <v>2620</v>
      </c>
      <c r="B86" s="48">
        <v>620</v>
      </c>
      <c r="C86" s="48">
        <v>9162106</v>
      </c>
      <c r="D86" s="48">
        <v>2106</v>
      </c>
      <c r="E86" s="48">
        <v>115551</v>
      </c>
      <c r="F86" s="48" t="s">
        <v>1511</v>
      </c>
      <c r="G86" s="48" t="s">
        <v>87</v>
      </c>
      <c r="H86" s="49" t="s">
        <v>19</v>
      </c>
      <c r="I86" s="45" t="str">
        <f>""</f>
        <v/>
      </c>
      <c r="J86" s="45" t="str">
        <f>""</f>
        <v/>
      </c>
      <c r="K86" s="45" t="str">
        <f>""</f>
        <v/>
      </c>
      <c r="L86" s="45" t="str">
        <f>""</f>
        <v/>
      </c>
      <c r="M86" s="94" t="str">
        <f>""</f>
        <v/>
      </c>
      <c r="N86" s="94" t="str">
        <f>""</f>
        <v/>
      </c>
      <c r="O86" s="94" t="str">
        <f>""</f>
        <v/>
      </c>
      <c r="P86" s="45" t="str">
        <f>""</f>
        <v/>
      </c>
      <c r="Q86" s="45" t="str">
        <f>""</f>
        <v/>
      </c>
      <c r="R86" s="45" t="s">
        <v>19</v>
      </c>
      <c r="S86" s="45" t="s">
        <v>1461</v>
      </c>
    </row>
    <row r="87" spans="1:23" hidden="1">
      <c r="A87" s="47">
        <f t="shared" si="1"/>
        <v>3620</v>
      </c>
      <c r="B87" s="51">
        <v>620</v>
      </c>
      <c r="C87" s="51">
        <v>9162106</v>
      </c>
      <c r="D87" s="51">
        <v>2106</v>
      </c>
      <c r="E87" s="51">
        <v>115551</v>
      </c>
      <c r="F87" s="51" t="s">
        <v>1511</v>
      </c>
      <c r="G87" s="51" t="s">
        <v>87</v>
      </c>
      <c r="H87" s="60" t="s">
        <v>19</v>
      </c>
      <c r="I87" s="45" t="str">
        <f>""</f>
        <v/>
      </c>
      <c r="J87" s="45" t="str">
        <f>""</f>
        <v/>
      </c>
      <c r="K87" s="45" t="str">
        <f>""</f>
        <v/>
      </c>
      <c r="L87" s="45" t="str">
        <f>""</f>
        <v/>
      </c>
      <c r="M87" s="94" t="str">
        <f>""</f>
        <v/>
      </c>
      <c r="N87" s="94" t="str">
        <f>""</f>
        <v/>
      </c>
      <c r="O87" s="94" t="str">
        <f>""</f>
        <v/>
      </c>
      <c r="P87" s="45" t="str">
        <f>""</f>
        <v/>
      </c>
      <c r="Q87" s="45" t="str">
        <f>""</f>
        <v/>
      </c>
      <c r="R87" s="45" t="s">
        <v>19</v>
      </c>
      <c r="S87" s="45" t="s">
        <v>1461</v>
      </c>
    </row>
    <row r="88" spans="1:23" hidden="1">
      <c r="A88" s="47">
        <f t="shared" si="1"/>
        <v>1622</v>
      </c>
      <c r="B88" s="50">
        <v>622</v>
      </c>
      <c r="C88" s="50">
        <v>9163087</v>
      </c>
      <c r="D88" s="50">
        <v>3087</v>
      </c>
      <c r="E88" s="50">
        <v>115664</v>
      </c>
      <c r="F88" s="50" t="s">
        <v>1512</v>
      </c>
      <c r="G88" s="50" t="s">
        <v>87</v>
      </c>
      <c r="H88" s="60" t="s">
        <v>19</v>
      </c>
      <c r="I88" s="45" t="str">
        <f>""</f>
        <v/>
      </c>
      <c r="J88" s="45" t="str">
        <f>""</f>
        <v/>
      </c>
      <c r="K88" s="45" t="str">
        <f>""</f>
        <v/>
      </c>
      <c r="L88" s="45" t="str">
        <f>""</f>
        <v/>
      </c>
      <c r="M88" s="94" t="str">
        <f>""</f>
        <v/>
      </c>
      <c r="N88" s="94" t="str">
        <f>""</f>
        <v/>
      </c>
      <c r="O88" s="94" t="str">
        <f>""</f>
        <v/>
      </c>
      <c r="P88" s="45" t="str">
        <f>""</f>
        <v/>
      </c>
      <c r="Q88" s="45" t="str">
        <f>""</f>
        <v/>
      </c>
      <c r="R88" s="45" t="s">
        <v>19</v>
      </c>
      <c r="S88" s="45" t="s">
        <v>1461</v>
      </c>
    </row>
    <row r="89" spans="1:23" hidden="1">
      <c r="A89" s="47">
        <f t="shared" si="1"/>
        <v>1628</v>
      </c>
      <c r="B89" s="50">
        <v>628</v>
      </c>
      <c r="C89" s="50">
        <v>9162062</v>
      </c>
      <c r="D89" s="50">
        <v>2062</v>
      </c>
      <c r="E89" s="50">
        <v>115518</v>
      </c>
      <c r="F89" s="50" t="s">
        <v>1513</v>
      </c>
      <c r="G89" s="50" t="s">
        <v>87</v>
      </c>
      <c r="H89" s="60" t="s">
        <v>19</v>
      </c>
      <c r="I89" s="52" t="str">
        <f>""</f>
        <v/>
      </c>
      <c r="J89" s="52" t="str">
        <f>""</f>
        <v/>
      </c>
      <c r="K89" s="52" t="str">
        <f>""</f>
        <v/>
      </c>
      <c r="L89" s="52" t="str">
        <f>""</f>
        <v/>
      </c>
      <c r="M89" s="55" t="str">
        <f>""</f>
        <v/>
      </c>
      <c r="N89" s="55" t="str">
        <f>""</f>
        <v/>
      </c>
      <c r="O89" s="55" t="str">
        <f>""</f>
        <v/>
      </c>
      <c r="P89" s="53" t="str">
        <f>""</f>
        <v/>
      </c>
      <c r="Q89" s="45" t="str">
        <f>""</f>
        <v/>
      </c>
      <c r="R89" s="45" t="s">
        <v>19</v>
      </c>
      <c r="S89" s="45" t="s">
        <v>1461</v>
      </c>
    </row>
    <row r="90" spans="1:23" hidden="1">
      <c r="A90" s="47">
        <f t="shared" si="1"/>
        <v>1632</v>
      </c>
      <c r="B90" s="50">
        <v>632</v>
      </c>
      <c r="C90" s="50">
        <v>9163323</v>
      </c>
      <c r="D90" s="50">
        <v>3323</v>
      </c>
      <c r="E90" s="50">
        <v>115683</v>
      </c>
      <c r="F90" s="50" t="s">
        <v>1514</v>
      </c>
      <c r="G90" s="50" t="s">
        <v>87</v>
      </c>
      <c r="H90" s="60" t="s">
        <v>19</v>
      </c>
      <c r="I90" s="52" t="str">
        <f>""</f>
        <v/>
      </c>
      <c r="J90" s="52" t="str">
        <f>""</f>
        <v/>
      </c>
      <c r="K90" s="52" t="str">
        <f>""</f>
        <v/>
      </c>
      <c r="L90" s="52" t="str">
        <f>""</f>
        <v/>
      </c>
      <c r="M90" s="55" t="str">
        <f>""</f>
        <v/>
      </c>
      <c r="N90" s="55" t="str">
        <f>""</f>
        <v/>
      </c>
      <c r="O90" s="55" t="str">
        <f>""</f>
        <v/>
      </c>
      <c r="P90" s="55" t="str">
        <f>""</f>
        <v/>
      </c>
      <c r="Q90" s="53" t="str">
        <f>""</f>
        <v/>
      </c>
      <c r="R90" s="45" t="s">
        <v>19</v>
      </c>
      <c r="S90" s="45" t="s">
        <v>1461</v>
      </c>
      <c r="T90" s="26"/>
    </row>
    <row r="91" spans="1:23" hidden="1">
      <c r="A91" s="47">
        <f t="shared" si="1"/>
        <v>1633</v>
      </c>
      <c r="B91" s="50">
        <v>633</v>
      </c>
      <c r="C91" s="50">
        <v>9162044</v>
      </c>
      <c r="D91" s="50">
        <v>2044</v>
      </c>
      <c r="E91" s="50">
        <v>115504</v>
      </c>
      <c r="F91" s="50" t="s">
        <v>502</v>
      </c>
      <c r="G91" s="50" t="s">
        <v>87</v>
      </c>
      <c r="H91" s="49" t="s">
        <v>19</v>
      </c>
      <c r="I91" s="45" t="str">
        <f>""</f>
        <v/>
      </c>
      <c r="J91" s="45" t="str">
        <f>""</f>
        <v/>
      </c>
      <c r="K91" s="45" t="str">
        <f>""</f>
        <v/>
      </c>
      <c r="L91" s="45" t="str">
        <f>""</f>
        <v/>
      </c>
      <c r="M91" s="94" t="str">
        <f>""</f>
        <v/>
      </c>
      <c r="N91" s="94" t="str">
        <f>""</f>
        <v/>
      </c>
      <c r="O91" s="94" t="str">
        <f>""</f>
        <v/>
      </c>
      <c r="P91" s="45" t="str">
        <f>""</f>
        <v/>
      </c>
      <c r="Q91" s="45" t="str">
        <f>""</f>
        <v/>
      </c>
      <c r="R91" s="45" t="s">
        <v>19</v>
      </c>
      <c r="S91" s="45" t="s">
        <v>1461</v>
      </c>
    </row>
    <row r="92" spans="1:23" ht="12.75" hidden="1" customHeight="1">
      <c r="A92" s="47">
        <f t="shared" si="1"/>
        <v>1635</v>
      </c>
      <c r="B92" s="50">
        <v>635</v>
      </c>
      <c r="C92" s="50">
        <v>9162068</v>
      </c>
      <c r="D92" s="50">
        <v>2068</v>
      </c>
      <c r="E92" s="50">
        <v>115523</v>
      </c>
      <c r="F92" s="50" t="s">
        <v>506</v>
      </c>
      <c r="G92" s="50" t="s">
        <v>87</v>
      </c>
      <c r="H92" s="49" t="s">
        <v>19</v>
      </c>
      <c r="I92" s="45" t="str">
        <f>""</f>
        <v/>
      </c>
      <c r="J92" s="45" t="str">
        <f>""</f>
        <v/>
      </c>
      <c r="K92" s="45" t="str">
        <f>""</f>
        <v/>
      </c>
      <c r="L92" s="45" t="str">
        <f>""</f>
        <v/>
      </c>
      <c r="M92" s="94" t="str">
        <f>""</f>
        <v/>
      </c>
      <c r="N92" s="94" t="str">
        <f>""</f>
        <v/>
      </c>
      <c r="O92" s="94" t="str">
        <f>""</f>
        <v/>
      </c>
      <c r="P92" s="45" t="str">
        <f>""</f>
        <v/>
      </c>
      <c r="Q92" s="45" t="str">
        <f>""</f>
        <v/>
      </c>
      <c r="R92" s="45" t="s">
        <v>19</v>
      </c>
      <c r="S92" s="45" t="s">
        <v>1461</v>
      </c>
    </row>
    <row r="93" spans="1:23" hidden="1">
      <c r="A93" s="47">
        <f t="shared" si="1"/>
        <v>1640</v>
      </c>
      <c r="B93" s="50">
        <v>640</v>
      </c>
      <c r="C93" s="50">
        <v>9162107</v>
      </c>
      <c r="D93" s="50">
        <v>2107</v>
      </c>
      <c r="E93" s="50">
        <v>115552</v>
      </c>
      <c r="F93" s="50" t="s">
        <v>1515</v>
      </c>
      <c r="G93" s="50" t="s">
        <v>87</v>
      </c>
      <c r="H93" s="49" t="s">
        <v>19</v>
      </c>
      <c r="I93" s="45" t="str">
        <f>""</f>
        <v/>
      </c>
      <c r="J93" s="45" t="str">
        <f>""</f>
        <v/>
      </c>
      <c r="K93" s="45" t="str">
        <f>""</f>
        <v/>
      </c>
      <c r="L93" s="45" t="str">
        <f>""</f>
        <v/>
      </c>
      <c r="M93" s="94" t="str">
        <f>""</f>
        <v/>
      </c>
      <c r="N93" s="94" t="str">
        <f>""</f>
        <v/>
      </c>
      <c r="O93" s="94" t="str">
        <f>""</f>
        <v/>
      </c>
      <c r="P93" s="45" t="str">
        <f>""</f>
        <v/>
      </c>
      <c r="Q93" s="45" t="str">
        <f>""</f>
        <v/>
      </c>
      <c r="R93" s="45" t="s">
        <v>19</v>
      </c>
      <c r="S93" s="45" t="s">
        <v>1461</v>
      </c>
    </row>
    <row r="94" spans="1:23" hidden="1">
      <c r="A94" s="47">
        <f t="shared" si="1"/>
        <v>1643</v>
      </c>
      <c r="B94" s="50">
        <v>643</v>
      </c>
      <c r="C94" s="50">
        <v>9163034</v>
      </c>
      <c r="D94" s="50">
        <v>3034</v>
      </c>
      <c r="E94" s="50">
        <v>115621</v>
      </c>
      <c r="F94" s="50" t="s">
        <v>1516</v>
      </c>
      <c r="G94" s="50" t="s">
        <v>87</v>
      </c>
      <c r="H94" s="49" t="s">
        <v>19</v>
      </c>
      <c r="I94" s="45" t="str">
        <f>""</f>
        <v/>
      </c>
      <c r="J94" s="45" t="str">
        <f>""</f>
        <v/>
      </c>
      <c r="K94" s="45" t="str">
        <f>""</f>
        <v/>
      </c>
      <c r="L94" s="45" t="str">
        <f>""</f>
        <v/>
      </c>
      <c r="M94" s="94" t="str">
        <f>""</f>
        <v/>
      </c>
      <c r="N94" s="94" t="str">
        <f>""</f>
        <v/>
      </c>
      <c r="O94" s="94" t="str">
        <f>""</f>
        <v/>
      </c>
      <c r="P94" s="45" t="str">
        <f>""</f>
        <v/>
      </c>
      <c r="Q94" s="45" t="str">
        <f>""</f>
        <v/>
      </c>
      <c r="R94" s="45" t="s">
        <v>19</v>
      </c>
      <c r="S94" s="45" t="s">
        <v>1461</v>
      </c>
      <c r="T94" s="26"/>
    </row>
    <row r="95" spans="1:23" hidden="1">
      <c r="A95" s="47">
        <f t="shared" si="1"/>
        <v>1645</v>
      </c>
      <c r="B95" s="51">
        <v>645</v>
      </c>
      <c r="C95" s="51">
        <v>9163035</v>
      </c>
      <c r="D95" s="51">
        <v>3035</v>
      </c>
      <c r="E95" s="51">
        <v>115622</v>
      </c>
      <c r="F95" s="51" t="s">
        <v>1522</v>
      </c>
      <c r="G95" s="51" t="s">
        <v>87</v>
      </c>
      <c r="H95" s="49" t="s">
        <v>19</v>
      </c>
      <c r="I95" s="45" t="str">
        <f>""</f>
        <v/>
      </c>
      <c r="J95" s="45" t="str">
        <f>""</f>
        <v/>
      </c>
      <c r="K95" s="45" t="str">
        <f>""</f>
        <v/>
      </c>
      <c r="L95" s="45" t="str">
        <f>""</f>
        <v/>
      </c>
      <c r="M95" s="94" t="str">
        <f>""</f>
        <v/>
      </c>
      <c r="N95" s="94" t="str">
        <f>""</f>
        <v/>
      </c>
      <c r="O95" s="94" t="str">
        <f>""</f>
        <v/>
      </c>
      <c r="P95" s="45" t="str">
        <f>""</f>
        <v/>
      </c>
      <c r="Q95" s="45" t="str">
        <f>""</f>
        <v/>
      </c>
      <c r="R95" s="45" t="s">
        <v>19</v>
      </c>
      <c r="S95" s="45" t="s">
        <v>1461</v>
      </c>
    </row>
    <row r="96" spans="1:23" hidden="1">
      <c r="A96" s="47">
        <f t="shared" si="1"/>
        <v>2645</v>
      </c>
      <c r="B96" s="51">
        <v>645</v>
      </c>
      <c r="C96" s="51">
        <v>9163035</v>
      </c>
      <c r="D96" s="51">
        <v>3035</v>
      </c>
      <c r="E96" s="51">
        <v>115622</v>
      </c>
      <c r="F96" s="51" t="s">
        <v>1522</v>
      </c>
      <c r="G96" s="51" t="s">
        <v>87</v>
      </c>
      <c r="H96" s="49" t="s">
        <v>19</v>
      </c>
      <c r="I96" s="45" t="str">
        <f>""</f>
        <v/>
      </c>
      <c r="J96" s="45" t="str">
        <f>""</f>
        <v/>
      </c>
      <c r="K96" s="45" t="str">
        <f>""</f>
        <v/>
      </c>
      <c r="L96" s="45" t="str">
        <f>""</f>
        <v/>
      </c>
      <c r="M96" s="94" t="str">
        <f>""</f>
        <v/>
      </c>
      <c r="N96" s="94" t="str">
        <f>""</f>
        <v/>
      </c>
      <c r="O96" s="94" t="str">
        <f>""</f>
        <v/>
      </c>
      <c r="P96" s="45" t="str">
        <f>""</f>
        <v/>
      </c>
      <c r="Q96" s="45" t="str">
        <f>""</f>
        <v/>
      </c>
      <c r="R96" s="45" t="s">
        <v>19</v>
      </c>
      <c r="S96" s="45" t="s">
        <v>1461</v>
      </c>
    </row>
    <row r="97" spans="1:23" hidden="1">
      <c r="A97" s="47">
        <f t="shared" si="1"/>
        <v>1656</v>
      </c>
      <c r="B97" s="47">
        <v>656</v>
      </c>
      <c r="C97" s="47">
        <v>9162181</v>
      </c>
      <c r="D97" s="47">
        <v>2181</v>
      </c>
      <c r="E97" s="47">
        <v>131784</v>
      </c>
      <c r="F97" s="47" t="s">
        <v>1523</v>
      </c>
      <c r="G97" s="47" t="s">
        <v>87</v>
      </c>
      <c r="H97" s="49" t="s">
        <v>19</v>
      </c>
      <c r="I97" s="45" t="str">
        <f>""</f>
        <v/>
      </c>
      <c r="J97" s="45" t="str">
        <f>""</f>
        <v/>
      </c>
      <c r="K97" s="45" t="str">
        <f>""</f>
        <v/>
      </c>
      <c r="L97" s="45" t="str">
        <f>""</f>
        <v/>
      </c>
      <c r="M97" s="94" t="str">
        <f>""</f>
        <v/>
      </c>
      <c r="N97" s="94" t="str">
        <f>""</f>
        <v/>
      </c>
      <c r="O97" s="94" t="str">
        <f>""</f>
        <v/>
      </c>
      <c r="P97" s="45" t="str">
        <f>""</f>
        <v/>
      </c>
      <c r="Q97" s="45" t="str">
        <f>""</f>
        <v/>
      </c>
      <c r="R97" s="45" t="s">
        <v>19</v>
      </c>
      <c r="S97" s="45" t="s">
        <v>1461</v>
      </c>
    </row>
    <row r="98" spans="1:23" hidden="1">
      <c r="A98" s="47">
        <f t="shared" si="1"/>
        <v>1657</v>
      </c>
      <c r="B98" s="47">
        <v>657</v>
      </c>
      <c r="C98" s="47">
        <v>9162070</v>
      </c>
      <c r="D98" s="47">
        <v>2070</v>
      </c>
      <c r="E98" s="47">
        <v>115525</v>
      </c>
      <c r="F98" s="64" t="s">
        <v>1293</v>
      </c>
      <c r="G98" s="47" t="s">
        <v>87</v>
      </c>
      <c r="H98" s="49" t="s">
        <v>19</v>
      </c>
      <c r="I98" s="45" t="str">
        <f>""</f>
        <v/>
      </c>
      <c r="J98" s="45" t="str">
        <f>""</f>
        <v/>
      </c>
      <c r="K98" s="45" t="str">
        <f>""</f>
        <v/>
      </c>
      <c r="L98" s="45" t="str">
        <f>""</f>
        <v/>
      </c>
      <c r="M98" s="94" t="str">
        <f>""</f>
        <v/>
      </c>
      <c r="N98" s="94" t="str">
        <f>""</f>
        <v/>
      </c>
      <c r="O98" s="94" t="str">
        <f>""</f>
        <v/>
      </c>
      <c r="P98" s="45" t="str">
        <f>""</f>
        <v/>
      </c>
      <c r="Q98" s="45" t="str">
        <f>""</f>
        <v/>
      </c>
      <c r="R98" s="45" t="s">
        <v>19</v>
      </c>
      <c r="S98" s="45" t="s">
        <v>1461</v>
      </c>
    </row>
    <row r="99" spans="1:23" hidden="1">
      <c r="A99" s="47">
        <f t="shared" si="1"/>
        <v>1665</v>
      </c>
      <c r="B99" s="47">
        <v>665</v>
      </c>
      <c r="C99" s="47">
        <v>9163039</v>
      </c>
      <c r="D99" s="47">
        <v>3039</v>
      </c>
      <c r="E99" s="47">
        <v>115626</v>
      </c>
      <c r="F99" s="47" t="s">
        <v>1524</v>
      </c>
      <c r="G99" s="47" t="s">
        <v>87</v>
      </c>
      <c r="H99" s="49" t="s">
        <v>19</v>
      </c>
      <c r="I99" s="45" t="str">
        <f>""</f>
        <v/>
      </c>
      <c r="J99" s="45" t="str">
        <f>""</f>
        <v/>
      </c>
      <c r="K99" s="45" t="str">
        <f>""</f>
        <v/>
      </c>
      <c r="L99" s="45" t="str">
        <f>""</f>
        <v/>
      </c>
      <c r="M99" s="94" t="str">
        <f>""</f>
        <v/>
      </c>
      <c r="N99" s="94" t="str">
        <f>""</f>
        <v/>
      </c>
      <c r="O99" s="94" t="str">
        <f>""</f>
        <v/>
      </c>
      <c r="P99" s="45" t="str">
        <f>""</f>
        <v/>
      </c>
      <c r="Q99" s="45" t="str">
        <f>""</f>
        <v/>
      </c>
      <c r="R99" s="45" t="s">
        <v>19</v>
      </c>
      <c r="S99" s="45" t="s">
        <v>1461</v>
      </c>
    </row>
    <row r="100" spans="1:23" ht="38.25">
      <c r="A100" s="47">
        <f t="shared" si="1"/>
        <v>1666</v>
      </c>
      <c r="B100" s="50">
        <v>666</v>
      </c>
      <c r="C100" s="50">
        <v>9163040</v>
      </c>
      <c r="D100" s="50">
        <v>3040</v>
      </c>
      <c r="E100" s="50">
        <v>115627</v>
      </c>
      <c r="F100" s="50" t="s">
        <v>1525</v>
      </c>
      <c r="G100" s="50" t="s">
        <v>87</v>
      </c>
      <c r="H100" s="100" t="s">
        <v>1472</v>
      </c>
      <c r="I100" s="45" t="str">
        <f>""</f>
        <v/>
      </c>
      <c r="J100" s="45" t="s">
        <v>1674</v>
      </c>
      <c r="K100" s="45">
        <v>799.63</v>
      </c>
      <c r="L100" s="45">
        <v>20</v>
      </c>
      <c r="M100" s="94" t="s">
        <v>1675</v>
      </c>
      <c r="N100" s="94" t="str">
        <f>""</f>
        <v/>
      </c>
      <c r="O100" s="94" t="s">
        <v>1676</v>
      </c>
      <c r="P100" s="45" t="s">
        <v>1677</v>
      </c>
      <c r="Q100" s="45" t="str">
        <f>""</f>
        <v/>
      </c>
      <c r="R100" s="45" t="s">
        <v>19</v>
      </c>
      <c r="S100" s="45" t="s">
        <v>1678</v>
      </c>
      <c r="U100" s="25" t="s">
        <v>17</v>
      </c>
      <c r="V100" s="25" t="s">
        <v>17</v>
      </c>
      <c r="W100" s="25" t="s">
        <v>19</v>
      </c>
    </row>
    <row r="101" spans="1:23" hidden="1">
      <c r="A101" s="47">
        <f t="shared" si="1"/>
        <v>1667</v>
      </c>
      <c r="B101" s="47">
        <v>667</v>
      </c>
      <c r="C101" s="47">
        <v>9163041</v>
      </c>
      <c r="D101" s="47">
        <v>3041</v>
      </c>
      <c r="E101" s="47">
        <v>115628</v>
      </c>
      <c r="F101" s="47" t="s">
        <v>1526</v>
      </c>
      <c r="G101" s="47" t="s">
        <v>87</v>
      </c>
      <c r="H101" s="49" t="s">
        <v>19</v>
      </c>
      <c r="I101" s="45" t="str">
        <f>""</f>
        <v/>
      </c>
      <c r="J101" s="45" t="str">
        <f>""</f>
        <v/>
      </c>
      <c r="K101" s="45" t="str">
        <f>""</f>
        <v/>
      </c>
      <c r="L101" s="45" t="str">
        <f>""</f>
        <v/>
      </c>
      <c r="M101" s="94" t="str">
        <f>""</f>
        <v/>
      </c>
      <c r="N101" s="94" t="str">
        <f>""</f>
        <v/>
      </c>
      <c r="O101" s="94" t="str">
        <f>""</f>
        <v/>
      </c>
      <c r="P101" s="45" t="str">
        <f>""</f>
        <v/>
      </c>
      <c r="Q101" s="45" t="str">
        <f>""</f>
        <v/>
      </c>
      <c r="R101" s="45" t="s">
        <v>19</v>
      </c>
      <c r="S101" s="45" t="s">
        <v>1461</v>
      </c>
    </row>
    <row r="102" spans="1:23" hidden="1">
      <c r="A102" s="47">
        <f t="shared" si="1"/>
        <v>1671</v>
      </c>
      <c r="B102" s="47">
        <v>671</v>
      </c>
      <c r="C102" s="47">
        <v>9163367</v>
      </c>
      <c r="D102" s="47">
        <v>3367</v>
      </c>
      <c r="E102" s="47">
        <v>115716</v>
      </c>
      <c r="F102" s="47" t="s">
        <v>1527</v>
      </c>
      <c r="G102" s="47" t="s">
        <v>87</v>
      </c>
      <c r="H102" s="49" t="s">
        <v>19</v>
      </c>
      <c r="I102" s="45" t="str">
        <f>""</f>
        <v/>
      </c>
      <c r="J102" s="45" t="str">
        <f>""</f>
        <v/>
      </c>
      <c r="K102" s="45" t="str">
        <f>""</f>
        <v/>
      </c>
      <c r="L102" s="45" t="str">
        <f>""</f>
        <v/>
      </c>
      <c r="M102" s="94" t="str">
        <f>""</f>
        <v/>
      </c>
      <c r="N102" s="94" t="str">
        <f>""</f>
        <v/>
      </c>
      <c r="O102" s="94" t="str">
        <f>""</f>
        <v/>
      </c>
      <c r="P102" s="45" t="str">
        <f>""</f>
        <v/>
      </c>
      <c r="Q102" s="45" t="str">
        <f>""</f>
        <v/>
      </c>
      <c r="R102" s="45" t="s">
        <v>19</v>
      </c>
      <c r="S102" s="45" t="s">
        <v>1461</v>
      </c>
    </row>
    <row r="103" spans="1:23" hidden="1">
      <c r="A103" s="47">
        <f t="shared" si="1"/>
        <v>1672</v>
      </c>
      <c r="B103" s="47">
        <v>672</v>
      </c>
      <c r="C103" s="47">
        <v>9163327</v>
      </c>
      <c r="D103" s="47">
        <v>3327</v>
      </c>
      <c r="E103" s="47">
        <v>115685</v>
      </c>
      <c r="F103" s="47" t="s">
        <v>1528</v>
      </c>
      <c r="G103" s="47" t="s">
        <v>87</v>
      </c>
      <c r="H103" s="49" t="s">
        <v>19</v>
      </c>
      <c r="I103" s="45" t="str">
        <f>""</f>
        <v/>
      </c>
      <c r="J103" s="45" t="str">
        <f>""</f>
        <v/>
      </c>
      <c r="K103" s="45" t="str">
        <f>""</f>
        <v/>
      </c>
      <c r="L103" s="45" t="str">
        <f>""</f>
        <v/>
      </c>
      <c r="M103" s="94" t="str">
        <f>""</f>
        <v/>
      </c>
      <c r="N103" s="94" t="str">
        <f>""</f>
        <v/>
      </c>
      <c r="O103" s="94" t="str">
        <f>""</f>
        <v/>
      </c>
      <c r="P103" s="45" t="str">
        <f>""</f>
        <v/>
      </c>
      <c r="Q103" s="45" t="str">
        <f>""</f>
        <v/>
      </c>
      <c r="R103" s="45" t="s">
        <v>19</v>
      </c>
      <c r="S103" s="45" t="s">
        <v>1461</v>
      </c>
    </row>
    <row r="104" spans="1:23" hidden="1">
      <c r="A104" s="47">
        <f t="shared" si="1"/>
        <v>1677</v>
      </c>
      <c r="B104" s="50">
        <v>677</v>
      </c>
      <c r="C104" s="50">
        <v>9163328</v>
      </c>
      <c r="D104" s="50">
        <v>3328</v>
      </c>
      <c r="E104" s="50">
        <v>115686</v>
      </c>
      <c r="F104" s="50" t="s">
        <v>1529</v>
      </c>
      <c r="G104" s="50" t="s">
        <v>87</v>
      </c>
      <c r="H104" s="60" t="s">
        <v>19</v>
      </c>
      <c r="I104" s="45" t="str">
        <f>""</f>
        <v/>
      </c>
      <c r="J104" s="45" t="str">
        <f>""</f>
        <v/>
      </c>
      <c r="K104" s="45" t="str">
        <f>""</f>
        <v/>
      </c>
      <c r="L104" s="45" t="str">
        <f>""</f>
        <v/>
      </c>
      <c r="M104" s="94" t="str">
        <f>""</f>
        <v/>
      </c>
      <c r="N104" s="94" t="str">
        <f>""</f>
        <v/>
      </c>
      <c r="O104" s="94" t="str">
        <f>""</f>
        <v/>
      </c>
      <c r="P104" s="45" t="str">
        <f>""</f>
        <v/>
      </c>
      <c r="Q104" s="45" t="str">
        <f>""</f>
        <v/>
      </c>
      <c r="R104" s="45" t="s">
        <v>19</v>
      </c>
      <c r="S104" s="45" t="s">
        <v>1461</v>
      </c>
    </row>
    <row r="105" spans="1:23" ht="38.25">
      <c r="A105" s="47">
        <f t="shared" si="1"/>
        <v>1678</v>
      </c>
      <c r="B105" s="51">
        <v>678</v>
      </c>
      <c r="C105" s="51">
        <v>9162118</v>
      </c>
      <c r="D105" s="51">
        <v>2118</v>
      </c>
      <c r="E105" s="51">
        <v>115562</v>
      </c>
      <c r="F105" s="101" t="s">
        <v>722</v>
      </c>
      <c r="G105" s="51" t="s">
        <v>87</v>
      </c>
      <c r="H105" s="60" t="s">
        <v>1472</v>
      </c>
      <c r="I105" s="61" t="str">
        <f>""</f>
        <v/>
      </c>
      <c r="J105" s="61" t="s">
        <v>1679</v>
      </c>
      <c r="K105" s="76">
        <v>7280.64</v>
      </c>
      <c r="L105" s="76">
        <v>6</v>
      </c>
      <c r="M105" s="56">
        <v>43116</v>
      </c>
      <c r="N105" s="56" t="str">
        <f>""</f>
        <v/>
      </c>
      <c r="O105" s="56">
        <v>44212</v>
      </c>
      <c r="P105" s="62" t="s">
        <v>1558</v>
      </c>
      <c r="Q105" s="76" t="str">
        <f>""</f>
        <v/>
      </c>
      <c r="R105" s="45" t="s">
        <v>19</v>
      </c>
      <c r="S105" s="45" t="s">
        <v>1680</v>
      </c>
      <c r="T105" s="26"/>
      <c r="U105" s="25" t="s">
        <v>17</v>
      </c>
      <c r="V105" s="25" t="s">
        <v>17</v>
      </c>
      <c r="W105" s="25" t="s">
        <v>19</v>
      </c>
    </row>
    <row r="106" spans="1:23" hidden="1">
      <c r="A106" s="47">
        <f t="shared" si="1"/>
        <v>2678</v>
      </c>
      <c r="B106" s="48">
        <v>678</v>
      </c>
      <c r="C106" s="48">
        <v>9162118</v>
      </c>
      <c r="D106" s="48">
        <v>2118</v>
      </c>
      <c r="E106" s="48">
        <v>115562</v>
      </c>
      <c r="F106" s="48" t="s">
        <v>722</v>
      </c>
      <c r="G106" s="48" t="s">
        <v>87</v>
      </c>
      <c r="H106" s="49" t="s">
        <v>19</v>
      </c>
      <c r="I106" s="45" t="str">
        <f>""</f>
        <v/>
      </c>
      <c r="J106" s="45" t="str">
        <f>""</f>
        <v/>
      </c>
      <c r="K106" s="45" t="str">
        <f>""</f>
        <v/>
      </c>
      <c r="L106" s="45" t="str">
        <f>""</f>
        <v/>
      </c>
      <c r="M106" s="94" t="str">
        <f>""</f>
        <v/>
      </c>
      <c r="N106" s="94" t="str">
        <f>""</f>
        <v/>
      </c>
      <c r="O106" s="94" t="str">
        <f>""</f>
        <v/>
      </c>
      <c r="P106" s="45" t="str">
        <f>""</f>
        <v/>
      </c>
      <c r="Q106" s="45" t="str">
        <f>""</f>
        <v/>
      </c>
      <c r="R106" s="45" t="s">
        <v>19</v>
      </c>
      <c r="S106" s="45" t="s">
        <v>1461</v>
      </c>
      <c r="T106" s="26"/>
    </row>
    <row r="107" spans="1:23" hidden="1">
      <c r="A107" s="47">
        <f t="shared" si="1"/>
        <v>3678</v>
      </c>
      <c r="B107" s="48">
        <v>678</v>
      </c>
      <c r="C107" s="48">
        <v>9162118</v>
      </c>
      <c r="D107" s="48">
        <v>2118</v>
      </c>
      <c r="E107" s="48">
        <v>115562</v>
      </c>
      <c r="F107" s="48" t="s">
        <v>722</v>
      </c>
      <c r="G107" s="48" t="s">
        <v>87</v>
      </c>
      <c r="H107" s="49" t="s">
        <v>19</v>
      </c>
      <c r="I107" s="45" t="str">
        <f>""</f>
        <v/>
      </c>
      <c r="J107" s="45" t="str">
        <f>""</f>
        <v/>
      </c>
      <c r="K107" s="45" t="str">
        <f>""</f>
        <v/>
      </c>
      <c r="L107" s="45" t="str">
        <f>""</f>
        <v/>
      </c>
      <c r="M107" s="94" t="str">
        <f>""</f>
        <v/>
      </c>
      <c r="N107" s="94" t="str">
        <f>""</f>
        <v/>
      </c>
      <c r="O107" s="94" t="str">
        <f>""</f>
        <v/>
      </c>
      <c r="P107" s="45" t="str">
        <f>""</f>
        <v/>
      </c>
      <c r="Q107" s="45" t="str">
        <f>""</f>
        <v/>
      </c>
      <c r="R107" s="45" t="s">
        <v>19</v>
      </c>
      <c r="S107" s="45" t="s">
        <v>1461</v>
      </c>
      <c r="T107" s="26"/>
    </row>
    <row r="108" spans="1:23" hidden="1">
      <c r="A108" s="47">
        <f t="shared" si="1"/>
        <v>1682</v>
      </c>
      <c r="B108" s="47">
        <v>682</v>
      </c>
      <c r="C108" s="47">
        <v>9163042</v>
      </c>
      <c r="D108" s="47">
        <v>3042</v>
      </c>
      <c r="E108" s="47">
        <v>115629</v>
      </c>
      <c r="F108" s="47" t="s">
        <v>1530</v>
      </c>
      <c r="G108" s="47" t="s">
        <v>87</v>
      </c>
      <c r="H108" s="49" t="s">
        <v>19</v>
      </c>
      <c r="I108" s="45" t="str">
        <f>""</f>
        <v/>
      </c>
      <c r="J108" s="45" t="str">
        <f>""</f>
        <v/>
      </c>
      <c r="K108" s="45" t="str">
        <f>""</f>
        <v/>
      </c>
      <c r="L108" s="45" t="str">
        <f>""</f>
        <v/>
      </c>
      <c r="M108" s="94" t="str">
        <f>""</f>
        <v/>
      </c>
      <c r="N108" s="94" t="str">
        <f>""</f>
        <v/>
      </c>
      <c r="O108" s="94" t="str">
        <f>""</f>
        <v/>
      </c>
      <c r="P108" s="45" t="str">
        <f>""</f>
        <v/>
      </c>
      <c r="Q108" s="45" t="str">
        <f>""</f>
        <v/>
      </c>
      <c r="R108" s="45" t="s">
        <v>19</v>
      </c>
      <c r="S108" s="45" t="s">
        <v>1461</v>
      </c>
    </row>
    <row r="109" spans="1:23" hidden="1">
      <c r="A109" s="47">
        <f t="shared" si="1"/>
        <v>1683</v>
      </c>
      <c r="B109" s="48">
        <v>683</v>
      </c>
      <c r="C109" s="48">
        <v>9162145</v>
      </c>
      <c r="D109" s="48">
        <v>2145</v>
      </c>
      <c r="E109" s="48">
        <v>115580</v>
      </c>
      <c r="F109" s="48" t="s">
        <v>718</v>
      </c>
      <c r="G109" s="48" t="s">
        <v>87</v>
      </c>
      <c r="H109" s="49" t="s">
        <v>19</v>
      </c>
      <c r="I109" s="45" t="str">
        <f>""</f>
        <v/>
      </c>
      <c r="J109" s="45" t="str">
        <f>""</f>
        <v/>
      </c>
      <c r="K109" s="45" t="str">
        <f>""</f>
        <v/>
      </c>
      <c r="L109" s="45" t="str">
        <f>""</f>
        <v/>
      </c>
      <c r="M109" s="94" t="str">
        <f>""</f>
        <v/>
      </c>
      <c r="N109" s="94" t="str">
        <f>""</f>
        <v/>
      </c>
      <c r="O109" s="94" t="str">
        <f>""</f>
        <v/>
      </c>
      <c r="P109" s="45" t="str">
        <f>""</f>
        <v/>
      </c>
      <c r="Q109" s="45" t="str">
        <f>""</f>
        <v/>
      </c>
      <c r="R109" s="45" t="s">
        <v>19</v>
      </c>
      <c r="S109" s="45" t="s">
        <v>1461</v>
      </c>
      <c r="T109" s="26"/>
    </row>
    <row r="110" spans="1:23" hidden="1">
      <c r="A110" s="47">
        <f t="shared" si="1"/>
        <v>2683</v>
      </c>
      <c r="B110" s="48">
        <v>683</v>
      </c>
      <c r="C110" s="48">
        <v>9162145</v>
      </c>
      <c r="D110" s="48">
        <v>2145</v>
      </c>
      <c r="E110" s="48">
        <v>115580</v>
      </c>
      <c r="F110" s="48" t="s">
        <v>718</v>
      </c>
      <c r="G110" s="48" t="s">
        <v>87</v>
      </c>
      <c r="H110" s="49" t="s">
        <v>19</v>
      </c>
      <c r="I110" s="45" t="str">
        <f>""</f>
        <v/>
      </c>
      <c r="J110" s="45" t="str">
        <f>""</f>
        <v/>
      </c>
      <c r="K110" s="45" t="str">
        <f>""</f>
        <v/>
      </c>
      <c r="L110" s="45" t="str">
        <f>""</f>
        <v/>
      </c>
      <c r="M110" s="94" t="str">
        <f>""</f>
        <v/>
      </c>
      <c r="N110" s="94" t="str">
        <f>""</f>
        <v/>
      </c>
      <c r="O110" s="94" t="str">
        <f>""</f>
        <v/>
      </c>
      <c r="P110" s="45" t="str">
        <f>""</f>
        <v/>
      </c>
      <c r="Q110" s="45" t="str">
        <f>""</f>
        <v/>
      </c>
      <c r="R110" s="45" t="s">
        <v>19</v>
      </c>
      <c r="S110" s="45" t="s">
        <v>1461</v>
      </c>
      <c r="T110" s="26"/>
    </row>
    <row r="111" spans="1:23" ht="38.25">
      <c r="A111" s="47">
        <f t="shared" si="1"/>
        <v>1686</v>
      </c>
      <c r="B111" s="51">
        <v>686</v>
      </c>
      <c r="C111" s="51">
        <v>9163372</v>
      </c>
      <c r="D111" s="51">
        <v>3372</v>
      </c>
      <c r="E111" s="51">
        <v>135266</v>
      </c>
      <c r="F111" s="51" t="s">
        <v>1531</v>
      </c>
      <c r="G111" s="51" t="s">
        <v>87</v>
      </c>
      <c r="H111" s="49" t="s">
        <v>1472</v>
      </c>
      <c r="I111" s="61" t="str">
        <f>""</f>
        <v/>
      </c>
      <c r="J111" s="61" t="s">
        <v>1681</v>
      </c>
      <c r="K111" s="76">
        <v>3086</v>
      </c>
      <c r="L111" s="76">
        <v>30</v>
      </c>
      <c r="M111" s="56">
        <v>42310</v>
      </c>
      <c r="N111" s="56" t="str">
        <f>""</f>
        <v/>
      </c>
      <c r="O111" s="56">
        <v>43771</v>
      </c>
      <c r="P111" s="61" t="s">
        <v>1558</v>
      </c>
      <c r="Q111" s="76" t="str">
        <f>""</f>
        <v/>
      </c>
      <c r="R111" s="45" t="s">
        <v>19</v>
      </c>
      <c r="S111" s="45" t="s">
        <v>1682</v>
      </c>
      <c r="U111" s="25" t="s">
        <v>17</v>
      </c>
      <c r="V111" s="25" t="s">
        <v>17</v>
      </c>
      <c r="W111" s="25" t="s">
        <v>19</v>
      </c>
    </row>
    <row r="112" spans="1:23" ht="38.25">
      <c r="A112" s="47">
        <f t="shared" si="1"/>
        <v>2686</v>
      </c>
      <c r="B112" s="51">
        <v>686</v>
      </c>
      <c r="C112" s="51">
        <v>9163372</v>
      </c>
      <c r="D112" s="51">
        <v>3372</v>
      </c>
      <c r="E112" s="51">
        <v>135266</v>
      </c>
      <c r="F112" s="51" t="s">
        <v>1531</v>
      </c>
      <c r="G112" s="51" t="s">
        <v>87</v>
      </c>
      <c r="H112" s="49" t="s">
        <v>1472</v>
      </c>
      <c r="I112" s="61" t="str">
        <f>""</f>
        <v/>
      </c>
      <c r="J112" s="61" t="s">
        <v>1683</v>
      </c>
      <c r="K112" s="76">
        <v>1579</v>
      </c>
      <c r="L112" s="76">
        <v>11</v>
      </c>
      <c r="M112" s="56">
        <v>42438</v>
      </c>
      <c r="N112" s="56" t="str">
        <f>""</f>
        <v/>
      </c>
      <c r="O112" s="56">
        <v>43899</v>
      </c>
      <c r="P112" s="61" t="s">
        <v>1558</v>
      </c>
      <c r="Q112" s="76" t="str">
        <f>""</f>
        <v/>
      </c>
      <c r="R112" s="45" t="s">
        <v>19</v>
      </c>
      <c r="S112" s="45" t="s">
        <v>1684</v>
      </c>
      <c r="U112" s="25" t="s">
        <v>17</v>
      </c>
      <c r="V112" s="25" t="s">
        <v>17</v>
      </c>
      <c r="W112" s="25" t="s">
        <v>19</v>
      </c>
    </row>
    <row r="113" spans="1:20" hidden="1">
      <c r="A113" s="47">
        <f t="shared" si="1"/>
        <v>1691</v>
      </c>
      <c r="B113" s="50">
        <v>691</v>
      </c>
      <c r="C113" s="50">
        <v>9162075</v>
      </c>
      <c r="D113" s="50">
        <v>2075</v>
      </c>
      <c r="E113" s="50">
        <v>115529</v>
      </c>
      <c r="F113" s="50" t="s">
        <v>758</v>
      </c>
      <c r="G113" s="50" t="s">
        <v>87</v>
      </c>
      <c r="H113" s="49" t="s">
        <v>19</v>
      </c>
      <c r="I113" s="45" t="str">
        <f>""</f>
        <v/>
      </c>
      <c r="J113" s="45" t="str">
        <f>""</f>
        <v/>
      </c>
      <c r="K113" s="45" t="str">
        <f>""</f>
        <v/>
      </c>
      <c r="L113" s="45" t="str">
        <f>""</f>
        <v/>
      </c>
      <c r="M113" s="94" t="str">
        <f>""</f>
        <v/>
      </c>
      <c r="N113" s="94" t="str">
        <f>""</f>
        <v/>
      </c>
      <c r="O113" s="94" t="str">
        <f>""</f>
        <v/>
      </c>
      <c r="P113" s="45" t="str">
        <f>""</f>
        <v/>
      </c>
      <c r="Q113" s="45" t="str">
        <f>""</f>
        <v/>
      </c>
      <c r="R113" s="45" t="s">
        <v>19</v>
      </c>
      <c r="S113" s="45" t="s">
        <v>1461</v>
      </c>
    </row>
    <row r="114" spans="1:20" hidden="1">
      <c r="A114" s="47">
        <f t="shared" si="1"/>
        <v>1693</v>
      </c>
      <c r="B114" s="50">
        <v>693</v>
      </c>
      <c r="C114" s="50">
        <v>9165210</v>
      </c>
      <c r="D114" s="50">
        <v>5210</v>
      </c>
      <c r="E114" s="50">
        <v>115740</v>
      </c>
      <c r="F114" s="50" t="s">
        <v>1361</v>
      </c>
      <c r="G114" s="50" t="s">
        <v>87</v>
      </c>
      <c r="H114" s="49" t="s">
        <v>19</v>
      </c>
      <c r="I114" s="45" t="str">
        <f>""</f>
        <v/>
      </c>
      <c r="J114" s="45" t="str">
        <f>""</f>
        <v/>
      </c>
      <c r="K114" s="45" t="str">
        <f>""</f>
        <v/>
      </c>
      <c r="L114" s="45" t="str">
        <f>""</f>
        <v/>
      </c>
      <c r="M114" s="94" t="str">
        <f>""</f>
        <v/>
      </c>
      <c r="N114" s="94" t="str">
        <f>""</f>
        <v/>
      </c>
      <c r="O114" s="94" t="str">
        <f>""</f>
        <v/>
      </c>
      <c r="P114" s="45" t="str">
        <f>""</f>
        <v/>
      </c>
      <c r="Q114" s="45" t="str">
        <f>""</f>
        <v/>
      </c>
      <c r="R114" s="45" t="s">
        <v>19</v>
      </c>
      <c r="S114" s="45" t="s">
        <v>1461</v>
      </c>
    </row>
    <row r="115" spans="1:20" hidden="1">
      <c r="A115" s="47">
        <f t="shared" si="1"/>
        <v>1694</v>
      </c>
      <c r="B115" s="50">
        <v>694</v>
      </c>
      <c r="C115" s="50">
        <v>9163331</v>
      </c>
      <c r="D115" s="50">
        <v>3331</v>
      </c>
      <c r="E115" s="50">
        <v>115688</v>
      </c>
      <c r="F115" s="50" t="s">
        <v>1532</v>
      </c>
      <c r="G115" s="50" t="s">
        <v>87</v>
      </c>
      <c r="H115" s="49" t="s">
        <v>19</v>
      </c>
      <c r="I115" s="45" t="str">
        <f>""</f>
        <v/>
      </c>
      <c r="J115" s="45" t="str">
        <f>""</f>
        <v/>
      </c>
      <c r="K115" s="45" t="str">
        <f>""</f>
        <v/>
      </c>
      <c r="L115" s="45" t="str">
        <f>""</f>
        <v/>
      </c>
      <c r="M115" s="94" t="str">
        <f>""</f>
        <v/>
      </c>
      <c r="N115" s="94" t="str">
        <f>""</f>
        <v/>
      </c>
      <c r="O115" s="94" t="str">
        <f>""</f>
        <v/>
      </c>
      <c r="P115" s="45" t="str">
        <f>""</f>
        <v/>
      </c>
      <c r="Q115" s="45" t="str">
        <f>""</f>
        <v/>
      </c>
      <c r="R115" s="45" t="s">
        <v>19</v>
      </c>
      <c r="S115" s="45" t="s">
        <v>1461</v>
      </c>
      <c r="T115" s="26"/>
    </row>
    <row r="116" spans="1:20" hidden="1">
      <c r="A116" s="47">
        <f t="shared" si="1"/>
        <v>1695</v>
      </c>
      <c r="B116" s="47">
        <v>695</v>
      </c>
      <c r="C116" s="47">
        <v>9163044</v>
      </c>
      <c r="D116" s="47">
        <v>3044</v>
      </c>
      <c r="E116" s="47">
        <v>115631</v>
      </c>
      <c r="F116" s="47" t="s">
        <v>1533</v>
      </c>
      <c r="G116" s="47" t="s">
        <v>87</v>
      </c>
      <c r="H116" s="49" t="s">
        <v>19</v>
      </c>
      <c r="I116" s="45" t="str">
        <f>""</f>
        <v/>
      </c>
      <c r="J116" s="45" t="str">
        <f>""</f>
        <v/>
      </c>
      <c r="K116" s="45" t="str">
        <f>""</f>
        <v/>
      </c>
      <c r="L116" s="45" t="str">
        <f>""</f>
        <v/>
      </c>
      <c r="M116" s="94" t="str">
        <f>""</f>
        <v/>
      </c>
      <c r="N116" s="94" t="str">
        <f>""</f>
        <v/>
      </c>
      <c r="O116" s="94" t="str">
        <f>""</f>
        <v/>
      </c>
      <c r="P116" s="45" t="str">
        <f>""</f>
        <v/>
      </c>
      <c r="Q116" s="45" t="str">
        <f>""</f>
        <v/>
      </c>
      <c r="R116" s="45" t="s">
        <v>19</v>
      </c>
      <c r="S116" s="45" t="s">
        <v>1461</v>
      </c>
    </row>
    <row r="117" spans="1:20" hidden="1">
      <c r="A117" s="47">
        <f t="shared" si="1"/>
        <v>1699</v>
      </c>
      <c r="B117" s="47">
        <v>699</v>
      </c>
      <c r="C117" s="47">
        <v>9163045</v>
      </c>
      <c r="D117" s="47">
        <v>3045</v>
      </c>
      <c r="E117" s="47">
        <v>115632</v>
      </c>
      <c r="F117" s="47" t="s">
        <v>1534</v>
      </c>
      <c r="G117" s="47" t="s">
        <v>87</v>
      </c>
      <c r="H117" s="49" t="s">
        <v>19</v>
      </c>
      <c r="I117" s="45" t="str">
        <f>""</f>
        <v/>
      </c>
      <c r="J117" s="45" t="str">
        <f>""</f>
        <v/>
      </c>
      <c r="K117" s="45" t="str">
        <f>""</f>
        <v/>
      </c>
      <c r="L117" s="45" t="str">
        <f>""</f>
        <v/>
      </c>
      <c r="M117" s="94" t="str">
        <f>""</f>
        <v/>
      </c>
      <c r="N117" s="94" t="str">
        <f>""</f>
        <v/>
      </c>
      <c r="O117" s="94" t="str">
        <f>""</f>
        <v/>
      </c>
      <c r="P117" s="45" t="str">
        <f>""</f>
        <v/>
      </c>
      <c r="Q117" s="45" t="str">
        <f>""</f>
        <v/>
      </c>
      <c r="R117" s="45" t="s">
        <v>19</v>
      </c>
      <c r="S117" s="45" t="s">
        <v>1461</v>
      </c>
    </row>
    <row r="118" spans="1:20" hidden="1">
      <c r="A118" s="47">
        <f t="shared" si="1"/>
        <v>1702</v>
      </c>
      <c r="B118" s="51">
        <v>702</v>
      </c>
      <c r="C118" s="51">
        <v>9162184</v>
      </c>
      <c r="D118" s="51">
        <v>2184</v>
      </c>
      <c r="E118" s="51">
        <v>133395</v>
      </c>
      <c r="F118" s="51" t="s">
        <v>1535</v>
      </c>
      <c r="G118" s="51" t="s">
        <v>87</v>
      </c>
      <c r="H118" s="49" t="s">
        <v>19</v>
      </c>
      <c r="I118" s="52" t="str">
        <f>""</f>
        <v/>
      </c>
      <c r="J118" s="52" t="str">
        <f>""</f>
        <v/>
      </c>
      <c r="K118" s="52" t="str">
        <f>""</f>
        <v/>
      </c>
      <c r="L118" s="52" t="str">
        <f>""</f>
        <v/>
      </c>
      <c r="M118" s="55" t="str">
        <f>""</f>
        <v/>
      </c>
      <c r="N118" s="55" t="str">
        <f>""</f>
        <v/>
      </c>
      <c r="O118" s="55" t="str">
        <f>""</f>
        <v/>
      </c>
      <c r="P118" s="53" t="str">
        <f>""</f>
        <v/>
      </c>
      <c r="Q118" s="45" t="str">
        <f>""</f>
        <v/>
      </c>
      <c r="R118" s="45" t="s">
        <v>19</v>
      </c>
      <c r="S118" s="45" t="s">
        <v>1461</v>
      </c>
    </row>
    <row r="119" spans="1:20" hidden="1">
      <c r="A119" s="47">
        <f t="shared" si="1"/>
        <v>2702</v>
      </c>
      <c r="B119" s="51">
        <v>702</v>
      </c>
      <c r="C119" s="51">
        <v>9162184</v>
      </c>
      <c r="D119" s="51">
        <v>2184</v>
      </c>
      <c r="E119" s="51">
        <v>133395</v>
      </c>
      <c r="F119" s="51" t="s">
        <v>1535</v>
      </c>
      <c r="G119" s="51" t="s">
        <v>87</v>
      </c>
      <c r="H119" s="49" t="s">
        <v>19</v>
      </c>
      <c r="I119" s="52" t="str">
        <f>""</f>
        <v/>
      </c>
      <c r="J119" s="52" t="str">
        <f>""</f>
        <v/>
      </c>
      <c r="K119" s="52" t="str">
        <f>""</f>
        <v/>
      </c>
      <c r="L119" s="52" t="str">
        <f>""</f>
        <v/>
      </c>
      <c r="M119" s="55" t="str">
        <f>""</f>
        <v/>
      </c>
      <c r="N119" s="55" t="str">
        <f>""</f>
        <v/>
      </c>
      <c r="O119" s="55" t="str">
        <f>""</f>
        <v/>
      </c>
      <c r="P119" s="53" t="str">
        <f>""</f>
        <v/>
      </c>
      <c r="Q119" s="45" t="str">
        <f>""</f>
        <v/>
      </c>
      <c r="R119" s="45" t="s">
        <v>19</v>
      </c>
      <c r="S119" s="45" t="s">
        <v>1461</v>
      </c>
    </row>
    <row r="120" spans="1:20" hidden="1">
      <c r="A120" s="47">
        <f t="shared" si="1"/>
        <v>3702</v>
      </c>
      <c r="B120" s="51">
        <v>702</v>
      </c>
      <c r="C120" s="51">
        <v>9162184</v>
      </c>
      <c r="D120" s="51">
        <v>2184</v>
      </c>
      <c r="E120" s="51">
        <v>133395</v>
      </c>
      <c r="F120" s="51" t="s">
        <v>1535</v>
      </c>
      <c r="G120" s="51" t="s">
        <v>87</v>
      </c>
      <c r="H120" s="49" t="s">
        <v>19</v>
      </c>
      <c r="I120" s="52" t="str">
        <f>""</f>
        <v/>
      </c>
      <c r="J120" s="52" t="str">
        <f>""</f>
        <v/>
      </c>
      <c r="K120" s="52" t="str">
        <f>""</f>
        <v/>
      </c>
      <c r="L120" s="52" t="str">
        <f>""</f>
        <v/>
      </c>
      <c r="M120" s="55" t="str">
        <f>""</f>
        <v/>
      </c>
      <c r="N120" s="55" t="str">
        <f>""</f>
        <v/>
      </c>
      <c r="O120" s="55" t="str">
        <f>""</f>
        <v/>
      </c>
      <c r="P120" s="53" t="str">
        <f>""</f>
        <v/>
      </c>
      <c r="Q120" s="45" t="str">
        <f>""</f>
        <v/>
      </c>
      <c r="R120" s="45" t="s">
        <v>19</v>
      </c>
      <c r="S120" s="45" t="s">
        <v>1461</v>
      </c>
    </row>
    <row r="121" spans="1:20" hidden="1">
      <c r="A121" s="47">
        <f t="shared" si="1"/>
        <v>1709</v>
      </c>
      <c r="B121" s="50">
        <v>709</v>
      </c>
      <c r="C121" s="50">
        <v>9162077</v>
      </c>
      <c r="D121" s="50">
        <v>2077</v>
      </c>
      <c r="E121" s="50">
        <v>115531</v>
      </c>
      <c r="F121" s="50" t="s">
        <v>1536</v>
      </c>
      <c r="G121" s="50" t="s">
        <v>87</v>
      </c>
      <c r="H121" s="49" t="s">
        <v>19</v>
      </c>
      <c r="I121" s="45" t="str">
        <f>""</f>
        <v/>
      </c>
      <c r="J121" s="45" t="str">
        <f>""</f>
        <v/>
      </c>
      <c r="K121" s="45" t="str">
        <f>""</f>
        <v/>
      </c>
      <c r="L121" s="45" t="str">
        <f>""</f>
        <v/>
      </c>
      <c r="M121" s="94" t="str">
        <f>""</f>
        <v/>
      </c>
      <c r="N121" s="94" t="str">
        <f>""</f>
        <v/>
      </c>
      <c r="O121" s="94" t="str">
        <f>""</f>
        <v/>
      </c>
      <c r="P121" s="45" t="str">
        <f>""</f>
        <v/>
      </c>
      <c r="Q121" s="45" t="str">
        <f>""</f>
        <v/>
      </c>
      <c r="R121" s="45" t="s">
        <v>19</v>
      </c>
      <c r="S121" s="45" t="s">
        <v>1461</v>
      </c>
    </row>
    <row r="122" spans="1:20" ht="25.5" hidden="1">
      <c r="A122" s="47">
        <f t="shared" si="1"/>
        <v>1710</v>
      </c>
      <c r="B122" s="51">
        <v>710</v>
      </c>
      <c r="C122" s="51">
        <v>9163048</v>
      </c>
      <c r="D122" s="51">
        <v>3048</v>
      </c>
      <c r="E122" s="51">
        <v>115635</v>
      </c>
      <c r="F122" s="67" t="s">
        <v>1537</v>
      </c>
      <c r="G122" s="51" t="s">
        <v>87</v>
      </c>
      <c r="H122" s="49" t="s">
        <v>19</v>
      </c>
      <c r="I122" s="45" t="str">
        <f>""</f>
        <v/>
      </c>
      <c r="J122" s="45" t="str">
        <f>""</f>
        <v/>
      </c>
      <c r="K122" s="45" t="str">
        <f>""</f>
        <v/>
      </c>
      <c r="L122" s="45" t="str">
        <f>""</f>
        <v/>
      </c>
      <c r="M122" s="94" t="str">
        <f>""</f>
        <v/>
      </c>
      <c r="N122" s="94" t="str">
        <f>""</f>
        <v/>
      </c>
      <c r="O122" s="94" t="str">
        <f>""</f>
        <v/>
      </c>
      <c r="P122" s="45" t="str">
        <f>""</f>
        <v/>
      </c>
      <c r="Q122" s="45" t="str">
        <f>""</f>
        <v/>
      </c>
      <c r="R122" s="45" t="s">
        <v>19</v>
      </c>
      <c r="S122" s="45" t="s">
        <v>1461</v>
      </c>
      <c r="T122" s="26"/>
    </row>
    <row r="123" spans="1:20" ht="25.5" hidden="1">
      <c r="A123" s="47">
        <f t="shared" si="1"/>
        <v>2710</v>
      </c>
      <c r="B123" s="51">
        <v>710</v>
      </c>
      <c r="C123" s="51">
        <v>9163048</v>
      </c>
      <c r="D123" s="51">
        <v>3048</v>
      </c>
      <c r="E123" s="51">
        <v>115635</v>
      </c>
      <c r="F123" s="67" t="s">
        <v>1537</v>
      </c>
      <c r="G123" s="51" t="s">
        <v>87</v>
      </c>
      <c r="H123" s="49" t="s">
        <v>19</v>
      </c>
      <c r="I123" s="45" t="str">
        <f>""</f>
        <v/>
      </c>
      <c r="J123" s="45" t="str">
        <f>""</f>
        <v/>
      </c>
      <c r="K123" s="45" t="str">
        <f>""</f>
        <v/>
      </c>
      <c r="L123" s="45" t="str">
        <f>""</f>
        <v/>
      </c>
      <c r="M123" s="94" t="str">
        <f>""</f>
        <v/>
      </c>
      <c r="N123" s="94" t="str">
        <f>""</f>
        <v/>
      </c>
      <c r="O123" s="94" t="str">
        <f>""</f>
        <v/>
      </c>
      <c r="P123" s="45" t="str">
        <f>""</f>
        <v/>
      </c>
      <c r="Q123" s="45" t="str">
        <f>""</f>
        <v/>
      </c>
      <c r="R123" s="45" t="s">
        <v>19</v>
      </c>
      <c r="S123" s="45" t="s">
        <v>1461</v>
      </c>
      <c r="T123" s="26"/>
    </row>
    <row r="124" spans="1:20" hidden="1">
      <c r="A124" s="47">
        <f t="shared" si="1"/>
        <v>1714</v>
      </c>
      <c r="B124" s="50">
        <v>714</v>
      </c>
      <c r="C124" s="50">
        <v>9163050</v>
      </c>
      <c r="D124" s="50">
        <v>3050</v>
      </c>
      <c r="E124" s="50">
        <v>115636</v>
      </c>
      <c r="F124" s="50" t="s">
        <v>1538</v>
      </c>
      <c r="G124" s="50" t="s">
        <v>87</v>
      </c>
      <c r="H124" s="49" t="s">
        <v>19</v>
      </c>
      <c r="I124" s="45" t="str">
        <f>""</f>
        <v/>
      </c>
      <c r="J124" s="45" t="str">
        <f>""</f>
        <v/>
      </c>
      <c r="K124" s="45" t="str">
        <f>""</f>
        <v/>
      </c>
      <c r="L124" s="45" t="str">
        <f>""</f>
        <v/>
      </c>
      <c r="M124" s="94" t="str">
        <f>""</f>
        <v/>
      </c>
      <c r="N124" s="94" t="str">
        <f>""</f>
        <v/>
      </c>
      <c r="O124" s="94" t="str">
        <f>""</f>
        <v/>
      </c>
      <c r="P124" s="45" t="str">
        <f>""</f>
        <v/>
      </c>
      <c r="Q124" s="45" t="str">
        <f>""</f>
        <v/>
      </c>
      <c r="R124" s="45" t="s">
        <v>19</v>
      </c>
      <c r="S124" s="45" t="s">
        <v>1461</v>
      </c>
    </row>
    <row r="125" spans="1:20" hidden="1">
      <c r="A125" s="47">
        <f t="shared" si="1"/>
        <v>1717</v>
      </c>
      <c r="B125" s="50">
        <v>717</v>
      </c>
      <c r="C125" s="50">
        <v>9162081</v>
      </c>
      <c r="D125" s="50">
        <v>2081</v>
      </c>
      <c r="E125" s="50">
        <v>115533</v>
      </c>
      <c r="F125" s="50" t="s">
        <v>841</v>
      </c>
      <c r="G125" s="50" t="s">
        <v>87</v>
      </c>
      <c r="H125" s="49" t="s">
        <v>19</v>
      </c>
      <c r="I125" s="52" t="str">
        <f>""</f>
        <v/>
      </c>
      <c r="J125" s="52" t="str">
        <f>""</f>
        <v/>
      </c>
      <c r="K125" s="52" t="str">
        <f>""</f>
        <v/>
      </c>
      <c r="L125" s="52" t="str">
        <f>""</f>
        <v/>
      </c>
      <c r="M125" s="55" t="str">
        <f>""</f>
        <v/>
      </c>
      <c r="N125" s="55" t="str">
        <f>""</f>
        <v/>
      </c>
      <c r="O125" s="55" t="str">
        <f>""</f>
        <v/>
      </c>
      <c r="P125" s="53" t="str">
        <f>""</f>
        <v/>
      </c>
      <c r="Q125" s="45" t="str">
        <f>""</f>
        <v/>
      </c>
      <c r="R125" s="45" t="s">
        <v>19</v>
      </c>
      <c r="S125" s="45" t="s">
        <v>1461</v>
      </c>
    </row>
    <row r="126" spans="1:20" hidden="1">
      <c r="A126" s="47">
        <f t="shared" si="1"/>
        <v>1720</v>
      </c>
      <c r="B126" s="51">
        <v>720</v>
      </c>
      <c r="C126" s="51">
        <v>9163337</v>
      </c>
      <c r="D126" s="51">
        <v>3337</v>
      </c>
      <c r="E126" s="51">
        <v>115692</v>
      </c>
      <c r="F126" s="51" t="s">
        <v>1539</v>
      </c>
      <c r="G126" s="51" t="s">
        <v>87</v>
      </c>
      <c r="H126" s="49" t="s">
        <v>19</v>
      </c>
      <c r="I126" s="45" t="str">
        <f>""</f>
        <v/>
      </c>
      <c r="J126" s="45" t="str">
        <f>""</f>
        <v/>
      </c>
      <c r="K126" s="45" t="str">
        <f>""</f>
        <v/>
      </c>
      <c r="L126" s="45" t="str">
        <f>""</f>
        <v/>
      </c>
      <c r="M126" s="94" t="str">
        <f>""</f>
        <v/>
      </c>
      <c r="N126" s="94" t="str">
        <f>""</f>
        <v/>
      </c>
      <c r="O126" s="94" t="str">
        <f>""</f>
        <v/>
      </c>
      <c r="P126" s="45" t="str">
        <f>""</f>
        <v/>
      </c>
      <c r="Q126" s="45" t="str">
        <f>""</f>
        <v/>
      </c>
      <c r="R126" s="45" t="s">
        <v>19</v>
      </c>
      <c r="S126" s="45" t="s">
        <v>1461</v>
      </c>
    </row>
    <row r="127" spans="1:20" hidden="1">
      <c r="A127" s="47">
        <f t="shared" si="1"/>
        <v>2720</v>
      </c>
      <c r="B127" s="51">
        <v>720</v>
      </c>
      <c r="C127" s="51">
        <v>9163337</v>
      </c>
      <c r="D127" s="51">
        <v>3337</v>
      </c>
      <c r="E127" s="51">
        <v>115692</v>
      </c>
      <c r="F127" s="51" t="s">
        <v>1539</v>
      </c>
      <c r="G127" s="51" t="s">
        <v>87</v>
      </c>
      <c r="H127" s="49" t="s">
        <v>19</v>
      </c>
      <c r="I127" s="45" t="str">
        <f>""</f>
        <v/>
      </c>
      <c r="J127" s="45" t="str">
        <f>""</f>
        <v/>
      </c>
      <c r="K127" s="45" t="str">
        <f>""</f>
        <v/>
      </c>
      <c r="L127" s="45" t="str">
        <f>""</f>
        <v/>
      </c>
      <c r="M127" s="94" t="str">
        <f>""</f>
        <v/>
      </c>
      <c r="N127" s="94" t="str">
        <f>""</f>
        <v/>
      </c>
      <c r="O127" s="94" t="str">
        <f>""</f>
        <v/>
      </c>
      <c r="P127" s="45" t="str">
        <f>""</f>
        <v/>
      </c>
      <c r="Q127" s="45" t="str">
        <f>""</f>
        <v/>
      </c>
      <c r="R127" s="45" t="s">
        <v>19</v>
      </c>
      <c r="S127" s="45" t="s">
        <v>1461</v>
      </c>
    </row>
    <row r="128" spans="1:20" hidden="1">
      <c r="A128" s="47">
        <f t="shared" si="1"/>
        <v>1721</v>
      </c>
      <c r="B128" s="50">
        <v>721</v>
      </c>
      <c r="C128" s="50">
        <v>9163338</v>
      </c>
      <c r="D128" s="50">
        <v>3338</v>
      </c>
      <c r="E128" s="50">
        <v>115693</v>
      </c>
      <c r="F128" s="50" t="s">
        <v>1540</v>
      </c>
      <c r="G128" s="50" t="s">
        <v>87</v>
      </c>
      <c r="H128" s="49" t="s">
        <v>19</v>
      </c>
      <c r="I128" s="45" t="str">
        <f>""</f>
        <v/>
      </c>
      <c r="J128" s="45" t="str">
        <f>""</f>
        <v/>
      </c>
      <c r="K128" s="45" t="str">
        <f>""</f>
        <v/>
      </c>
      <c r="L128" s="45" t="str">
        <f>""</f>
        <v/>
      </c>
      <c r="M128" s="94" t="str">
        <f>""</f>
        <v/>
      </c>
      <c r="N128" s="94" t="str">
        <f>""</f>
        <v/>
      </c>
      <c r="O128" s="94" t="str">
        <f>""</f>
        <v/>
      </c>
      <c r="P128" s="45" t="str">
        <f>""</f>
        <v/>
      </c>
      <c r="Q128" s="45" t="str">
        <f>""</f>
        <v/>
      </c>
      <c r="R128" s="45" t="s">
        <v>19</v>
      </c>
      <c r="S128" s="45" t="s">
        <v>1461</v>
      </c>
    </row>
    <row r="129" spans="1:23" hidden="1">
      <c r="A129" s="47">
        <f t="shared" si="1"/>
        <v>1724</v>
      </c>
      <c r="B129" s="47">
        <v>724</v>
      </c>
      <c r="C129" s="47">
        <v>9163052</v>
      </c>
      <c r="D129" s="47">
        <v>3052</v>
      </c>
      <c r="E129" s="47">
        <v>115637</v>
      </c>
      <c r="F129" s="47" t="s">
        <v>1541</v>
      </c>
      <c r="G129" s="47" t="s">
        <v>87</v>
      </c>
      <c r="H129" s="49" t="s">
        <v>19</v>
      </c>
      <c r="I129" s="45" t="str">
        <f>""</f>
        <v/>
      </c>
      <c r="J129" s="45" t="str">
        <f>""</f>
        <v/>
      </c>
      <c r="K129" s="45" t="str">
        <f>""</f>
        <v/>
      </c>
      <c r="L129" s="45" t="str">
        <f>""</f>
        <v/>
      </c>
      <c r="M129" s="94" t="str">
        <f>""</f>
        <v/>
      </c>
      <c r="N129" s="94" t="str">
        <f>""</f>
        <v/>
      </c>
      <c r="O129" s="94" t="str">
        <f>""</f>
        <v/>
      </c>
      <c r="P129" s="45" t="str">
        <f>""</f>
        <v/>
      </c>
      <c r="Q129" s="45" t="str">
        <f>""</f>
        <v/>
      </c>
      <c r="R129" s="45" t="s">
        <v>19</v>
      </c>
      <c r="S129" s="45" t="s">
        <v>1461</v>
      </c>
    </row>
    <row r="130" spans="1:23" ht="25.5" hidden="1">
      <c r="A130" s="47">
        <f t="shared" si="1"/>
        <v>1726</v>
      </c>
      <c r="B130" s="47">
        <v>726</v>
      </c>
      <c r="C130" s="47">
        <v>9165203</v>
      </c>
      <c r="D130" s="47">
        <v>5203</v>
      </c>
      <c r="E130" s="47">
        <v>115733</v>
      </c>
      <c r="F130" s="68" t="s">
        <v>1542</v>
      </c>
      <c r="G130" s="47" t="s">
        <v>87</v>
      </c>
      <c r="H130" s="49" t="s">
        <v>19</v>
      </c>
      <c r="I130" s="45" t="str">
        <f>""</f>
        <v/>
      </c>
      <c r="J130" s="45" t="str">
        <f>""</f>
        <v/>
      </c>
      <c r="K130" s="45" t="str">
        <f>""</f>
        <v/>
      </c>
      <c r="L130" s="45" t="str">
        <f>""</f>
        <v/>
      </c>
      <c r="M130" s="94" t="str">
        <f>""</f>
        <v/>
      </c>
      <c r="N130" s="94" t="str">
        <f>""</f>
        <v/>
      </c>
      <c r="O130" s="94" t="str">
        <f>""</f>
        <v/>
      </c>
      <c r="P130" s="45" t="str">
        <f>""</f>
        <v/>
      </c>
      <c r="Q130" s="45" t="str">
        <f>""</f>
        <v/>
      </c>
      <c r="R130" s="45" t="s">
        <v>19</v>
      </c>
      <c r="S130" s="45" t="s">
        <v>1461</v>
      </c>
    </row>
    <row r="131" spans="1:23" ht="24" hidden="1">
      <c r="A131" s="47">
        <f t="shared" si="1"/>
        <v>1727</v>
      </c>
      <c r="B131" s="47">
        <v>727</v>
      </c>
      <c r="C131" s="47">
        <v>9165211</v>
      </c>
      <c r="D131" s="47">
        <v>5211</v>
      </c>
      <c r="E131" s="47">
        <v>115741</v>
      </c>
      <c r="F131" s="102" t="s">
        <v>1543</v>
      </c>
      <c r="G131" s="47"/>
      <c r="H131" s="49" t="s">
        <v>19</v>
      </c>
      <c r="I131" s="45" t="str">
        <f>""</f>
        <v/>
      </c>
      <c r="J131" s="45" t="str">
        <f>""</f>
        <v/>
      </c>
      <c r="K131" s="45" t="str">
        <f>""</f>
        <v/>
      </c>
      <c r="L131" s="45" t="str">
        <f>""</f>
        <v/>
      </c>
      <c r="M131" s="94" t="str">
        <f>""</f>
        <v/>
      </c>
      <c r="N131" s="94" t="str">
        <f>""</f>
        <v/>
      </c>
      <c r="O131" s="94" t="str">
        <f>""</f>
        <v/>
      </c>
      <c r="P131" s="45" t="str">
        <f>""</f>
        <v/>
      </c>
      <c r="Q131" s="45" t="str">
        <f>""</f>
        <v/>
      </c>
      <c r="R131" s="45" t="s">
        <v>19</v>
      </c>
      <c r="S131" s="45" t="s">
        <v>1461</v>
      </c>
    </row>
    <row r="132" spans="1:23" hidden="1">
      <c r="A132" s="47">
        <f t="shared" si="1"/>
        <v>1728</v>
      </c>
      <c r="B132" s="50">
        <v>728</v>
      </c>
      <c r="C132" s="50">
        <v>9163340</v>
      </c>
      <c r="D132" s="50">
        <v>3340</v>
      </c>
      <c r="E132" s="50">
        <v>115694</v>
      </c>
      <c r="F132" s="50" t="s">
        <v>1544</v>
      </c>
      <c r="G132" s="50" t="s">
        <v>87</v>
      </c>
      <c r="H132" s="49" t="s">
        <v>19</v>
      </c>
      <c r="I132" s="45" t="str">
        <f>""</f>
        <v/>
      </c>
      <c r="J132" s="45" t="str">
        <f>""</f>
        <v/>
      </c>
      <c r="K132" s="45" t="str">
        <f>""</f>
        <v/>
      </c>
      <c r="L132" s="45" t="str">
        <f>""</f>
        <v/>
      </c>
      <c r="M132" s="94" t="str">
        <f>""</f>
        <v/>
      </c>
      <c r="N132" s="94" t="str">
        <f>""</f>
        <v/>
      </c>
      <c r="O132" s="94" t="str">
        <f>""</f>
        <v/>
      </c>
      <c r="P132" s="45" t="str">
        <f>""</f>
        <v/>
      </c>
      <c r="Q132" s="45" t="str">
        <f>""</f>
        <v/>
      </c>
      <c r="R132" s="45" t="s">
        <v>19</v>
      </c>
      <c r="S132" s="45" t="s">
        <v>1461</v>
      </c>
    </row>
    <row r="133" spans="1:23" ht="12.75" hidden="1" customHeight="1">
      <c r="A133" s="47">
        <f t="shared" si="1"/>
        <v>1730</v>
      </c>
      <c r="B133" s="50">
        <v>730</v>
      </c>
      <c r="C133" s="50">
        <v>9163056</v>
      </c>
      <c r="D133" s="50">
        <v>3056</v>
      </c>
      <c r="E133" s="50">
        <v>115641</v>
      </c>
      <c r="F133" s="50" t="s">
        <v>1545</v>
      </c>
      <c r="G133" s="50" t="s">
        <v>87</v>
      </c>
      <c r="H133" s="49" t="s">
        <v>19</v>
      </c>
      <c r="I133" s="52" t="str">
        <f>""</f>
        <v/>
      </c>
      <c r="J133" s="52" t="str">
        <f>""</f>
        <v/>
      </c>
      <c r="K133" s="52" t="str">
        <f>""</f>
        <v/>
      </c>
      <c r="L133" s="52" t="str">
        <f>""</f>
        <v/>
      </c>
      <c r="M133" s="55" t="str">
        <f>""</f>
        <v/>
      </c>
      <c r="N133" s="55" t="str">
        <f>""</f>
        <v/>
      </c>
      <c r="O133" s="55" t="str">
        <f>""</f>
        <v/>
      </c>
      <c r="P133" s="53" t="str">
        <f>""</f>
        <v/>
      </c>
      <c r="Q133" s="45" t="str">
        <f>""</f>
        <v/>
      </c>
      <c r="R133" s="45" t="s">
        <v>19</v>
      </c>
      <c r="S133" s="45" t="s">
        <v>1461</v>
      </c>
      <c r="T133" s="26"/>
    </row>
    <row r="134" spans="1:23" hidden="1">
      <c r="A134" s="47">
        <f t="shared" ref="A134:A197" si="2">IF(B134=B133,A133+1000,1000+B134)</f>
        <v>1731</v>
      </c>
      <c r="B134" s="47">
        <v>731</v>
      </c>
      <c r="C134" s="47">
        <v>9163341</v>
      </c>
      <c r="D134" s="47">
        <v>3341</v>
      </c>
      <c r="E134" s="47">
        <v>115695</v>
      </c>
      <c r="F134" s="47" t="s">
        <v>1546</v>
      </c>
      <c r="G134" s="47" t="s">
        <v>87</v>
      </c>
      <c r="H134" s="49" t="s">
        <v>19</v>
      </c>
      <c r="I134" s="45" t="str">
        <f>""</f>
        <v/>
      </c>
      <c r="J134" s="45" t="str">
        <f>""</f>
        <v/>
      </c>
      <c r="K134" s="45" t="str">
        <f>""</f>
        <v/>
      </c>
      <c r="L134" s="45" t="str">
        <f>""</f>
        <v/>
      </c>
      <c r="M134" s="94" t="str">
        <f>""</f>
        <v/>
      </c>
      <c r="N134" s="94" t="str">
        <f>""</f>
        <v/>
      </c>
      <c r="O134" s="94" t="str">
        <f>""</f>
        <v/>
      </c>
      <c r="P134" s="45" t="str">
        <f>""</f>
        <v/>
      </c>
      <c r="Q134" s="45" t="str">
        <f>""</f>
        <v/>
      </c>
      <c r="R134" s="45" t="s">
        <v>19</v>
      </c>
      <c r="S134" s="45" t="s">
        <v>1461</v>
      </c>
    </row>
    <row r="135" spans="1:23" hidden="1">
      <c r="A135" s="47">
        <f t="shared" si="2"/>
        <v>1732</v>
      </c>
      <c r="B135" s="47">
        <v>732</v>
      </c>
      <c r="C135" s="47">
        <v>9162119</v>
      </c>
      <c r="D135" s="47">
        <v>2119</v>
      </c>
      <c r="E135" s="47">
        <v>115563</v>
      </c>
      <c r="F135" s="47" t="s">
        <v>899</v>
      </c>
      <c r="G135" s="47" t="s">
        <v>87</v>
      </c>
      <c r="H135" s="49" t="s">
        <v>19</v>
      </c>
      <c r="I135" s="45" t="str">
        <f>""</f>
        <v/>
      </c>
      <c r="J135" s="45" t="str">
        <f>""</f>
        <v/>
      </c>
      <c r="K135" s="45" t="str">
        <f>""</f>
        <v/>
      </c>
      <c r="L135" s="45" t="str">
        <f>""</f>
        <v/>
      </c>
      <c r="M135" s="94" t="str">
        <f>""</f>
        <v/>
      </c>
      <c r="N135" s="94" t="str">
        <f>""</f>
        <v/>
      </c>
      <c r="O135" s="94" t="str">
        <f>""</f>
        <v/>
      </c>
      <c r="P135" s="45" t="str">
        <f>""</f>
        <v/>
      </c>
      <c r="Q135" s="45" t="str">
        <f>""</f>
        <v/>
      </c>
      <c r="R135" s="45" t="s">
        <v>19</v>
      </c>
      <c r="S135" s="45" t="s">
        <v>1461</v>
      </c>
    </row>
    <row r="136" spans="1:23" hidden="1">
      <c r="A136" s="47">
        <f t="shared" si="2"/>
        <v>1733</v>
      </c>
      <c r="B136" s="48">
        <v>733</v>
      </c>
      <c r="C136" s="48">
        <v>9163057</v>
      </c>
      <c r="D136" s="48">
        <v>3057</v>
      </c>
      <c r="E136" s="48">
        <v>115642</v>
      </c>
      <c r="F136" s="48" t="s">
        <v>1547</v>
      </c>
      <c r="G136" s="48" t="s">
        <v>87</v>
      </c>
      <c r="H136" s="49" t="s">
        <v>19</v>
      </c>
      <c r="I136" s="45" t="str">
        <f>""</f>
        <v/>
      </c>
      <c r="J136" s="45" t="str">
        <f>""</f>
        <v/>
      </c>
      <c r="K136" s="45" t="str">
        <f>""</f>
        <v/>
      </c>
      <c r="L136" s="45" t="str">
        <f>""</f>
        <v/>
      </c>
      <c r="M136" s="94" t="str">
        <f>""</f>
        <v/>
      </c>
      <c r="N136" s="94" t="str">
        <f>""</f>
        <v/>
      </c>
      <c r="O136" s="94" t="str">
        <f>""</f>
        <v/>
      </c>
      <c r="P136" s="45" t="str">
        <f>""</f>
        <v/>
      </c>
      <c r="Q136" s="45" t="str">
        <f>""</f>
        <v/>
      </c>
      <c r="R136" s="45" t="s">
        <v>19</v>
      </c>
      <c r="S136" s="45" t="s">
        <v>1461</v>
      </c>
      <c r="T136" s="26"/>
    </row>
    <row r="137" spans="1:23" hidden="1">
      <c r="A137" s="47">
        <f t="shared" si="2"/>
        <v>2733</v>
      </c>
      <c r="B137" s="51">
        <v>733</v>
      </c>
      <c r="C137" s="51">
        <v>9163057</v>
      </c>
      <c r="D137" s="51">
        <v>3057</v>
      </c>
      <c r="E137" s="51">
        <v>115642</v>
      </c>
      <c r="F137" s="51" t="s">
        <v>1547</v>
      </c>
      <c r="G137" s="51" t="s">
        <v>87</v>
      </c>
      <c r="H137" s="49" t="s">
        <v>19</v>
      </c>
      <c r="I137" s="45" t="str">
        <f>""</f>
        <v/>
      </c>
      <c r="J137" s="45" t="str">
        <f>""</f>
        <v/>
      </c>
      <c r="K137" s="45" t="str">
        <f>""</f>
        <v/>
      </c>
      <c r="L137" s="45" t="str">
        <f>""</f>
        <v/>
      </c>
      <c r="M137" s="94" t="str">
        <f>""</f>
        <v/>
      </c>
      <c r="N137" s="94" t="str">
        <f>""</f>
        <v/>
      </c>
      <c r="O137" s="94" t="str">
        <f>""</f>
        <v/>
      </c>
      <c r="P137" s="45" t="str">
        <f>""</f>
        <v/>
      </c>
      <c r="Q137" s="45" t="str">
        <f>""</f>
        <v/>
      </c>
      <c r="R137" s="45" t="s">
        <v>19</v>
      </c>
      <c r="S137" s="45" t="s">
        <v>1461</v>
      </c>
    </row>
    <row r="138" spans="1:23" ht="76.5">
      <c r="A138" s="47">
        <f t="shared" si="2"/>
        <v>1734</v>
      </c>
      <c r="B138" s="51">
        <v>734</v>
      </c>
      <c r="C138" s="51">
        <v>9163356</v>
      </c>
      <c r="D138" s="51">
        <v>3356</v>
      </c>
      <c r="E138" s="51">
        <v>115707</v>
      </c>
      <c r="F138" s="51" t="s">
        <v>1548</v>
      </c>
      <c r="G138" s="51" t="s">
        <v>87</v>
      </c>
      <c r="H138" s="49" t="s">
        <v>1472</v>
      </c>
      <c r="I138" s="62" t="s">
        <v>1685</v>
      </c>
      <c r="J138" s="62" t="s">
        <v>1686</v>
      </c>
      <c r="K138" s="96">
        <f>2295.95*4</f>
        <v>9183.7999999999993</v>
      </c>
      <c r="L138" s="76">
        <v>3</v>
      </c>
      <c r="M138" s="103">
        <v>42899</v>
      </c>
      <c r="N138" s="56">
        <v>36</v>
      </c>
      <c r="O138" s="89">
        <f>EDATE(M138,N138)-1</f>
        <v>43994</v>
      </c>
      <c r="P138" s="62" t="str">
        <f>""</f>
        <v/>
      </c>
      <c r="Q138" s="76" t="str">
        <f>""</f>
        <v/>
      </c>
      <c r="R138" s="45" t="s">
        <v>17</v>
      </c>
      <c r="S138" s="45" t="s">
        <v>1687</v>
      </c>
      <c r="T138" s="26"/>
      <c r="U138" s="25" t="s">
        <v>17</v>
      </c>
      <c r="V138" s="25" t="s">
        <v>17</v>
      </c>
      <c r="W138" s="25" t="s">
        <v>19</v>
      </c>
    </row>
    <row r="139" spans="1:23" ht="51">
      <c r="A139" s="47">
        <f t="shared" si="2"/>
        <v>2734</v>
      </c>
      <c r="B139" s="48">
        <v>734</v>
      </c>
      <c r="C139" s="48">
        <v>9163356</v>
      </c>
      <c r="D139" s="48">
        <v>3356</v>
      </c>
      <c r="E139" s="48">
        <v>115707</v>
      </c>
      <c r="F139" s="48" t="s">
        <v>1548</v>
      </c>
      <c r="G139" s="48" t="s">
        <v>87</v>
      </c>
      <c r="H139" s="49" t="s">
        <v>1472</v>
      </c>
      <c r="I139" s="62" t="s">
        <v>1688</v>
      </c>
      <c r="J139" s="62" t="s">
        <v>1689</v>
      </c>
      <c r="K139" s="45">
        <f>1675*4</f>
        <v>6700</v>
      </c>
      <c r="L139" s="76">
        <v>2</v>
      </c>
      <c r="M139" s="56">
        <v>43080</v>
      </c>
      <c r="N139" s="104">
        <v>60</v>
      </c>
      <c r="O139" s="89">
        <f>EDATE(M139,N139)-1</f>
        <v>44905</v>
      </c>
      <c r="P139" s="62" t="s">
        <v>19</v>
      </c>
      <c r="Q139" s="76" t="str">
        <f>""</f>
        <v/>
      </c>
      <c r="R139" s="45" t="s">
        <v>17</v>
      </c>
      <c r="S139" s="45" t="s">
        <v>1687</v>
      </c>
      <c r="T139" s="26"/>
      <c r="U139" s="25" t="s">
        <v>19</v>
      </c>
      <c r="V139" s="25" t="s">
        <v>17</v>
      </c>
      <c r="W139" s="25" t="s">
        <v>19</v>
      </c>
    </row>
    <row r="140" spans="1:23" hidden="1">
      <c r="A140" s="47">
        <f t="shared" si="2"/>
        <v>1735</v>
      </c>
      <c r="B140" s="47">
        <v>735</v>
      </c>
      <c r="C140" s="47">
        <v>9163310</v>
      </c>
      <c r="D140" s="47">
        <v>3310</v>
      </c>
      <c r="E140" s="47">
        <v>115674</v>
      </c>
      <c r="F140" s="47" t="s">
        <v>907</v>
      </c>
      <c r="G140" s="47" t="s">
        <v>87</v>
      </c>
      <c r="H140" s="49" t="s">
        <v>19</v>
      </c>
      <c r="I140" s="52" t="str">
        <f>""</f>
        <v/>
      </c>
      <c r="J140" s="52" t="str">
        <f>""</f>
        <v/>
      </c>
      <c r="K140" s="52" t="str">
        <f>""</f>
        <v/>
      </c>
      <c r="L140" s="52" t="str">
        <f>""</f>
        <v/>
      </c>
      <c r="M140" s="55" t="str">
        <f>""</f>
        <v/>
      </c>
      <c r="N140" s="55" t="str">
        <f>""</f>
        <v/>
      </c>
      <c r="O140" s="55" t="str">
        <f>""</f>
        <v/>
      </c>
      <c r="P140" s="53" t="str">
        <f>""</f>
        <v/>
      </c>
      <c r="Q140" s="45" t="str">
        <f>""</f>
        <v/>
      </c>
      <c r="R140" s="45" t="s">
        <v>19</v>
      </c>
      <c r="S140" s="45" t="s">
        <v>1461</v>
      </c>
    </row>
    <row r="141" spans="1:23" hidden="1">
      <c r="A141" s="47">
        <f t="shared" si="2"/>
        <v>1736</v>
      </c>
      <c r="B141" s="47">
        <v>736</v>
      </c>
      <c r="C141" s="47">
        <v>9165220</v>
      </c>
      <c r="D141" s="47">
        <v>5220</v>
      </c>
      <c r="E141" s="47">
        <v>115750</v>
      </c>
      <c r="F141" s="47" t="s">
        <v>310</v>
      </c>
      <c r="G141" s="47" t="s">
        <v>87</v>
      </c>
      <c r="H141" s="49" t="s">
        <v>19</v>
      </c>
      <c r="I141" s="52" t="str">
        <f>""</f>
        <v/>
      </c>
      <c r="J141" s="52" t="str">
        <f>""</f>
        <v/>
      </c>
      <c r="K141" s="52" t="str">
        <f>""</f>
        <v/>
      </c>
      <c r="L141" s="52" t="str">
        <f>""</f>
        <v/>
      </c>
      <c r="M141" s="55" t="str">
        <f>""</f>
        <v/>
      </c>
      <c r="N141" s="55" t="str">
        <f>""</f>
        <v/>
      </c>
      <c r="O141" s="55" t="str">
        <f>""</f>
        <v/>
      </c>
      <c r="P141" s="53" t="str">
        <f>""</f>
        <v/>
      </c>
      <c r="Q141" s="45" t="str">
        <f>""</f>
        <v/>
      </c>
      <c r="R141" s="45" t="s">
        <v>19</v>
      </c>
      <c r="S141" s="45" t="s">
        <v>1461</v>
      </c>
    </row>
    <row r="142" spans="1:23" hidden="1">
      <c r="A142" s="47">
        <f t="shared" si="2"/>
        <v>1742</v>
      </c>
      <c r="B142" s="47">
        <v>742</v>
      </c>
      <c r="C142" s="47">
        <v>9162130</v>
      </c>
      <c r="D142" s="47">
        <v>2130</v>
      </c>
      <c r="E142" s="47">
        <v>115568</v>
      </c>
      <c r="F142" s="47" t="s">
        <v>1549</v>
      </c>
      <c r="G142" s="47" t="s">
        <v>87</v>
      </c>
      <c r="H142" s="49" t="s">
        <v>19</v>
      </c>
      <c r="I142" s="45" t="str">
        <f>""</f>
        <v/>
      </c>
      <c r="J142" s="45" t="str">
        <f>""</f>
        <v/>
      </c>
      <c r="K142" s="45" t="str">
        <f>""</f>
        <v/>
      </c>
      <c r="L142" s="45" t="str">
        <f>""</f>
        <v/>
      </c>
      <c r="M142" s="94" t="str">
        <f>""</f>
        <v/>
      </c>
      <c r="N142" s="94" t="str">
        <f>""</f>
        <v/>
      </c>
      <c r="O142" s="94" t="str">
        <f>""</f>
        <v/>
      </c>
      <c r="P142" s="45" t="str">
        <f>""</f>
        <v/>
      </c>
      <c r="Q142" s="45" t="str">
        <f>""</f>
        <v/>
      </c>
      <c r="R142" s="45" t="s">
        <v>19</v>
      </c>
      <c r="S142" s="45" t="s">
        <v>1461</v>
      </c>
    </row>
    <row r="143" spans="1:23" hidden="1">
      <c r="A143" s="47">
        <f t="shared" si="2"/>
        <v>1743</v>
      </c>
      <c r="B143" s="47">
        <v>743</v>
      </c>
      <c r="C143" s="47">
        <v>9162108</v>
      </c>
      <c r="D143" s="47">
        <v>2108</v>
      </c>
      <c r="E143" s="47">
        <v>115553</v>
      </c>
      <c r="F143" s="47" t="s">
        <v>924</v>
      </c>
      <c r="G143" s="47" t="s">
        <v>87</v>
      </c>
      <c r="H143" s="49" t="s">
        <v>19</v>
      </c>
      <c r="I143" s="45" t="str">
        <f>""</f>
        <v/>
      </c>
      <c r="J143" s="45" t="str">
        <f>""</f>
        <v/>
      </c>
      <c r="K143" s="45" t="str">
        <f>""</f>
        <v/>
      </c>
      <c r="L143" s="45" t="str">
        <f>""</f>
        <v/>
      </c>
      <c r="M143" s="94" t="str">
        <f>""</f>
        <v/>
      </c>
      <c r="N143" s="94" t="str">
        <f>""</f>
        <v/>
      </c>
      <c r="O143" s="94" t="str">
        <f>""</f>
        <v/>
      </c>
      <c r="P143" s="45" t="str">
        <f>""</f>
        <v/>
      </c>
      <c r="Q143" s="45" t="str">
        <f>""</f>
        <v/>
      </c>
      <c r="R143" s="45" t="s">
        <v>19</v>
      </c>
      <c r="S143" s="45" t="s">
        <v>1461</v>
      </c>
    </row>
    <row r="144" spans="1:23" hidden="1">
      <c r="A144" s="47">
        <f t="shared" si="2"/>
        <v>1749</v>
      </c>
      <c r="B144" s="50">
        <v>749</v>
      </c>
      <c r="C144" s="50">
        <v>9163060</v>
      </c>
      <c r="D144" s="50">
        <v>3060</v>
      </c>
      <c r="E144" s="50">
        <v>115643</v>
      </c>
      <c r="F144" s="50" t="s">
        <v>1550</v>
      </c>
      <c r="G144" s="50" t="s">
        <v>87</v>
      </c>
      <c r="H144" s="49" t="s">
        <v>19</v>
      </c>
      <c r="I144" s="52" t="str">
        <f>""</f>
        <v/>
      </c>
      <c r="J144" s="52" t="str">
        <f>""</f>
        <v/>
      </c>
      <c r="K144" s="52" t="str">
        <f>""</f>
        <v/>
      </c>
      <c r="L144" s="52" t="str">
        <f>""</f>
        <v/>
      </c>
      <c r="M144" s="55" t="str">
        <f>""</f>
        <v/>
      </c>
      <c r="N144" s="55" t="str">
        <f>""</f>
        <v/>
      </c>
      <c r="O144" s="55" t="str">
        <f>""</f>
        <v/>
      </c>
      <c r="P144" s="53" t="str">
        <f>""</f>
        <v/>
      </c>
      <c r="Q144" s="45" t="str">
        <f>""</f>
        <v/>
      </c>
      <c r="R144" s="45" t="s">
        <v>19</v>
      </c>
      <c r="S144" s="45" t="s">
        <v>1461</v>
      </c>
    </row>
    <row r="145" spans="1:23" ht="25.5">
      <c r="A145" s="47">
        <f t="shared" si="2"/>
        <v>1750</v>
      </c>
      <c r="B145" s="47">
        <v>750</v>
      </c>
      <c r="C145" s="47">
        <v>9162109</v>
      </c>
      <c r="D145" s="47">
        <v>2109</v>
      </c>
      <c r="E145" s="47">
        <v>115554</v>
      </c>
      <c r="F145" s="47" t="s">
        <v>1551</v>
      </c>
      <c r="G145" s="47"/>
      <c r="H145" s="54" t="s">
        <v>1472</v>
      </c>
      <c r="I145" s="45" t="s">
        <v>1650</v>
      </c>
      <c r="J145" s="45" t="s">
        <v>1651</v>
      </c>
      <c r="K145" s="96">
        <f>1746*2</f>
        <v>3492</v>
      </c>
      <c r="L145" s="45">
        <v>2</v>
      </c>
      <c r="M145" s="94">
        <v>43191</v>
      </c>
      <c r="N145" s="97">
        <v>36</v>
      </c>
      <c r="O145" s="89">
        <f>EDATE(M145,N145)-1</f>
        <v>44286</v>
      </c>
      <c r="P145" s="45" t="str">
        <f>""</f>
        <v/>
      </c>
      <c r="Q145" s="45" t="str">
        <f>""</f>
        <v/>
      </c>
      <c r="R145" s="45" t="s">
        <v>19</v>
      </c>
      <c r="S145" s="45" t="s">
        <v>1461</v>
      </c>
      <c r="U145" s="25" t="s">
        <v>17</v>
      </c>
      <c r="V145" s="25" t="s">
        <v>17</v>
      </c>
      <c r="W145" s="25" t="s">
        <v>19</v>
      </c>
    </row>
    <row r="146" spans="1:23" hidden="1">
      <c r="A146" s="47">
        <f t="shared" si="2"/>
        <v>1754</v>
      </c>
      <c r="B146" s="47">
        <v>754</v>
      </c>
      <c r="C146" s="47">
        <v>9163343</v>
      </c>
      <c r="D146" s="47">
        <v>3343</v>
      </c>
      <c r="E146" s="47">
        <v>115696</v>
      </c>
      <c r="F146" s="47" t="s">
        <v>1552</v>
      </c>
      <c r="G146" s="47" t="s">
        <v>87</v>
      </c>
      <c r="H146" s="49" t="s">
        <v>19</v>
      </c>
      <c r="I146" s="45" t="str">
        <f>""</f>
        <v/>
      </c>
      <c r="J146" s="45" t="str">
        <f>""</f>
        <v/>
      </c>
      <c r="K146" s="45" t="str">
        <f>""</f>
        <v/>
      </c>
      <c r="L146" s="45" t="str">
        <f>""</f>
        <v/>
      </c>
      <c r="M146" s="94" t="str">
        <f>""</f>
        <v/>
      </c>
      <c r="N146" s="94" t="str">
        <f>""</f>
        <v/>
      </c>
      <c r="O146" s="94" t="str">
        <f>""</f>
        <v/>
      </c>
      <c r="P146" s="45" t="str">
        <f>""</f>
        <v/>
      </c>
      <c r="Q146" s="45" t="str">
        <f>""</f>
        <v/>
      </c>
      <c r="R146" s="45" t="s">
        <v>19</v>
      </c>
      <c r="S146" s="45" t="s">
        <v>1461</v>
      </c>
    </row>
    <row r="147" spans="1:23" ht="38.25">
      <c r="A147" s="47">
        <f t="shared" si="2"/>
        <v>1759</v>
      </c>
      <c r="B147" s="50">
        <v>759</v>
      </c>
      <c r="C147" s="50">
        <v>9163063</v>
      </c>
      <c r="D147" s="50">
        <v>3063</v>
      </c>
      <c r="E147" s="50">
        <v>115645</v>
      </c>
      <c r="F147" s="50" t="s">
        <v>1553</v>
      </c>
      <c r="G147" s="50" t="s">
        <v>87</v>
      </c>
      <c r="H147" s="54" t="s">
        <v>1472</v>
      </c>
      <c r="I147" s="45" t="s">
        <v>1690</v>
      </c>
      <c r="J147" s="45" t="str">
        <f>""</f>
        <v/>
      </c>
      <c r="K147" s="45">
        <v>3220</v>
      </c>
      <c r="L147" s="45">
        <v>2</v>
      </c>
      <c r="M147" s="94">
        <v>43344</v>
      </c>
      <c r="N147" s="94" t="str">
        <f>""</f>
        <v/>
      </c>
      <c r="O147" s="94">
        <v>44440</v>
      </c>
      <c r="P147" s="45" t="s">
        <v>19</v>
      </c>
      <c r="Q147" s="45" t="str">
        <f>""</f>
        <v/>
      </c>
      <c r="R147" s="45" t="s">
        <v>19</v>
      </c>
      <c r="S147" s="45" t="s">
        <v>1691</v>
      </c>
      <c r="U147" s="25" t="s">
        <v>19</v>
      </c>
      <c r="V147" s="25" t="s">
        <v>17</v>
      </c>
      <c r="W147" s="25" t="s">
        <v>19</v>
      </c>
    </row>
    <row r="148" spans="1:23" hidden="1">
      <c r="A148" s="47">
        <f t="shared" si="2"/>
        <v>1763</v>
      </c>
      <c r="B148" s="51">
        <v>763</v>
      </c>
      <c r="C148" s="51">
        <v>9162123</v>
      </c>
      <c r="D148" s="51">
        <v>2123</v>
      </c>
      <c r="E148" s="51">
        <v>115565</v>
      </c>
      <c r="F148" s="51" t="s">
        <v>1554</v>
      </c>
      <c r="G148" s="51" t="s">
        <v>87</v>
      </c>
      <c r="H148" s="49" t="s">
        <v>19</v>
      </c>
      <c r="I148" s="45" t="str">
        <f>""</f>
        <v/>
      </c>
      <c r="J148" s="45" t="str">
        <f>""</f>
        <v/>
      </c>
      <c r="K148" s="45" t="str">
        <f>""</f>
        <v/>
      </c>
      <c r="L148" s="45" t="str">
        <f>""</f>
        <v/>
      </c>
      <c r="M148" s="94" t="str">
        <f>""</f>
        <v/>
      </c>
      <c r="N148" s="94" t="str">
        <f>""</f>
        <v/>
      </c>
      <c r="O148" s="94" t="str">
        <f>""</f>
        <v/>
      </c>
      <c r="P148" s="45" t="str">
        <f>""</f>
        <v/>
      </c>
      <c r="Q148" s="45" t="str">
        <f>""</f>
        <v/>
      </c>
      <c r="R148" s="45" t="s">
        <v>19</v>
      </c>
      <c r="S148" s="45" t="s">
        <v>1461</v>
      </c>
    </row>
    <row r="149" spans="1:23" hidden="1">
      <c r="A149" s="47">
        <f t="shared" si="2"/>
        <v>2763</v>
      </c>
      <c r="B149" s="51">
        <v>763</v>
      </c>
      <c r="C149" s="51">
        <v>9162123</v>
      </c>
      <c r="D149" s="51">
        <v>2123</v>
      </c>
      <c r="E149" s="51">
        <v>115565</v>
      </c>
      <c r="F149" s="51" t="s">
        <v>1554</v>
      </c>
      <c r="G149" s="51" t="s">
        <v>87</v>
      </c>
      <c r="H149" s="49" t="s">
        <v>19</v>
      </c>
      <c r="I149" s="45" t="str">
        <f>""</f>
        <v/>
      </c>
      <c r="J149" s="45" t="str">
        <f>""</f>
        <v/>
      </c>
      <c r="K149" s="45" t="str">
        <f>""</f>
        <v/>
      </c>
      <c r="L149" s="45" t="str">
        <f>""</f>
        <v/>
      </c>
      <c r="M149" s="94" t="str">
        <f>""</f>
        <v/>
      </c>
      <c r="N149" s="94" t="str">
        <f>""</f>
        <v/>
      </c>
      <c r="O149" s="94" t="str">
        <f>""</f>
        <v/>
      </c>
      <c r="P149" s="45" t="str">
        <f>""</f>
        <v/>
      </c>
      <c r="Q149" s="45" t="str">
        <f>""</f>
        <v/>
      </c>
      <c r="R149" s="45" t="s">
        <v>19</v>
      </c>
      <c r="S149" s="45" t="s">
        <v>1461</v>
      </c>
    </row>
    <row r="150" spans="1:23" hidden="1">
      <c r="A150" s="47">
        <f t="shared" si="2"/>
        <v>3763</v>
      </c>
      <c r="B150" s="51">
        <v>763</v>
      </c>
      <c r="C150" s="51">
        <v>9162123</v>
      </c>
      <c r="D150" s="51">
        <v>2123</v>
      </c>
      <c r="E150" s="51">
        <v>115565</v>
      </c>
      <c r="F150" s="51" t="s">
        <v>1554</v>
      </c>
      <c r="G150" s="51" t="s">
        <v>87</v>
      </c>
      <c r="H150" s="49" t="s">
        <v>19</v>
      </c>
      <c r="I150" s="45" t="str">
        <f>""</f>
        <v/>
      </c>
      <c r="J150" s="45" t="str">
        <f>""</f>
        <v/>
      </c>
      <c r="K150" s="45" t="str">
        <f>""</f>
        <v/>
      </c>
      <c r="L150" s="45" t="str">
        <f>""</f>
        <v/>
      </c>
      <c r="M150" s="94" t="str">
        <f>""</f>
        <v/>
      </c>
      <c r="N150" s="94" t="str">
        <f>""</f>
        <v/>
      </c>
      <c r="O150" s="94" t="str">
        <f>""</f>
        <v/>
      </c>
      <c r="P150" s="45" t="str">
        <f>""</f>
        <v/>
      </c>
      <c r="Q150" s="45" t="str">
        <f>""</f>
        <v/>
      </c>
      <c r="R150" s="45" t="s">
        <v>19</v>
      </c>
      <c r="S150" s="45" t="s">
        <v>1461</v>
      </c>
    </row>
    <row r="151" spans="1:23" hidden="1">
      <c r="A151" s="47">
        <f t="shared" si="2"/>
        <v>4763</v>
      </c>
      <c r="B151" s="51">
        <v>763</v>
      </c>
      <c r="C151" s="51">
        <v>9162123</v>
      </c>
      <c r="D151" s="51">
        <v>2123</v>
      </c>
      <c r="E151" s="51">
        <v>115565</v>
      </c>
      <c r="F151" s="51" t="s">
        <v>1554</v>
      </c>
      <c r="G151" s="51" t="s">
        <v>87</v>
      </c>
      <c r="H151" s="49" t="s">
        <v>19</v>
      </c>
      <c r="I151" s="45" t="str">
        <f>""</f>
        <v/>
      </c>
      <c r="J151" s="45" t="str">
        <f>""</f>
        <v/>
      </c>
      <c r="K151" s="45" t="str">
        <f>""</f>
        <v/>
      </c>
      <c r="L151" s="45" t="str">
        <f>""</f>
        <v/>
      </c>
      <c r="M151" s="94" t="str">
        <f>""</f>
        <v/>
      </c>
      <c r="N151" s="94" t="str">
        <f>""</f>
        <v/>
      </c>
      <c r="O151" s="94" t="str">
        <f>""</f>
        <v/>
      </c>
      <c r="P151" s="45" t="str">
        <f>""</f>
        <v/>
      </c>
      <c r="Q151" s="45" t="str">
        <f>""</f>
        <v/>
      </c>
      <c r="R151" s="45" t="s">
        <v>19</v>
      </c>
      <c r="S151" s="45" t="s">
        <v>1461</v>
      </c>
    </row>
    <row r="152" spans="1:23" hidden="1">
      <c r="A152" s="47">
        <f t="shared" si="2"/>
        <v>1764</v>
      </c>
      <c r="B152" s="48">
        <v>764</v>
      </c>
      <c r="C152" s="48">
        <v>9162085</v>
      </c>
      <c r="D152" s="48">
        <v>2085</v>
      </c>
      <c r="E152" s="48">
        <v>115535</v>
      </c>
      <c r="F152" s="48" t="s">
        <v>1010</v>
      </c>
      <c r="G152" s="48" t="s">
        <v>87</v>
      </c>
      <c r="H152" s="49" t="s">
        <v>19</v>
      </c>
      <c r="I152" s="45" t="str">
        <f>""</f>
        <v/>
      </c>
      <c r="J152" s="45" t="str">
        <f>""</f>
        <v/>
      </c>
      <c r="K152" s="45" t="str">
        <f>""</f>
        <v/>
      </c>
      <c r="L152" s="45" t="str">
        <f>""</f>
        <v/>
      </c>
      <c r="M152" s="94" t="str">
        <f>""</f>
        <v/>
      </c>
      <c r="N152" s="94" t="str">
        <f>""</f>
        <v/>
      </c>
      <c r="O152" s="94" t="str">
        <f>""</f>
        <v/>
      </c>
      <c r="P152" s="45" t="str">
        <f>""</f>
        <v/>
      </c>
      <c r="Q152" s="45" t="str">
        <f>""</f>
        <v/>
      </c>
      <c r="R152" s="45" t="s">
        <v>19</v>
      </c>
      <c r="S152" s="45" t="s">
        <v>1461</v>
      </c>
      <c r="T152" s="26"/>
    </row>
    <row r="153" spans="1:23" hidden="1">
      <c r="A153" s="47">
        <f t="shared" si="2"/>
        <v>2764</v>
      </c>
      <c r="B153" s="48">
        <v>764</v>
      </c>
      <c r="C153" s="48">
        <v>9162085</v>
      </c>
      <c r="D153" s="48">
        <v>2085</v>
      </c>
      <c r="E153" s="48">
        <v>115535</v>
      </c>
      <c r="F153" s="48" t="s">
        <v>1010</v>
      </c>
      <c r="G153" s="48" t="s">
        <v>87</v>
      </c>
      <c r="H153" s="49" t="s">
        <v>19</v>
      </c>
      <c r="I153" s="45" t="str">
        <f>""</f>
        <v/>
      </c>
      <c r="J153" s="45" t="str">
        <f>""</f>
        <v/>
      </c>
      <c r="K153" s="45" t="str">
        <f>""</f>
        <v/>
      </c>
      <c r="L153" s="45" t="str">
        <f>""</f>
        <v/>
      </c>
      <c r="M153" s="94" t="str">
        <f>""</f>
        <v/>
      </c>
      <c r="N153" s="94" t="str">
        <f>""</f>
        <v/>
      </c>
      <c r="O153" s="94" t="str">
        <f>""</f>
        <v/>
      </c>
      <c r="P153" s="45" t="str">
        <f>""</f>
        <v/>
      </c>
      <c r="Q153" s="45" t="str">
        <f>""</f>
        <v/>
      </c>
      <c r="R153" s="45" t="s">
        <v>19</v>
      </c>
      <c r="S153" s="45" t="s">
        <v>1461</v>
      </c>
      <c r="T153" s="26"/>
    </row>
    <row r="154" spans="1:23" hidden="1">
      <c r="A154" s="47">
        <f t="shared" si="2"/>
        <v>3764</v>
      </c>
      <c r="B154" s="51">
        <v>764</v>
      </c>
      <c r="C154" s="51">
        <v>9162085</v>
      </c>
      <c r="D154" s="51">
        <v>2085</v>
      </c>
      <c r="E154" s="51">
        <v>115535</v>
      </c>
      <c r="F154" s="51" t="s">
        <v>1010</v>
      </c>
      <c r="G154" s="51" t="s">
        <v>87</v>
      </c>
      <c r="H154" s="49" t="s">
        <v>19</v>
      </c>
      <c r="I154" s="45" t="str">
        <f>""</f>
        <v/>
      </c>
      <c r="J154" s="45" t="str">
        <f>""</f>
        <v/>
      </c>
      <c r="K154" s="45" t="str">
        <f>""</f>
        <v/>
      </c>
      <c r="L154" s="45" t="str">
        <f>""</f>
        <v/>
      </c>
      <c r="M154" s="94" t="str">
        <f>""</f>
        <v/>
      </c>
      <c r="N154" s="94" t="str">
        <f>""</f>
        <v/>
      </c>
      <c r="O154" s="94" t="str">
        <f>""</f>
        <v/>
      </c>
      <c r="P154" s="45" t="str">
        <f>""</f>
        <v/>
      </c>
      <c r="Q154" s="45" t="str">
        <f>""</f>
        <v/>
      </c>
      <c r="R154" s="45" t="s">
        <v>19</v>
      </c>
      <c r="S154" s="45" t="s">
        <v>1461</v>
      </c>
      <c r="T154" s="26"/>
    </row>
    <row r="155" spans="1:23" hidden="1">
      <c r="A155" s="47">
        <f t="shared" si="2"/>
        <v>1765</v>
      </c>
      <c r="B155" s="50">
        <v>765</v>
      </c>
      <c r="C155" s="50">
        <v>9163065</v>
      </c>
      <c r="D155" s="50">
        <v>3065</v>
      </c>
      <c r="E155" s="50">
        <v>115647</v>
      </c>
      <c r="F155" s="50" t="s">
        <v>1562</v>
      </c>
      <c r="G155" s="50" t="s">
        <v>87</v>
      </c>
      <c r="H155" s="49" t="s">
        <v>19</v>
      </c>
      <c r="I155" s="45" t="str">
        <f>""</f>
        <v/>
      </c>
      <c r="J155" s="45" t="str">
        <f>""</f>
        <v/>
      </c>
      <c r="K155" s="45" t="str">
        <f>""</f>
        <v/>
      </c>
      <c r="L155" s="45" t="str">
        <f>""</f>
        <v/>
      </c>
      <c r="M155" s="94" t="str">
        <f>""</f>
        <v/>
      </c>
      <c r="N155" s="94" t="str">
        <f>""</f>
        <v/>
      </c>
      <c r="O155" s="94" t="str">
        <f>""</f>
        <v/>
      </c>
      <c r="P155" s="45" t="str">
        <f>""</f>
        <v/>
      </c>
      <c r="Q155" s="45" t="str">
        <f>""</f>
        <v/>
      </c>
      <c r="R155" s="45" t="s">
        <v>19</v>
      </c>
      <c r="S155" s="45" t="s">
        <v>1461</v>
      </c>
    </row>
    <row r="156" spans="1:23" hidden="1">
      <c r="A156" s="47">
        <f t="shared" si="2"/>
        <v>1766</v>
      </c>
      <c r="B156" s="50">
        <v>766</v>
      </c>
      <c r="C156" s="50">
        <v>9162064</v>
      </c>
      <c r="D156" s="50">
        <v>2064</v>
      </c>
      <c r="E156" s="50">
        <v>115519</v>
      </c>
      <c r="F156" s="50" t="s">
        <v>1423</v>
      </c>
      <c r="G156" s="50" t="s">
        <v>87</v>
      </c>
      <c r="H156" s="49" t="s">
        <v>19</v>
      </c>
      <c r="I156" s="45" t="str">
        <f>""</f>
        <v/>
      </c>
      <c r="J156" s="45" t="str">
        <f>""</f>
        <v/>
      </c>
      <c r="K156" s="45" t="str">
        <f>""</f>
        <v/>
      </c>
      <c r="L156" s="45" t="str">
        <f>""</f>
        <v/>
      </c>
      <c r="M156" s="94" t="str">
        <f>""</f>
        <v/>
      </c>
      <c r="N156" s="94" t="str">
        <f>""</f>
        <v/>
      </c>
      <c r="O156" s="94" t="str">
        <f>""</f>
        <v/>
      </c>
      <c r="P156" s="45" t="str">
        <f>""</f>
        <v/>
      </c>
      <c r="Q156" s="45" t="str">
        <f>""</f>
        <v/>
      </c>
      <c r="R156" s="45" t="s">
        <v>19</v>
      </c>
      <c r="S156" s="45" t="s">
        <v>1461</v>
      </c>
    </row>
    <row r="157" spans="1:23" hidden="1">
      <c r="A157" s="47">
        <f t="shared" si="2"/>
        <v>1767</v>
      </c>
      <c r="B157" s="50">
        <v>767</v>
      </c>
      <c r="C157" s="50">
        <v>9162065</v>
      </c>
      <c r="D157" s="50">
        <v>2065</v>
      </c>
      <c r="E157" s="50">
        <v>115520</v>
      </c>
      <c r="F157" s="50" t="s">
        <v>1563</v>
      </c>
      <c r="G157" s="50" t="s">
        <v>87</v>
      </c>
      <c r="H157" s="49" t="s">
        <v>19</v>
      </c>
      <c r="I157" s="45" t="str">
        <f>""</f>
        <v/>
      </c>
      <c r="J157" s="45" t="str">
        <f>""</f>
        <v/>
      </c>
      <c r="K157" s="45" t="str">
        <f>""</f>
        <v/>
      </c>
      <c r="L157" s="45" t="str">
        <f>""</f>
        <v/>
      </c>
      <c r="M157" s="94" t="str">
        <f>""</f>
        <v/>
      </c>
      <c r="N157" s="94" t="str">
        <f>""</f>
        <v/>
      </c>
      <c r="O157" s="94" t="str">
        <f>""</f>
        <v/>
      </c>
      <c r="P157" s="45" t="str">
        <f>""</f>
        <v/>
      </c>
      <c r="Q157" s="45" t="str">
        <f>""</f>
        <v/>
      </c>
      <c r="R157" s="45" t="s">
        <v>19</v>
      </c>
      <c r="S157" s="45" t="s">
        <v>1461</v>
      </c>
      <c r="T157" s="26"/>
    </row>
    <row r="158" spans="1:23" hidden="1">
      <c r="A158" s="47">
        <f t="shared" si="2"/>
        <v>1768</v>
      </c>
      <c r="B158" s="50">
        <v>768</v>
      </c>
      <c r="C158" s="50">
        <v>9163360</v>
      </c>
      <c r="D158" s="50">
        <v>3360</v>
      </c>
      <c r="E158" s="50">
        <v>115711</v>
      </c>
      <c r="F158" s="50" t="s">
        <v>1564</v>
      </c>
      <c r="G158" s="50" t="s">
        <v>87</v>
      </c>
      <c r="H158" s="49" t="s">
        <v>19</v>
      </c>
      <c r="I158" s="45" t="str">
        <f>""</f>
        <v/>
      </c>
      <c r="J158" s="45" t="str">
        <f>""</f>
        <v/>
      </c>
      <c r="K158" s="45" t="str">
        <f>""</f>
        <v/>
      </c>
      <c r="L158" s="45" t="str">
        <f>""</f>
        <v/>
      </c>
      <c r="M158" s="94" t="str">
        <f>""</f>
        <v/>
      </c>
      <c r="N158" s="94" t="str">
        <f>""</f>
        <v/>
      </c>
      <c r="O158" s="94" t="str">
        <f>""</f>
        <v/>
      </c>
      <c r="P158" s="45" t="str">
        <f>""</f>
        <v/>
      </c>
      <c r="Q158" s="45" t="str">
        <f>""</f>
        <v/>
      </c>
      <c r="R158" s="45" t="s">
        <v>19</v>
      </c>
      <c r="S158" s="45" t="s">
        <v>1461</v>
      </c>
    </row>
    <row r="159" spans="1:23" ht="38.25">
      <c r="A159" s="47">
        <f t="shared" si="2"/>
        <v>1769</v>
      </c>
      <c r="B159" s="51">
        <v>769</v>
      </c>
      <c r="C159" s="51">
        <v>9163344</v>
      </c>
      <c r="D159" s="51">
        <v>3344</v>
      </c>
      <c r="E159" s="51">
        <v>115697</v>
      </c>
      <c r="F159" s="51" t="s">
        <v>1565</v>
      </c>
      <c r="G159" s="51" t="s">
        <v>87</v>
      </c>
      <c r="H159" s="49" t="s">
        <v>1472</v>
      </c>
      <c r="I159" s="62" t="str">
        <f>""</f>
        <v/>
      </c>
      <c r="J159" s="62" t="s">
        <v>1692</v>
      </c>
      <c r="K159" s="76">
        <v>2931.48</v>
      </c>
      <c r="L159" s="76">
        <v>11</v>
      </c>
      <c r="M159" s="56">
        <v>43438</v>
      </c>
      <c r="N159" s="56" t="str">
        <f>""</f>
        <v/>
      </c>
      <c r="O159" s="56">
        <v>44534</v>
      </c>
      <c r="P159" s="62" t="s">
        <v>1558</v>
      </c>
      <c r="Q159" s="76" t="str">
        <f>""</f>
        <v/>
      </c>
      <c r="R159" s="45" t="s">
        <v>19</v>
      </c>
      <c r="S159" s="45" t="s">
        <v>1693</v>
      </c>
      <c r="U159" s="25" t="s">
        <v>19</v>
      </c>
      <c r="V159" s="25" t="s">
        <v>17</v>
      </c>
      <c r="W159" s="25" t="s">
        <v>19</v>
      </c>
    </row>
    <row r="160" spans="1:23" ht="38.25">
      <c r="A160" s="47">
        <f t="shared" si="2"/>
        <v>2769</v>
      </c>
      <c r="B160" s="51">
        <v>769</v>
      </c>
      <c r="C160" s="51">
        <v>9163344</v>
      </c>
      <c r="D160" s="51">
        <v>3344</v>
      </c>
      <c r="E160" s="51">
        <v>115697</v>
      </c>
      <c r="F160" s="51" t="s">
        <v>1565</v>
      </c>
      <c r="G160" s="51" t="s">
        <v>87</v>
      </c>
      <c r="H160" s="49" t="s">
        <v>1472</v>
      </c>
      <c r="I160" s="62" t="str">
        <f>""</f>
        <v/>
      </c>
      <c r="J160" s="62" t="s">
        <v>1694</v>
      </c>
      <c r="K160" s="76">
        <v>2391.88</v>
      </c>
      <c r="L160" s="76">
        <v>14</v>
      </c>
      <c r="M160" s="56">
        <v>43537</v>
      </c>
      <c r="N160" s="56" t="str">
        <f>""</f>
        <v/>
      </c>
      <c r="O160" s="56">
        <v>44633</v>
      </c>
      <c r="P160" s="62" t="s">
        <v>1558</v>
      </c>
      <c r="Q160" s="76" t="str">
        <f>""</f>
        <v/>
      </c>
      <c r="R160" s="45" t="s">
        <v>19</v>
      </c>
      <c r="S160" s="45" t="s">
        <v>1695</v>
      </c>
      <c r="U160" s="25" t="s">
        <v>19</v>
      </c>
      <c r="V160" s="25" t="s">
        <v>17</v>
      </c>
      <c r="W160" s="25" t="s">
        <v>19</v>
      </c>
    </row>
    <row r="161" spans="1:23" ht="38.25">
      <c r="A161" s="47">
        <f t="shared" si="2"/>
        <v>3769</v>
      </c>
      <c r="B161" s="48">
        <v>769</v>
      </c>
      <c r="C161" s="48">
        <v>9163344</v>
      </c>
      <c r="D161" s="48">
        <v>3344</v>
      </c>
      <c r="E161" s="48">
        <v>115697</v>
      </c>
      <c r="F161" s="48" t="s">
        <v>1565</v>
      </c>
      <c r="G161" s="48" t="s">
        <v>87</v>
      </c>
      <c r="H161" s="49" t="s">
        <v>1472</v>
      </c>
      <c r="I161" s="62" t="str">
        <f>""</f>
        <v/>
      </c>
      <c r="J161" s="62" t="s">
        <v>1696</v>
      </c>
      <c r="K161" s="76">
        <v>1717.76</v>
      </c>
      <c r="L161" s="76">
        <v>16</v>
      </c>
      <c r="M161" s="56">
        <v>43446</v>
      </c>
      <c r="N161" s="56" t="str">
        <f>""</f>
        <v/>
      </c>
      <c r="O161" s="56">
        <v>44542</v>
      </c>
      <c r="P161" s="62" t="s">
        <v>1558</v>
      </c>
      <c r="Q161" s="76" t="str">
        <f>""</f>
        <v/>
      </c>
      <c r="R161" s="45" t="s">
        <v>19</v>
      </c>
      <c r="S161" s="45" t="s">
        <v>1697</v>
      </c>
      <c r="U161" s="25" t="s">
        <v>19</v>
      </c>
      <c r="V161" s="25" t="s">
        <v>17</v>
      </c>
      <c r="W161" s="25" t="s">
        <v>19</v>
      </c>
    </row>
    <row r="162" spans="1:23" ht="25.5">
      <c r="A162" s="47">
        <f t="shared" si="2"/>
        <v>4769</v>
      </c>
      <c r="B162" s="48">
        <v>769</v>
      </c>
      <c r="C162" s="48">
        <v>9163344</v>
      </c>
      <c r="D162" s="48">
        <v>3344</v>
      </c>
      <c r="E162" s="48">
        <v>115697</v>
      </c>
      <c r="F162" s="48" t="s">
        <v>1565</v>
      </c>
      <c r="G162" s="48" t="s">
        <v>87</v>
      </c>
      <c r="H162" s="49" t="s">
        <v>1472</v>
      </c>
      <c r="I162" s="62" t="str">
        <f>""</f>
        <v/>
      </c>
      <c r="J162" s="62" t="s">
        <v>1698</v>
      </c>
      <c r="K162" s="76">
        <v>333.72</v>
      </c>
      <c r="L162" s="76">
        <v>5</v>
      </c>
      <c r="M162" s="56" t="s">
        <v>1699</v>
      </c>
      <c r="N162" s="56" t="str">
        <f>""</f>
        <v/>
      </c>
      <c r="O162" s="56">
        <v>43939</v>
      </c>
      <c r="P162" s="62" t="s">
        <v>1558</v>
      </c>
      <c r="Q162" s="76" t="str">
        <f>""</f>
        <v/>
      </c>
      <c r="R162" s="45" t="s">
        <v>19</v>
      </c>
      <c r="S162" s="45" t="s">
        <v>1662</v>
      </c>
      <c r="U162" s="25" t="s">
        <v>17</v>
      </c>
      <c r="V162" s="25" t="s">
        <v>17</v>
      </c>
      <c r="W162" s="25" t="s">
        <v>19</v>
      </c>
    </row>
    <row r="163" spans="1:23" hidden="1">
      <c r="A163" s="47">
        <f t="shared" si="2"/>
        <v>1771</v>
      </c>
      <c r="B163" s="47">
        <v>771</v>
      </c>
      <c r="C163" s="47">
        <v>9163345</v>
      </c>
      <c r="D163" s="47">
        <v>3345</v>
      </c>
      <c r="E163" s="47">
        <v>115698</v>
      </c>
      <c r="F163" s="47" t="s">
        <v>1566</v>
      </c>
      <c r="G163" s="47" t="s">
        <v>87</v>
      </c>
      <c r="H163" s="49" t="s">
        <v>19</v>
      </c>
      <c r="I163" s="45" t="str">
        <f>""</f>
        <v/>
      </c>
      <c r="J163" s="45" t="str">
        <f>""</f>
        <v/>
      </c>
      <c r="K163" s="45" t="str">
        <f>""</f>
        <v/>
      </c>
      <c r="L163" s="45" t="str">
        <f>""</f>
        <v/>
      </c>
      <c r="M163" s="94" t="str">
        <f>""</f>
        <v/>
      </c>
      <c r="N163" s="94" t="str">
        <f>""</f>
        <v/>
      </c>
      <c r="O163" s="94" t="str">
        <f>""</f>
        <v/>
      </c>
      <c r="P163" s="45" t="str">
        <f>""</f>
        <v/>
      </c>
      <c r="Q163" s="45" t="str">
        <f>""</f>
        <v/>
      </c>
      <c r="R163" s="45" t="s">
        <v>19</v>
      </c>
      <c r="S163" s="45" t="s">
        <v>1461</v>
      </c>
    </row>
    <row r="164" spans="1:23" hidden="1">
      <c r="A164" s="47">
        <f t="shared" si="2"/>
        <v>1775</v>
      </c>
      <c r="B164" s="50">
        <v>775</v>
      </c>
      <c r="C164" s="50">
        <v>9162072</v>
      </c>
      <c r="D164" s="50">
        <v>2072</v>
      </c>
      <c r="E164" s="50">
        <v>115526</v>
      </c>
      <c r="F164" s="50" t="s">
        <v>1055</v>
      </c>
      <c r="G164" s="50" t="s">
        <v>87</v>
      </c>
      <c r="H164" s="49" t="s">
        <v>19</v>
      </c>
      <c r="I164" s="45" t="str">
        <f>""</f>
        <v/>
      </c>
      <c r="J164" s="45" t="str">
        <f>""</f>
        <v/>
      </c>
      <c r="K164" s="45" t="str">
        <f>""</f>
        <v/>
      </c>
      <c r="L164" s="45" t="str">
        <f>""</f>
        <v/>
      </c>
      <c r="M164" s="94" t="str">
        <f>""</f>
        <v/>
      </c>
      <c r="N164" s="94" t="str">
        <f>""</f>
        <v/>
      </c>
      <c r="O164" s="94" t="str">
        <f>""</f>
        <v/>
      </c>
      <c r="P164" s="45" t="str">
        <f>""</f>
        <v/>
      </c>
      <c r="Q164" s="45" t="str">
        <f>""</f>
        <v/>
      </c>
      <c r="R164" s="45" t="s">
        <v>19</v>
      </c>
      <c r="S164" s="45" t="s">
        <v>1461</v>
      </c>
    </row>
    <row r="165" spans="1:23" hidden="1">
      <c r="A165" s="47">
        <f t="shared" si="2"/>
        <v>1776</v>
      </c>
      <c r="B165" s="47">
        <v>776</v>
      </c>
      <c r="C165" s="47">
        <v>9162084</v>
      </c>
      <c r="D165" s="47">
        <v>2084</v>
      </c>
      <c r="E165" s="47">
        <v>115534</v>
      </c>
      <c r="F165" s="47" t="s">
        <v>1567</v>
      </c>
      <c r="G165" s="47" t="s">
        <v>87</v>
      </c>
      <c r="H165" s="49" t="s">
        <v>19</v>
      </c>
      <c r="I165" s="52" t="str">
        <f>""</f>
        <v/>
      </c>
      <c r="J165" s="52" t="str">
        <f>""</f>
        <v/>
      </c>
      <c r="K165" s="52" t="str">
        <f>""</f>
        <v/>
      </c>
      <c r="L165" s="52" t="str">
        <f>""</f>
        <v/>
      </c>
      <c r="M165" s="55" t="str">
        <f>""</f>
        <v/>
      </c>
      <c r="N165" s="55" t="str">
        <f>""</f>
        <v/>
      </c>
      <c r="O165" s="55" t="str">
        <f>""</f>
        <v/>
      </c>
      <c r="P165" s="53" t="str">
        <f>""</f>
        <v/>
      </c>
      <c r="Q165" s="45" t="str">
        <f>""</f>
        <v/>
      </c>
      <c r="R165" s="45" t="s">
        <v>19</v>
      </c>
      <c r="S165" s="45" t="s">
        <v>1461</v>
      </c>
    </row>
    <row r="166" spans="1:23" ht="38.25">
      <c r="A166" s="47">
        <f t="shared" si="2"/>
        <v>1777</v>
      </c>
      <c r="B166" s="47">
        <v>777</v>
      </c>
      <c r="C166" s="47">
        <v>9163067</v>
      </c>
      <c r="D166" s="47">
        <v>3067</v>
      </c>
      <c r="E166" s="47">
        <v>115648</v>
      </c>
      <c r="F166" s="47" t="s">
        <v>1568</v>
      </c>
      <c r="G166" s="47" t="s">
        <v>87</v>
      </c>
      <c r="H166" s="54" t="s">
        <v>1472</v>
      </c>
      <c r="I166" s="62" t="s">
        <v>1700</v>
      </c>
      <c r="J166" s="62" t="s">
        <v>1701</v>
      </c>
      <c r="K166" s="98">
        <v>3311.62</v>
      </c>
      <c r="L166" s="76">
        <v>26</v>
      </c>
      <c r="M166" s="56">
        <v>42887</v>
      </c>
      <c r="N166" s="56" t="str">
        <f>""</f>
        <v/>
      </c>
      <c r="O166" s="56">
        <v>43617</v>
      </c>
      <c r="P166" s="62" t="s">
        <v>19</v>
      </c>
      <c r="Q166" s="76" t="str">
        <f>""</f>
        <v/>
      </c>
      <c r="R166" s="45" t="s">
        <v>19</v>
      </c>
      <c r="S166" s="45" t="s">
        <v>1702</v>
      </c>
      <c r="U166" s="25" t="s">
        <v>17</v>
      </c>
      <c r="V166" s="25" t="s">
        <v>17</v>
      </c>
      <c r="W166" s="25" t="s">
        <v>19</v>
      </c>
    </row>
    <row r="167" spans="1:23" hidden="1">
      <c r="A167" s="47">
        <f t="shared" si="2"/>
        <v>1779</v>
      </c>
      <c r="B167" s="50">
        <v>779</v>
      </c>
      <c r="C167" s="50">
        <v>9163068</v>
      </c>
      <c r="D167" s="50">
        <v>3068</v>
      </c>
      <c r="E167" s="50">
        <v>115649</v>
      </c>
      <c r="F167" s="50" t="s">
        <v>1569</v>
      </c>
      <c r="G167" s="50" t="s">
        <v>87</v>
      </c>
      <c r="H167" s="49" t="s">
        <v>19</v>
      </c>
      <c r="I167" s="45" t="str">
        <f>""</f>
        <v/>
      </c>
      <c r="J167" s="45" t="str">
        <f>""</f>
        <v/>
      </c>
      <c r="K167" s="45" t="str">
        <f>""</f>
        <v/>
      </c>
      <c r="L167" s="45" t="str">
        <f>""</f>
        <v/>
      </c>
      <c r="M167" s="94" t="str">
        <f>""</f>
        <v/>
      </c>
      <c r="N167" s="94" t="str">
        <f>""</f>
        <v/>
      </c>
      <c r="O167" s="94" t="str">
        <f>""</f>
        <v/>
      </c>
      <c r="P167" s="45" t="str">
        <f>""</f>
        <v/>
      </c>
      <c r="Q167" s="45" t="str">
        <f>""</f>
        <v/>
      </c>
      <c r="R167" s="45" t="s">
        <v>19</v>
      </c>
      <c r="S167" s="45" t="s">
        <v>1461</v>
      </c>
    </row>
    <row r="168" spans="1:23" hidden="1">
      <c r="A168" s="47">
        <f t="shared" si="2"/>
        <v>1781</v>
      </c>
      <c r="B168" s="50">
        <v>781</v>
      </c>
      <c r="C168" s="50">
        <v>9162137</v>
      </c>
      <c r="D168" s="50">
        <v>2137</v>
      </c>
      <c r="E168" s="50">
        <v>115573</v>
      </c>
      <c r="F168" s="50" t="s">
        <v>1570</v>
      </c>
      <c r="G168" s="50" t="s">
        <v>87</v>
      </c>
      <c r="H168" s="49" t="s">
        <v>19</v>
      </c>
      <c r="I168" s="45" t="str">
        <f>""</f>
        <v/>
      </c>
      <c r="J168" s="45" t="str">
        <f>""</f>
        <v/>
      </c>
      <c r="K168" s="45" t="str">
        <f>""</f>
        <v/>
      </c>
      <c r="L168" s="45" t="str">
        <f>""</f>
        <v/>
      </c>
      <c r="M168" s="94" t="str">
        <f>""</f>
        <v/>
      </c>
      <c r="N168" s="94" t="str">
        <f>""</f>
        <v/>
      </c>
      <c r="O168" s="94" t="str">
        <f>""</f>
        <v/>
      </c>
      <c r="P168" s="45" t="str">
        <f>""</f>
        <v/>
      </c>
      <c r="Q168" s="45" t="str">
        <f>""</f>
        <v/>
      </c>
      <c r="R168" s="45" t="s">
        <v>19</v>
      </c>
      <c r="S168" s="45" t="s">
        <v>1461</v>
      </c>
    </row>
    <row r="169" spans="1:23" ht="38.25">
      <c r="A169" s="47">
        <f t="shared" si="2"/>
        <v>1782</v>
      </c>
      <c r="B169" s="50">
        <v>782</v>
      </c>
      <c r="C169" s="50">
        <v>9162086</v>
      </c>
      <c r="D169" s="50">
        <v>2086</v>
      </c>
      <c r="E169" s="50">
        <v>115536</v>
      </c>
      <c r="F169" s="50" t="s">
        <v>1090</v>
      </c>
      <c r="G169" s="50" t="s">
        <v>87</v>
      </c>
      <c r="H169" s="54" t="s">
        <v>1472</v>
      </c>
      <c r="I169" s="62" t="s">
        <v>1700</v>
      </c>
      <c r="J169" s="62" t="str">
        <f>""</f>
        <v/>
      </c>
      <c r="K169" s="75">
        <v>1275</v>
      </c>
      <c r="L169" s="76">
        <v>10</v>
      </c>
      <c r="M169" s="56">
        <v>43060</v>
      </c>
      <c r="N169" s="56" t="str">
        <f>""</f>
        <v/>
      </c>
      <c r="O169" s="56">
        <v>44156</v>
      </c>
      <c r="P169" s="62" t="s">
        <v>1558</v>
      </c>
      <c r="Q169" s="76" t="str">
        <f>""</f>
        <v/>
      </c>
      <c r="R169" s="45" t="s">
        <v>19</v>
      </c>
      <c r="S169" s="45" t="s">
        <v>1703</v>
      </c>
      <c r="U169" s="25" t="s">
        <v>17</v>
      </c>
      <c r="V169" s="25" t="s">
        <v>17</v>
      </c>
      <c r="W169" s="25" t="s">
        <v>19</v>
      </c>
    </row>
    <row r="170" spans="1:23" hidden="1">
      <c r="A170" s="47">
        <f t="shared" si="2"/>
        <v>1784</v>
      </c>
      <c r="B170" s="50">
        <v>784</v>
      </c>
      <c r="C170" s="50">
        <v>9162066</v>
      </c>
      <c r="D170" s="50">
        <v>2066</v>
      </c>
      <c r="E170" s="50">
        <v>115521</v>
      </c>
      <c r="F170" s="50" t="s">
        <v>1094</v>
      </c>
      <c r="G170" s="50" t="s">
        <v>87</v>
      </c>
      <c r="H170" s="60" t="s">
        <v>19</v>
      </c>
      <c r="I170" s="45" t="str">
        <f>""</f>
        <v/>
      </c>
      <c r="J170" s="45" t="str">
        <f>""</f>
        <v/>
      </c>
      <c r="K170" s="45" t="str">
        <f>""</f>
        <v/>
      </c>
      <c r="L170" s="45" t="str">
        <f>""</f>
        <v/>
      </c>
      <c r="M170" s="94" t="str">
        <f>""</f>
        <v/>
      </c>
      <c r="N170" s="94" t="str">
        <f>""</f>
        <v/>
      </c>
      <c r="O170" s="94" t="str">
        <f>""</f>
        <v/>
      </c>
      <c r="P170" s="45" t="str">
        <f>""</f>
        <v/>
      </c>
      <c r="Q170" s="45" t="str">
        <f>""</f>
        <v/>
      </c>
      <c r="R170" s="45" t="s">
        <v>19</v>
      </c>
      <c r="S170" s="45" t="s">
        <v>1461</v>
      </c>
    </row>
    <row r="171" spans="1:23" ht="38.25">
      <c r="A171" s="47">
        <f t="shared" si="2"/>
        <v>1786</v>
      </c>
      <c r="B171" s="48">
        <v>786</v>
      </c>
      <c r="C171" s="48">
        <v>9163069</v>
      </c>
      <c r="D171" s="48">
        <v>3069</v>
      </c>
      <c r="E171" s="48">
        <v>115650</v>
      </c>
      <c r="F171" s="73" t="s">
        <v>1571</v>
      </c>
      <c r="G171" s="48" t="s">
        <v>87</v>
      </c>
      <c r="H171" s="49" t="s">
        <v>17</v>
      </c>
      <c r="I171" s="105" t="str">
        <f>""</f>
        <v/>
      </c>
      <c r="J171" s="105" t="s">
        <v>1704</v>
      </c>
      <c r="K171" s="106">
        <v>2611.16</v>
      </c>
      <c r="L171" s="106">
        <v>16</v>
      </c>
      <c r="M171" s="107">
        <v>42522</v>
      </c>
      <c r="N171" s="107" t="str">
        <f>""</f>
        <v/>
      </c>
      <c r="O171" s="107">
        <v>43617</v>
      </c>
      <c r="P171" s="105" t="s">
        <v>19</v>
      </c>
      <c r="Q171" s="106" t="s">
        <v>1487</v>
      </c>
      <c r="R171" s="45" t="s">
        <v>19</v>
      </c>
      <c r="S171" s="45" t="s">
        <v>1705</v>
      </c>
      <c r="T171" s="26" t="s">
        <v>1706</v>
      </c>
      <c r="U171" s="25" t="s">
        <v>17</v>
      </c>
      <c r="V171" s="25" t="s">
        <v>17</v>
      </c>
      <c r="W171" s="25" t="s">
        <v>19</v>
      </c>
    </row>
    <row r="172" spans="1:23" hidden="1">
      <c r="A172" s="47">
        <f t="shared" si="2"/>
        <v>2786</v>
      </c>
      <c r="B172" s="48">
        <v>786</v>
      </c>
      <c r="C172" s="48">
        <v>9163069</v>
      </c>
      <c r="D172" s="48">
        <v>3069</v>
      </c>
      <c r="E172" s="48">
        <v>115650</v>
      </c>
      <c r="F172" s="73" t="s">
        <v>1571</v>
      </c>
      <c r="G172" s="48" t="s">
        <v>87</v>
      </c>
      <c r="H172" s="49" t="s">
        <v>19</v>
      </c>
      <c r="I172" s="45" t="str">
        <f>""</f>
        <v/>
      </c>
      <c r="J172" s="45" t="str">
        <f>""</f>
        <v/>
      </c>
      <c r="K172" s="45" t="str">
        <f>""</f>
        <v/>
      </c>
      <c r="L172" s="45" t="str">
        <f>""</f>
        <v/>
      </c>
      <c r="M172" s="94" t="str">
        <f>""</f>
        <v/>
      </c>
      <c r="N172" s="94" t="str">
        <f>""</f>
        <v/>
      </c>
      <c r="O172" s="94" t="str">
        <f>""</f>
        <v/>
      </c>
      <c r="P172" s="45" t="str">
        <f>""</f>
        <v/>
      </c>
      <c r="Q172" s="45" t="str">
        <f>""</f>
        <v/>
      </c>
      <c r="R172" s="45" t="s">
        <v>19</v>
      </c>
      <c r="S172" s="45" t="s">
        <v>1461</v>
      </c>
      <c r="T172" s="26"/>
    </row>
    <row r="173" spans="1:23" hidden="1">
      <c r="A173" s="47">
        <f t="shared" si="2"/>
        <v>1787</v>
      </c>
      <c r="B173" s="50">
        <v>787</v>
      </c>
      <c r="C173" s="50">
        <v>9163070</v>
      </c>
      <c r="D173" s="50">
        <v>3070</v>
      </c>
      <c r="E173" s="50">
        <v>115651</v>
      </c>
      <c r="F173" s="50" t="s">
        <v>1572</v>
      </c>
      <c r="G173" s="50" t="s">
        <v>87</v>
      </c>
      <c r="H173" s="60" t="s">
        <v>19</v>
      </c>
      <c r="I173" s="45" t="str">
        <f>""</f>
        <v/>
      </c>
      <c r="J173" s="45" t="str">
        <f>""</f>
        <v/>
      </c>
      <c r="K173" s="45" t="str">
        <f>""</f>
        <v/>
      </c>
      <c r="L173" s="45" t="str">
        <f>""</f>
        <v/>
      </c>
      <c r="M173" s="94" t="str">
        <f>""</f>
        <v/>
      </c>
      <c r="N173" s="94" t="str">
        <f>""</f>
        <v/>
      </c>
      <c r="O173" s="94" t="str">
        <f>""</f>
        <v/>
      </c>
      <c r="P173" s="45" t="str">
        <f>""</f>
        <v/>
      </c>
      <c r="Q173" s="45" t="str">
        <f>""</f>
        <v/>
      </c>
      <c r="R173" s="45" t="s">
        <v>19</v>
      </c>
      <c r="S173" s="45" t="s">
        <v>1461</v>
      </c>
      <c r="T173" s="26"/>
    </row>
    <row r="174" spans="1:23" ht="25.5">
      <c r="A174" s="47">
        <f t="shared" si="2"/>
        <v>1789</v>
      </c>
      <c r="B174" s="50">
        <v>789</v>
      </c>
      <c r="C174" s="50">
        <v>9163374</v>
      </c>
      <c r="D174" s="50">
        <v>3374</v>
      </c>
      <c r="E174" s="50">
        <v>135437</v>
      </c>
      <c r="F174" s="50" t="s">
        <v>1573</v>
      </c>
      <c r="G174" s="50" t="s">
        <v>87</v>
      </c>
      <c r="H174" s="54" t="s">
        <v>1472</v>
      </c>
      <c r="I174" s="108" t="s">
        <v>1707</v>
      </c>
      <c r="J174" s="108" t="str">
        <f>""</f>
        <v/>
      </c>
      <c r="K174" s="66">
        <v>742.31</v>
      </c>
      <c r="L174" s="66">
        <v>7</v>
      </c>
      <c r="M174" s="109">
        <v>42036</v>
      </c>
      <c r="N174" s="109" t="str">
        <f>""</f>
        <v/>
      </c>
      <c r="O174" s="109">
        <v>43132</v>
      </c>
      <c r="P174" s="108" t="s">
        <v>19</v>
      </c>
      <c r="Q174" s="66" t="str">
        <f>""</f>
        <v/>
      </c>
      <c r="R174" s="45" t="s">
        <v>19</v>
      </c>
      <c r="S174" s="45" t="s">
        <v>1662</v>
      </c>
      <c r="U174" s="25" t="s">
        <v>17</v>
      </c>
      <c r="V174" s="25" t="s">
        <v>17</v>
      </c>
      <c r="W174" s="25" t="s">
        <v>19</v>
      </c>
    </row>
    <row r="175" spans="1:23" hidden="1">
      <c r="A175" s="47">
        <f t="shared" si="2"/>
        <v>1791</v>
      </c>
      <c r="B175" s="50">
        <v>791</v>
      </c>
      <c r="C175" s="50">
        <v>9162146</v>
      </c>
      <c r="D175" s="50">
        <v>2146</v>
      </c>
      <c r="E175" s="50">
        <v>115581</v>
      </c>
      <c r="F175" s="50" t="s">
        <v>1574</v>
      </c>
      <c r="G175" s="50" t="s">
        <v>87</v>
      </c>
      <c r="H175" s="49" t="s">
        <v>19</v>
      </c>
      <c r="I175" s="45" t="str">
        <f>""</f>
        <v/>
      </c>
      <c r="J175" s="45" t="str">
        <f>""</f>
        <v/>
      </c>
      <c r="K175" s="45" t="str">
        <f>""</f>
        <v/>
      </c>
      <c r="L175" s="45" t="str">
        <f>""</f>
        <v/>
      </c>
      <c r="M175" s="94" t="str">
        <f>""</f>
        <v/>
      </c>
      <c r="N175" s="94" t="str">
        <f>""</f>
        <v/>
      </c>
      <c r="O175" s="94" t="str">
        <f>""</f>
        <v/>
      </c>
      <c r="P175" s="45" t="str">
        <f>""</f>
        <v/>
      </c>
      <c r="Q175" s="45" t="str">
        <f>""</f>
        <v/>
      </c>
      <c r="R175" s="45" t="s">
        <v>19</v>
      </c>
      <c r="S175" s="45" t="s">
        <v>1461</v>
      </c>
    </row>
    <row r="176" spans="1:23" hidden="1">
      <c r="A176" s="47">
        <f t="shared" si="2"/>
        <v>1793</v>
      </c>
      <c r="B176" s="50">
        <v>793</v>
      </c>
      <c r="C176" s="50">
        <v>9162067</v>
      </c>
      <c r="D176" s="50">
        <v>2067</v>
      </c>
      <c r="E176" s="50">
        <v>115522</v>
      </c>
      <c r="F176" s="50" t="s">
        <v>1192</v>
      </c>
      <c r="G176" s="50" t="s">
        <v>87</v>
      </c>
      <c r="H176" s="49" t="s">
        <v>19</v>
      </c>
      <c r="I176" s="52" t="str">
        <f>""</f>
        <v/>
      </c>
      <c r="J176" s="52" t="str">
        <f>""</f>
        <v/>
      </c>
      <c r="K176" s="52" t="str">
        <f>""</f>
        <v/>
      </c>
      <c r="L176" s="52" t="str">
        <f>""</f>
        <v/>
      </c>
      <c r="M176" s="55" t="str">
        <f>""</f>
        <v/>
      </c>
      <c r="N176" s="55" t="str">
        <f>""</f>
        <v/>
      </c>
      <c r="O176" s="55" t="str">
        <f>""</f>
        <v/>
      </c>
      <c r="P176" s="53" t="str">
        <f>""</f>
        <v/>
      </c>
      <c r="Q176" s="45" t="str">
        <f>""</f>
        <v/>
      </c>
      <c r="R176" s="45" t="s">
        <v>19</v>
      </c>
      <c r="S176" s="45" t="s">
        <v>1461</v>
      </c>
      <c r="T176" s="26"/>
    </row>
    <row r="177" spans="1:23" hidden="1">
      <c r="A177" s="47">
        <f t="shared" si="2"/>
        <v>1795</v>
      </c>
      <c r="B177" s="50">
        <v>795</v>
      </c>
      <c r="C177" s="50">
        <v>9162089</v>
      </c>
      <c r="D177" s="50">
        <v>2089</v>
      </c>
      <c r="E177" s="50">
        <v>115538</v>
      </c>
      <c r="F177" s="50" t="s">
        <v>1575</v>
      </c>
      <c r="G177" s="50" t="s">
        <v>87</v>
      </c>
      <c r="H177" s="60" t="s">
        <v>19</v>
      </c>
      <c r="I177" s="45" t="str">
        <f>""</f>
        <v/>
      </c>
      <c r="J177" s="45" t="str">
        <f>""</f>
        <v/>
      </c>
      <c r="K177" s="45" t="str">
        <f>""</f>
        <v/>
      </c>
      <c r="L177" s="45" t="str">
        <f>""</f>
        <v/>
      </c>
      <c r="M177" s="94" t="str">
        <f>""</f>
        <v/>
      </c>
      <c r="N177" s="94" t="str">
        <f>""</f>
        <v/>
      </c>
      <c r="O177" s="94" t="str">
        <f>""</f>
        <v/>
      </c>
      <c r="P177" s="45" t="str">
        <f>""</f>
        <v/>
      </c>
      <c r="Q177" s="45" t="str">
        <f>""</f>
        <v/>
      </c>
      <c r="R177" s="45" t="s">
        <v>19</v>
      </c>
      <c r="S177" s="45" t="s">
        <v>1461</v>
      </c>
    </row>
    <row r="178" spans="1:23" ht="38.25">
      <c r="A178" s="47">
        <f t="shared" si="2"/>
        <v>1797</v>
      </c>
      <c r="B178" s="51">
        <v>797</v>
      </c>
      <c r="C178" s="51">
        <v>9162090</v>
      </c>
      <c r="D178" s="51">
        <v>2090</v>
      </c>
      <c r="E178" s="51">
        <v>115539</v>
      </c>
      <c r="F178" s="51" t="s">
        <v>920</v>
      </c>
      <c r="G178" s="51" t="s">
        <v>87</v>
      </c>
      <c r="H178" s="60" t="s">
        <v>1472</v>
      </c>
      <c r="I178" s="52" t="s">
        <v>1708</v>
      </c>
      <c r="J178" s="52" t="s">
        <v>1709</v>
      </c>
      <c r="K178" s="52">
        <v>8188.8</v>
      </c>
      <c r="L178" s="52">
        <v>8</v>
      </c>
      <c r="M178" s="55">
        <v>43638</v>
      </c>
      <c r="N178" s="55" t="str">
        <f>""</f>
        <v/>
      </c>
      <c r="O178" s="55">
        <v>44369</v>
      </c>
      <c r="P178" s="53" t="s">
        <v>19</v>
      </c>
      <c r="Q178" s="45" t="str">
        <f>""</f>
        <v/>
      </c>
      <c r="R178" s="45" t="s">
        <v>19</v>
      </c>
      <c r="S178" s="45" t="s">
        <v>1710</v>
      </c>
      <c r="T178" s="26"/>
      <c r="U178" s="25" t="s">
        <v>17</v>
      </c>
      <c r="V178" s="25" t="s">
        <v>17</v>
      </c>
      <c r="W178" s="25" t="s">
        <v>19</v>
      </c>
    </row>
    <row r="179" spans="1:23" ht="38.25">
      <c r="A179" s="47">
        <f t="shared" si="2"/>
        <v>2797</v>
      </c>
      <c r="B179" s="48">
        <v>797</v>
      </c>
      <c r="C179" s="48">
        <v>9162090</v>
      </c>
      <c r="D179" s="48">
        <v>2090</v>
      </c>
      <c r="E179" s="48">
        <v>115539</v>
      </c>
      <c r="F179" s="48" t="s">
        <v>920</v>
      </c>
      <c r="G179" s="48" t="s">
        <v>87</v>
      </c>
      <c r="H179" s="49" t="s">
        <v>1472</v>
      </c>
      <c r="I179" s="45" t="s">
        <v>1711</v>
      </c>
      <c r="J179" s="45" t="s">
        <v>1681</v>
      </c>
      <c r="K179" s="45">
        <v>1594.44</v>
      </c>
      <c r="L179" s="45">
        <v>16</v>
      </c>
      <c r="M179" s="94">
        <v>42691</v>
      </c>
      <c r="N179" s="94" t="str">
        <f>""</f>
        <v/>
      </c>
      <c r="O179" s="94">
        <v>44152</v>
      </c>
      <c r="P179" s="45" t="s">
        <v>19</v>
      </c>
      <c r="Q179" s="45" t="str">
        <f>""</f>
        <v/>
      </c>
      <c r="R179" s="45" t="s">
        <v>19</v>
      </c>
      <c r="S179" s="45" t="s">
        <v>1712</v>
      </c>
      <c r="U179" s="25" t="s">
        <v>17</v>
      </c>
      <c r="V179" s="25" t="s">
        <v>19</v>
      </c>
      <c r="W179" s="25" t="s">
        <v>19</v>
      </c>
    </row>
    <row r="180" spans="1:23" hidden="1">
      <c r="A180" s="47">
        <f t="shared" si="2"/>
        <v>1798</v>
      </c>
      <c r="B180" s="47">
        <v>798</v>
      </c>
      <c r="C180" s="47">
        <v>9162091</v>
      </c>
      <c r="D180" s="47">
        <v>2091</v>
      </c>
      <c r="E180" s="47">
        <v>115540</v>
      </c>
      <c r="F180" s="47" t="s">
        <v>1576</v>
      </c>
      <c r="G180" s="47" t="s">
        <v>87</v>
      </c>
      <c r="H180" s="49" t="s">
        <v>19</v>
      </c>
      <c r="I180" s="52" t="str">
        <f>""</f>
        <v/>
      </c>
      <c r="J180" s="52" t="str">
        <f>""</f>
        <v/>
      </c>
      <c r="K180" s="52" t="str">
        <f>""</f>
        <v/>
      </c>
      <c r="L180" s="52" t="str">
        <f>""</f>
        <v/>
      </c>
      <c r="M180" s="55" t="str">
        <f>""</f>
        <v/>
      </c>
      <c r="N180" s="55" t="str">
        <f>""</f>
        <v/>
      </c>
      <c r="O180" s="55" t="str">
        <f>""</f>
        <v/>
      </c>
      <c r="P180" s="53" t="str">
        <f>""</f>
        <v/>
      </c>
      <c r="Q180" s="45" t="str">
        <f>""</f>
        <v/>
      </c>
      <c r="R180" s="45" t="s">
        <v>19</v>
      </c>
      <c r="S180" s="45" t="s">
        <v>1461</v>
      </c>
    </row>
    <row r="181" spans="1:23" hidden="1">
      <c r="A181" s="47">
        <f t="shared" si="2"/>
        <v>1800</v>
      </c>
      <c r="B181" s="47">
        <v>800</v>
      </c>
      <c r="C181" s="47">
        <v>9163025</v>
      </c>
      <c r="D181" s="47">
        <v>3025</v>
      </c>
      <c r="E181" s="47">
        <v>115615</v>
      </c>
      <c r="F181" s="47" t="s">
        <v>1577</v>
      </c>
      <c r="G181" s="47" t="s">
        <v>87</v>
      </c>
      <c r="H181" s="49" t="s">
        <v>19</v>
      </c>
      <c r="I181" s="45" t="str">
        <f>""</f>
        <v/>
      </c>
      <c r="J181" s="45" t="str">
        <f>""</f>
        <v/>
      </c>
      <c r="K181" s="45" t="str">
        <f>""</f>
        <v/>
      </c>
      <c r="L181" s="45" t="str">
        <f>""</f>
        <v/>
      </c>
      <c r="M181" s="94" t="str">
        <f>""</f>
        <v/>
      </c>
      <c r="N181" s="94" t="str">
        <f>""</f>
        <v/>
      </c>
      <c r="O181" s="94" t="str">
        <f>""</f>
        <v/>
      </c>
      <c r="P181" s="45" t="str">
        <f>""</f>
        <v/>
      </c>
      <c r="Q181" s="45" t="str">
        <f>""</f>
        <v/>
      </c>
      <c r="R181" s="45" t="s">
        <v>19</v>
      </c>
      <c r="S181" s="45" t="s">
        <v>1461</v>
      </c>
    </row>
    <row r="182" spans="1:23" hidden="1">
      <c r="A182" s="47">
        <f t="shared" si="2"/>
        <v>1801</v>
      </c>
      <c r="B182" s="47">
        <v>801</v>
      </c>
      <c r="C182" s="47">
        <v>9162134</v>
      </c>
      <c r="D182" s="47">
        <v>2134</v>
      </c>
      <c r="E182" s="47">
        <v>115570</v>
      </c>
      <c r="F182" s="47" t="s">
        <v>286</v>
      </c>
      <c r="G182" s="47" t="s">
        <v>87</v>
      </c>
      <c r="H182" s="49" t="s">
        <v>19</v>
      </c>
      <c r="I182" s="45" t="str">
        <f>""</f>
        <v/>
      </c>
      <c r="J182" s="45" t="str">
        <f>""</f>
        <v/>
      </c>
      <c r="K182" s="45" t="str">
        <f>""</f>
        <v/>
      </c>
      <c r="L182" s="45" t="str">
        <f>""</f>
        <v/>
      </c>
      <c r="M182" s="94" t="str">
        <f>""</f>
        <v/>
      </c>
      <c r="N182" s="94" t="str">
        <f>""</f>
        <v/>
      </c>
      <c r="O182" s="94" t="str">
        <f>""</f>
        <v/>
      </c>
      <c r="P182" s="45" t="str">
        <f>""</f>
        <v/>
      </c>
      <c r="Q182" s="45" t="str">
        <f>""</f>
        <v/>
      </c>
      <c r="R182" s="45" t="s">
        <v>19</v>
      </c>
      <c r="S182" s="45" t="s">
        <v>1461</v>
      </c>
      <c r="T182" s="26"/>
    </row>
    <row r="183" spans="1:23" ht="25.5">
      <c r="A183" s="47">
        <f t="shared" si="2"/>
        <v>1803</v>
      </c>
      <c r="B183" s="51">
        <v>803</v>
      </c>
      <c r="C183" s="51">
        <v>9162094</v>
      </c>
      <c r="D183" s="51">
        <v>2094</v>
      </c>
      <c r="E183" s="51">
        <v>115541</v>
      </c>
      <c r="F183" s="51" t="s">
        <v>1578</v>
      </c>
      <c r="G183" s="51" t="s">
        <v>87</v>
      </c>
      <c r="H183" s="49" t="s">
        <v>1472</v>
      </c>
      <c r="I183" s="62" t="s">
        <v>1700</v>
      </c>
      <c r="J183" s="62" t="s">
        <v>1713</v>
      </c>
      <c r="K183" s="76">
        <v>2365</v>
      </c>
      <c r="L183" s="76">
        <v>1</v>
      </c>
      <c r="M183" s="56">
        <v>43344</v>
      </c>
      <c r="N183" s="56" t="str">
        <f>""</f>
        <v/>
      </c>
      <c r="O183" s="56">
        <v>44409</v>
      </c>
      <c r="P183" s="62" t="s">
        <v>19</v>
      </c>
      <c r="Q183" s="76" t="str">
        <f>""</f>
        <v/>
      </c>
      <c r="R183" s="45" t="s">
        <v>19</v>
      </c>
      <c r="S183" s="45" t="s">
        <v>1714</v>
      </c>
      <c r="U183" s="25" t="s">
        <v>17</v>
      </c>
      <c r="V183" s="25" t="s">
        <v>17</v>
      </c>
      <c r="W183" s="25" t="s">
        <v>19</v>
      </c>
    </row>
    <row r="184" spans="1:23" hidden="1">
      <c r="A184" s="47">
        <f t="shared" si="2"/>
        <v>2803</v>
      </c>
      <c r="B184" s="48">
        <v>803</v>
      </c>
      <c r="C184" s="48">
        <v>9162094</v>
      </c>
      <c r="D184" s="48">
        <v>2094</v>
      </c>
      <c r="E184" s="48">
        <v>115541</v>
      </c>
      <c r="F184" s="48" t="s">
        <v>1578</v>
      </c>
      <c r="G184" s="48" t="s">
        <v>87</v>
      </c>
      <c r="H184" s="49" t="s">
        <v>19</v>
      </c>
      <c r="I184" s="45" t="str">
        <f>""</f>
        <v/>
      </c>
      <c r="J184" s="45" t="str">
        <f>""</f>
        <v/>
      </c>
      <c r="K184" s="45" t="str">
        <f>""</f>
        <v/>
      </c>
      <c r="L184" s="45" t="str">
        <f>""</f>
        <v/>
      </c>
      <c r="M184" s="94" t="str">
        <f>""</f>
        <v/>
      </c>
      <c r="N184" s="94" t="str">
        <f>""</f>
        <v/>
      </c>
      <c r="O184" s="94" t="str">
        <f>""</f>
        <v/>
      </c>
      <c r="P184" s="45" t="str">
        <f>""</f>
        <v/>
      </c>
      <c r="Q184" s="45" t="str">
        <f>""</f>
        <v/>
      </c>
      <c r="R184" s="45" t="s">
        <v>19</v>
      </c>
      <c r="S184" s="45" t="s">
        <v>1461</v>
      </c>
    </row>
    <row r="185" spans="1:23" hidden="1">
      <c r="A185" s="47">
        <f t="shared" si="2"/>
        <v>3803</v>
      </c>
      <c r="B185" s="48">
        <v>803</v>
      </c>
      <c r="C185" s="48">
        <v>9162094</v>
      </c>
      <c r="D185" s="48">
        <v>2094</v>
      </c>
      <c r="E185" s="48">
        <v>115541</v>
      </c>
      <c r="F185" s="48" t="s">
        <v>1578</v>
      </c>
      <c r="G185" s="48" t="s">
        <v>87</v>
      </c>
      <c r="H185" s="49" t="s">
        <v>19</v>
      </c>
      <c r="I185" s="45" t="str">
        <f>""</f>
        <v/>
      </c>
      <c r="J185" s="45" t="str">
        <f>""</f>
        <v/>
      </c>
      <c r="K185" s="45" t="str">
        <f>""</f>
        <v/>
      </c>
      <c r="L185" s="45" t="str">
        <f>""</f>
        <v/>
      </c>
      <c r="M185" s="94" t="str">
        <f>""</f>
        <v/>
      </c>
      <c r="N185" s="94" t="str">
        <f>""</f>
        <v/>
      </c>
      <c r="O185" s="94" t="str">
        <f>""</f>
        <v/>
      </c>
      <c r="P185" s="45" t="str">
        <f>""</f>
        <v/>
      </c>
      <c r="Q185" s="45" t="str">
        <f>""</f>
        <v/>
      </c>
      <c r="R185" s="45" t="s">
        <v>19</v>
      </c>
      <c r="S185" s="45" t="s">
        <v>1461</v>
      </c>
    </row>
    <row r="186" spans="1:23" hidden="1">
      <c r="A186" s="47">
        <f t="shared" si="2"/>
        <v>1805</v>
      </c>
      <c r="B186" s="48">
        <v>805</v>
      </c>
      <c r="C186" s="48">
        <v>9162097</v>
      </c>
      <c r="D186" s="48">
        <v>2097</v>
      </c>
      <c r="E186" s="48">
        <v>115543</v>
      </c>
      <c r="F186" s="48" t="s">
        <v>1579</v>
      </c>
      <c r="G186" s="48" t="s">
        <v>87</v>
      </c>
      <c r="H186" s="49" t="s">
        <v>19</v>
      </c>
      <c r="I186" s="45" t="str">
        <f>""</f>
        <v/>
      </c>
      <c r="J186" s="45" t="str">
        <f>""</f>
        <v/>
      </c>
      <c r="K186" s="45" t="str">
        <f>""</f>
        <v/>
      </c>
      <c r="L186" s="45" t="str">
        <f>""</f>
        <v/>
      </c>
      <c r="M186" s="94" t="str">
        <f>""</f>
        <v/>
      </c>
      <c r="N186" s="94" t="str">
        <f>""</f>
        <v/>
      </c>
      <c r="O186" s="94" t="str">
        <f>""</f>
        <v/>
      </c>
      <c r="P186" s="45" t="str">
        <f>""</f>
        <v/>
      </c>
      <c r="Q186" s="45" t="str">
        <f>""</f>
        <v/>
      </c>
      <c r="R186" s="45" t="s">
        <v>19</v>
      </c>
      <c r="S186" s="45" t="s">
        <v>1461</v>
      </c>
    </row>
    <row r="187" spans="1:23" hidden="1">
      <c r="A187" s="47">
        <f t="shared" si="2"/>
        <v>2805</v>
      </c>
      <c r="B187" s="48">
        <v>805</v>
      </c>
      <c r="C187" s="48">
        <v>9162097</v>
      </c>
      <c r="D187" s="48">
        <v>2097</v>
      </c>
      <c r="E187" s="48">
        <v>115543</v>
      </c>
      <c r="F187" s="48" t="s">
        <v>1579</v>
      </c>
      <c r="G187" s="48" t="s">
        <v>87</v>
      </c>
      <c r="H187" s="49" t="s">
        <v>19</v>
      </c>
      <c r="I187" s="45" t="str">
        <f>""</f>
        <v/>
      </c>
      <c r="J187" s="45" t="str">
        <f>""</f>
        <v/>
      </c>
      <c r="K187" s="45" t="str">
        <f>""</f>
        <v/>
      </c>
      <c r="L187" s="45" t="str">
        <f>""</f>
        <v/>
      </c>
      <c r="M187" s="94" t="str">
        <f>""</f>
        <v/>
      </c>
      <c r="N187" s="94" t="str">
        <f>""</f>
        <v/>
      </c>
      <c r="O187" s="94" t="str">
        <f>""</f>
        <v/>
      </c>
      <c r="P187" s="45" t="str">
        <f>""</f>
        <v/>
      </c>
      <c r="Q187" s="45" t="str">
        <f>""</f>
        <v/>
      </c>
      <c r="R187" s="45" t="s">
        <v>19</v>
      </c>
      <c r="S187" s="45" t="s">
        <v>1461</v>
      </c>
    </row>
    <row r="188" spans="1:23" hidden="1">
      <c r="A188" s="47">
        <f t="shared" si="2"/>
        <v>1806</v>
      </c>
      <c r="B188" s="50">
        <v>806</v>
      </c>
      <c r="C188" s="50">
        <v>9163071</v>
      </c>
      <c r="D188" s="50">
        <v>3071</v>
      </c>
      <c r="E188" s="50">
        <v>115652</v>
      </c>
      <c r="F188" s="50" t="s">
        <v>1580</v>
      </c>
      <c r="G188" s="50" t="s">
        <v>87</v>
      </c>
      <c r="H188" s="49" t="s">
        <v>19</v>
      </c>
      <c r="I188" s="45" t="str">
        <f>""</f>
        <v/>
      </c>
      <c r="J188" s="45" t="str">
        <f>""</f>
        <v/>
      </c>
      <c r="K188" s="45" t="str">
        <f>""</f>
        <v/>
      </c>
      <c r="L188" s="45" t="str">
        <f>""</f>
        <v/>
      </c>
      <c r="M188" s="94" t="str">
        <f>""</f>
        <v/>
      </c>
      <c r="N188" s="94" t="str">
        <f>""</f>
        <v/>
      </c>
      <c r="O188" s="94" t="str">
        <f>""</f>
        <v/>
      </c>
      <c r="P188" s="45" t="str">
        <f>""</f>
        <v/>
      </c>
      <c r="Q188" s="45" t="str">
        <f>""</f>
        <v/>
      </c>
      <c r="R188" s="45" t="s">
        <v>19</v>
      </c>
      <c r="S188" s="45" t="s">
        <v>1461</v>
      </c>
    </row>
    <row r="189" spans="1:23" ht="38.25">
      <c r="A189" s="47">
        <f t="shared" si="2"/>
        <v>1807</v>
      </c>
      <c r="B189" s="50">
        <v>807</v>
      </c>
      <c r="C189" s="50">
        <v>9165214</v>
      </c>
      <c r="D189" s="50">
        <v>5214</v>
      </c>
      <c r="E189" s="50">
        <v>115744</v>
      </c>
      <c r="F189" s="50" t="s">
        <v>1228</v>
      </c>
      <c r="G189" s="50" t="s">
        <v>87</v>
      </c>
      <c r="H189" s="54" t="s">
        <v>1472</v>
      </c>
      <c r="I189" s="45" t="s">
        <v>1715</v>
      </c>
      <c r="J189" s="45" t="s">
        <v>1716</v>
      </c>
      <c r="K189" s="45">
        <v>2264</v>
      </c>
      <c r="L189" s="45">
        <v>2</v>
      </c>
      <c r="M189" s="94">
        <v>43084</v>
      </c>
      <c r="N189" s="94" t="str">
        <f>""</f>
        <v/>
      </c>
      <c r="O189" s="94">
        <v>44910</v>
      </c>
      <c r="P189" s="45" t="s">
        <v>19</v>
      </c>
      <c r="Q189" s="45" t="str">
        <f>""</f>
        <v/>
      </c>
      <c r="R189" s="45" t="s">
        <v>19</v>
      </c>
      <c r="S189" s="45" t="s">
        <v>1717</v>
      </c>
      <c r="U189" s="25" t="s">
        <v>19</v>
      </c>
      <c r="V189" s="25" t="s">
        <v>17</v>
      </c>
      <c r="W189" s="25" t="s">
        <v>19</v>
      </c>
    </row>
    <row r="190" spans="1:23" hidden="1">
      <c r="A190" s="47">
        <f t="shared" si="2"/>
        <v>1808</v>
      </c>
      <c r="B190" s="50">
        <v>808</v>
      </c>
      <c r="C190" s="50">
        <v>9163072</v>
      </c>
      <c r="D190" s="50">
        <v>3072</v>
      </c>
      <c r="E190" s="50">
        <v>115653</v>
      </c>
      <c r="F190" s="50" t="s">
        <v>1581</v>
      </c>
      <c r="G190" s="50" t="s">
        <v>87</v>
      </c>
      <c r="H190" s="49" t="s">
        <v>19</v>
      </c>
      <c r="I190" s="45" t="str">
        <f>""</f>
        <v/>
      </c>
      <c r="J190" s="45" t="str">
        <f>""</f>
        <v/>
      </c>
      <c r="K190" s="45" t="str">
        <f>""</f>
        <v/>
      </c>
      <c r="L190" s="45" t="str">
        <f>""</f>
        <v/>
      </c>
      <c r="M190" s="94" t="str">
        <f>""</f>
        <v/>
      </c>
      <c r="N190" s="94" t="str">
        <f>""</f>
        <v/>
      </c>
      <c r="O190" s="94" t="str">
        <f>""</f>
        <v/>
      </c>
      <c r="P190" s="45" t="str">
        <f>""</f>
        <v/>
      </c>
      <c r="Q190" s="45" t="str">
        <f>""</f>
        <v/>
      </c>
      <c r="R190" s="45" t="s">
        <v>19</v>
      </c>
      <c r="S190" s="45" t="s">
        <v>1461</v>
      </c>
    </row>
    <row r="191" spans="1:23" ht="38.25">
      <c r="A191" s="47">
        <f t="shared" si="2"/>
        <v>1810</v>
      </c>
      <c r="B191" s="51">
        <v>810</v>
      </c>
      <c r="C191" s="51">
        <v>9163348</v>
      </c>
      <c r="D191" s="51">
        <v>3348</v>
      </c>
      <c r="E191" s="51">
        <v>115700</v>
      </c>
      <c r="F191" s="51" t="s">
        <v>1582</v>
      </c>
      <c r="G191" s="51" t="s">
        <v>87</v>
      </c>
      <c r="H191" s="49" t="s">
        <v>1472</v>
      </c>
      <c r="I191" s="61" t="str">
        <f>""</f>
        <v/>
      </c>
      <c r="J191" s="61" t="s">
        <v>1718</v>
      </c>
      <c r="K191" s="98">
        <v>1203.32</v>
      </c>
      <c r="L191" s="76">
        <v>6</v>
      </c>
      <c r="M191" s="56">
        <v>43137</v>
      </c>
      <c r="N191" s="56" t="str">
        <f>""</f>
        <v/>
      </c>
      <c r="O191" s="56">
        <v>44233</v>
      </c>
      <c r="P191" s="61" t="s">
        <v>19</v>
      </c>
      <c r="Q191" s="76" t="str">
        <f>""</f>
        <v/>
      </c>
      <c r="R191" s="45" t="s">
        <v>19</v>
      </c>
      <c r="S191" s="45" t="s">
        <v>1719</v>
      </c>
      <c r="U191" s="25" t="s">
        <v>17</v>
      </c>
      <c r="V191" s="25" t="s">
        <v>17</v>
      </c>
      <c r="W191" s="25" t="s">
        <v>19</v>
      </c>
    </row>
    <row r="192" spans="1:23" ht="38.25">
      <c r="A192" s="47">
        <f t="shared" si="2"/>
        <v>2810</v>
      </c>
      <c r="B192" s="51">
        <v>810</v>
      </c>
      <c r="C192" s="51">
        <v>9163348</v>
      </c>
      <c r="D192" s="51">
        <v>3348</v>
      </c>
      <c r="E192" s="51">
        <v>115700</v>
      </c>
      <c r="F192" s="51" t="s">
        <v>1582</v>
      </c>
      <c r="G192" s="51" t="s">
        <v>87</v>
      </c>
      <c r="H192" s="49" t="s">
        <v>1472</v>
      </c>
      <c r="I192" s="61" t="str">
        <f>""</f>
        <v/>
      </c>
      <c r="J192" s="61" t="s">
        <v>1720</v>
      </c>
      <c r="K192" s="98">
        <v>2219.08</v>
      </c>
      <c r="L192" s="76">
        <v>15</v>
      </c>
      <c r="M192" s="56">
        <v>43279</v>
      </c>
      <c r="N192" s="56" t="str">
        <f>""</f>
        <v/>
      </c>
      <c r="O192" s="56">
        <v>44375</v>
      </c>
      <c r="P192" s="61" t="s">
        <v>19</v>
      </c>
      <c r="Q192" s="76" t="str">
        <f>""</f>
        <v/>
      </c>
      <c r="R192" s="45" t="s">
        <v>19</v>
      </c>
      <c r="S192" s="45" t="s">
        <v>1721</v>
      </c>
      <c r="U192" s="25" t="s">
        <v>19</v>
      </c>
      <c r="V192" s="25" t="s">
        <v>17</v>
      </c>
      <c r="W192" s="25" t="s">
        <v>19</v>
      </c>
    </row>
    <row r="193" spans="1:23" ht="25.5">
      <c r="A193" s="47">
        <f t="shared" si="2"/>
        <v>1811</v>
      </c>
      <c r="B193" s="48">
        <v>811</v>
      </c>
      <c r="C193" s="48">
        <v>9163073</v>
      </c>
      <c r="D193" s="48">
        <v>3073</v>
      </c>
      <c r="E193" s="48">
        <v>115654</v>
      </c>
      <c r="F193" s="48" t="s">
        <v>1583</v>
      </c>
      <c r="G193" s="48" t="s">
        <v>87</v>
      </c>
      <c r="H193" s="49" t="s">
        <v>1472</v>
      </c>
      <c r="I193" s="45" t="s">
        <v>1722</v>
      </c>
      <c r="J193" s="45" t="s">
        <v>1722</v>
      </c>
      <c r="K193" s="45">
        <v>1942.34</v>
      </c>
      <c r="L193" s="45">
        <v>1</v>
      </c>
      <c r="M193" s="94">
        <v>42125</v>
      </c>
      <c r="N193" s="94" t="str">
        <f>""</f>
        <v/>
      </c>
      <c r="O193" s="94">
        <v>43678</v>
      </c>
      <c r="P193" s="45" t="s">
        <v>1558</v>
      </c>
      <c r="Q193" s="45" t="str">
        <f>""</f>
        <v/>
      </c>
      <c r="R193" s="45" t="s">
        <v>19</v>
      </c>
      <c r="S193" s="45" t="s">
        <v>1714</v>
      </c>
      <c r="U193" s="25" t="s">
        <v>17</v>
      </c>
      <c r="V193" s="25" t="s">
        <v>17</v>
      </c>
      <c r="W193" s="25" t="s">
        <v>19</v>
      </c>
    </row>
    <row r="194" spans="1:23" ht="38.25">
      <c r="A194" s="47">
        <f t="shared" si="2"/>
        <v>2811</v>
      </c>
      <c r="B194" s="48">
        <v>811</v>
      </c>
      <c r="C194" s="48">
        <v>9163073</v>
      </c>
      <c r="D194" s="48">
        <v>3073</v>
      </c>
      <c r="E194" s="48">
        <v>115654</v>
      </c>
      <c r="F194" s="48" t="s">
        <v>1583</v>
      </c>
      <c r="G194" s="48" t="s">
        <v>87</v>
      </c>
      <c r="H194" s="49" t="s">
        <v>1472</v>
      </c>
      <c r="I194" s="45" t="str">
        <f>""</f>
        <v/>
      </c>
      <c r="J194" s="45" t="s">
        <v>1723</v>
      </c>
      <c r="K194" s="45">
        <v>1880.85</v>
      </c>
      <c r="L194" s="45">
        <v>3</v>
      </c>
      <c r="M194" s="94">
        <v>43009</v>
      </c>
      <c r="N194" s="94" t="str">
        <f>""</f>
        <v/>
      </c>
      <c r="O194" s="94">
        <v>43739</v>
      </c>
      <c r="P194" s="45" t="s">
        <v>1558</v>
      </c>
      <c r="Q194" s="45" t="str">
        <f>""</f>
        <v/>
      </c>
      <c r="R194" s="45" t="s">
        <v>19</v>
      </c>
      <c r="S194" s="45" t="s">
        <v>1724</v>
      </c>
      <c r="U194" s="25" t="s">
        <v>17</v>
      </c>
      <c r="V194" s="25" t="s">
        <v>17</v>
      </c>
      <c r="W194" s="25" t="s">
        <v>19</v>
      </c>
    </row>
    <row r="195" spans="1:23" hidden="1">
      <c r="A195" s="47">
        <f t="shared" si="2"/>
        <v>1812</v>
      </c>
      <c r="B195" s="50">
        <v>812</v>
      </c>
      <c r="C195" s="50">
        <v>9162180</v>
      </c>
      <c r="D195" s="50">
        <v>2180</v>
      </c>
      <c r="E195" s="50">
        <v>131783</v>
      </c>
      <c r="F195" s="50" t="s">
        <v>1280</v>
      </c>
      <c r="G195" s="50" t="s">
        <v>87</v>
      </c>
      <c r="H195" s="49" t="s">
        <v>19</v>
      </c>
      <c r="I195" s="52" t="str">
        <f>""</f>
        <v/>
      </c>
      <c r="J195" s="52" t="str">
        <f>""</f>
        <v/>
      </c>
      <c r="K195" s="52" t="str">
        <f>""</f>
        <v/>
      </c>
      <c r="L195" s="52" t="str">
        <f>""</f>
        <v/>
      </c>
      <c r="M195" s="55" t="str">
        <f>""</f>
        <v/>
      </c>
      <c r="N195" s="55" t="str">
        <f>""</f>
        <v/>
      </c>
      <c r="O195" s="55" t="str">
        <f>""</f>
        <v/>
      </c>
      <c r="P195" s="53" t="str">
        <f>""</f>
        <v/>
      </c>
      <c r="Q195" s="45" t="str">
        <f>""</f>
        <v/>
      </c>
      <c r="R195" s="45" t="s">
        <v>19</v>
      </c>
      <c r="S195" s="45" t="s">
        <v>1461</v>
      </c>
    </row>
    <row r="196" spans="1:23" hidden="1">
      <c r="A196" s="47">
        <f t="shared" si="2"/>
        <v>1815</v>
      </c>
      <c r="B196" s="50">
        <v>815</v>
      </c>
      <c r="C196" s="50">
        <v>9162116</v>
      </c>
      <c r="D196" s="50">
        <v>2116</v>
      </c>
      <c r="E196" s="50">
        <v>115560</v>
      </c>
      <c r="F196" s="50" t="s">
        <v>976</v>
      </c>
      <c r="G196" s="50" t="s">
        <v>87</v>
      </c>
      <c r="H196" s="49" t="s">
        <v>19</v>
      </c>
      <c r="I196" s="45" t="str">
        <f>""</f>
        <v/>
      </c>
      <c r="J196" s="45" t="str">
        <f>""</f>
        <v/>
      </c>
      <c r="K196" s="45" t="str">
        <f>""</f>
        <v/>
      </c>
      <c r="L196" s="45" t="str">
        <f>""</f>
        <v/>
      </c>
      <c r="M196" s="94" t="str">
        <f>""</f>
        <v/>
      </c>
      <c r="N196" s="94" t="str">
        <f>""</f>
        <v/>
      </c>
      <c r="O196" s="94" t="str">
        <f>""</f>
        <v/>
      </c>
      <c r="P196" s="45" t="str">
        <f>""</f>
        <v/>
      </c>
      <c r="Q196" s="45" t="str">
        <f>""</f>
        <v/>
      </c>
      <c r="R196" s="45" t="s">
        <v>19</v>
      </c>
      <c r="S196" s="45" t="s">
        <v>1461</v>
      </c>
      <c r="T196" s="26"/>
    </row>
    <row r="197" spans="1:23" hidden="1">
      <c r="A197" s="47">
        <f t="shared" si="2"/>
        <v>1816</v>
      </c>
      <c r="B197" s="47">
        <v>816</v>
      </c>
      <c r="C197" s="47">
        <v>9162179</v>
      </c>
      <c r="D197" s="47">
        <v>2179</v>
      </c>
      <c r="E197" s="47">
        <v>131782</v>
      </c>
      <c r="F197" s="47" t="s">
        <v>1584</v>
      </c>
      <c r="G197" s="47" t="s">
        <v>87</v>
      </c>
      <c r="H197" s="49" t="s">
        <v>19</v>
      </c>
      <c r="I197" s="52" t="str">
        <f>""</f>
        <v/>
      </c>
      <c r="J197" s="52" t="str">
        <f>""</f>
        <v/>
      </c>
      <c r="K197" s="52" t="str">
        <f>""</f>
        <v/>
      </c>
      <c r="L197" s="52" t="str">
        <f>""</f>
        <v/>
      </c>
      <c r="M197" s="55" t="str">
        <f>""</f>
        <v/>
      </c>
      <c r="N197" s="55" t="str">
        <f>""</f>
        <v/>
      </c>
      <c r="O197" s="55" t="str">
        <f>""</f>
        <v/>
      </c>
      <c r="P197" s="53" t="str">
        <f>""</f>
        <v/>
      </c>
      <c r="Q197" s="45" t="str">
        <f>""</f>
        <v/>
      </c>
      <c r="R197" s="45" t="s">
        <v>19</v>
      </c>
      <c r="S197" s="45" t="s">
        <v>1461</v>
      </c>
    </row>
    <row r="198" spans="1:23" hidden="1">
      <c r="A198" s="47">
        <f t="shared" ref="A198:A261" si="3">IF(B198=B197,A197+1000,1000+B198)</f>
        <v>1817</v>
      </c>
      <c r="B198" s="47">
        <v>817</v>
      </c>
      <c r="C198" s="47">
        <v>9163373</v>
      </c>
      <c r="D198" s="47">
        <v>3373</v>
      </c>
      <c r="E198" s="47">
        <v>135353</v>
      </c>
      <c r="F198" s="47" t="s">
        <v>754</v>
      </c>
      <c r="G198" s="47" t="s">
        <v>87</v>
      </c>
      <c r="H198" s="49" t="s">
        <v>19</v>
      </c>
      <c r="I198" s="52" t="str">
        <f>""</f>
        <v/>
      </c>
      <c r="J198" s="52" t="str">
        <f>""</f>
        <v/>
      </c>
      <c r="K198" s="52" t="str">
        <f>""</f>
        <v/>
      </c>
      <c r="L198" s="52" t="str">
        <f>""</f>
        <v/>
      </c>
      <c r="M198" s="55" t="str">
        <f>""</f>
        <v/>
      </c>
      <c r="N198" s="55" t="str">
        <f>""</f>
        <v/>
      </c>
      <c r="O198" s="55" t="str">
        <f>""</f>
        <v/>
      </c>
      <c r="P198" s="53" t="str">
        <f>""</f>
        <v/>
      </c>
      <c r="Q198" s="45" t="str">
        <f>""</f>
        <v/>
      </c>
      <c r="R198" s="45" t="s">
        <v>19</v>
      </c>
      <c r="S198" s="45" t="s">
        <v>1461</v>
      </c>
    </row>
    <row r="199" spans="1:23" ht="25.5">
      <c r="A199" s="47">
        <f t="shared" si="3"/>
        <v>1818</v>
      </c>
      <c r="B199" s="48">
        <v>818</v>
      </c>
      <c r="C199" s="48">
        <v>9162098</v>
      </c>
      <c r="D199" s="48">
        <v>2098</v>
      </c>
      <c r="E199" s="48">
        <v>115544</v>
      </c>
      <c r="F199" s="48" t="s">
        <v>1585</v>
      </c>
      <c r="G199" s="48" t="s">
        <v>87</v>
      </c>
      <c r="H199" s="49" t="s">
        <v>1472</v>
      </c>
      <c r="I199" s="61" t="str">
        <f>""</f>
        <v/>
      </c>
      <c r="J199" s="61" t="s">
        <v>1725</v>
      </c>
      <c r="K199" s="76">
        <v>6745</v>
      </c>
      <c r="L199" s="76">
        <v>3</v>
      </c>
      <c r="M199" s="56">
        <v>42614</v>
      </c>
      <c r="N199" s="56" t="str">
        <f>""</f>
        <v/>
      </c>
      <c r="O199" s="56">
        <v>43709</v>
      </c>
      <c r="P199" s="62" t="s">
        <v>1558</v>
      </c>
      <c r="Q199" s="76" t="str">
        <f>""</f>
        <v/>
      </c>
      <c r="R199" s="45" t="s">
        <v>19</v>
      </c>
      <c r="S199" s="45" t="s">
        <v>1714</v>
      </c>
      <c r="U199" s="25" t="s">
        <v>17</v>
      </c>
      <c r="V199" s="25" t="s">
        <v>17</v>
      </c>
      <c r="W199" s="25" t="s">
        <v>19</v>
      </c>
    </row>
    <row r="200" spans="1:23" hidden="1">
      <c r="A200" s="47">
        <f t="shared" si="3"/>
        <v>2818</v>
      </c>
      <c r="B200" s="48">
        <v>818</v>
      </c>
      <c r="C200" s="48">
        <v>9162098</v>
      </c>
      <c r="D200" s="48">
        <v>2098</v>
      </c>
      <c r="E200" s="48">
        <v>115544</v>
      </c>
      <c r="F200" s="48" t="s">
        <v>1585</v>
      </c>
      <c r="G200" s="48" t="s">
        <v>87</v>
      </c>
      <c r="H200" s="49" t="s">
        <v>19</v>
      </c>
      <c r="I200" s="62" t="str">
        <f>""</f>
        <v/>
      </c>
      <c r="J200" s="62" t="str">
        <f>""</f>
        <v/>
      </c>
      <c r="K200" s="76" t="str">
        <f>""</f>
        <v/>
      </c>
      <c r="L200" s="76" t="str">
        <f>""</f>
        <v/>
      </c>
      <c r="M200" s="56" t="str">
        <f>""</f>
        <v/>
      </c>
      <c r="N200" s="56" t="str">
        <f>""</f>
        <v/>
      </c>
      <c r="O200" s="56" t="str">
        <f>""</f>
        <v/>
      </c>
      <c r="P200" s="62" t="str">
        <f>""</f>
        <v/>
      </c>
      <c r="Q200" s="76" t="str">
        <f>""</f>
        <v/>
      </c>
      <c r="R200" s="45" t="s">
        <v>19</v>
      </c>
      <c r="S200" s="45" t="s">
        <v>1461</v>
      </c>
    </row>
    <row r="201" spans="1:23" hidden="1">
      <c r="A201" s="47">
        <f t="shared" si="3"/>
        <v>1819</v>
      </c>
      <c r="B201" s="47">
        <v>819</v>
      </c>
      <c r="C201" s="47">
        <v>9162099</v>
      </c>
      <c r="D201" s="47">
        <v>2099</v>
      </c>
      <c r="E201" s="47">
        <v>115545</v>
      </c>
      <c r="F201" s="47" t="s">
        <v>1586</v>
      </c>
      <c r="G201" s="47" t="s">
        <v>87</v>
      </c>
      <c r="H201" s="49" t="s">
        <v>19</v>
      </c>
      <c r="I201" s="45" t="str">
        <f>""</f>
        <v/>
      </c>
      <c r="J201" s="45" t="str">
        <f>""</f>
        <v/>
      </c>
      <c r="K201" s="45" t="str">
        <f>""</f>
        <v/>
      </c>
      <c r="L201" s="45" t="str">
        <f>""</f>
        <v/>
      </c>
      <c r="M201" s="94" t="str">
        <f>""</f>
        <v/>
      </c>
      <c r="N201" s="94" t="str">
        <f>""</f>
        <v/>
      </c>
      <c r="O201" s="94" t="str">
        <f>""</f>
        <v/>
      </c>
      <c r="P201" s="45" t="str">
        <f>""</f>
        <v/>
      </c>
      <c r="Q201" s="45" t="str">
        <f>""</f>
        <v/>
      </c>
      <c r="R201" s="45" t="s">
        <v>19</v>
      </c>
      <c r="S201" s="45" t="s">
        <v>1461</v>
      </c>
      <c r="T201" s="26"/>
    </row>
    <row r="202" spans="1:23" hidden="1">
      <c r="A202" s="47">
        <f t="shared" si="3"/>
        <v>1825</v>
      </c>
      <c r="B202" s="47">
        <v>825</v>
      </c>
      <c r="C202" s="47">
        <v>9163074</v>
      </c>
      <c r="D202" s="47">
        <v>3074</v>
      </c>
      <c r="E202" s="47">
        <v>115655</v>
      </c>
      <c r="F202" s="47" t="s">
        <v>1587</v>
      </c>
      <c r="G202" s="47" t="s">
        <v>87</v>
      </c>
      <c r="H202" s="49" t="s">
        <v>19</v>
      </c>
      <c r="I202" s="45" t="str">
        <f>""</f>
        <v/>
      </c>
      <c r="J202" s="45" t="str">
        <f>""</f>
        <v/>
      </c>
      <c r="K202" s="45" t="str">
        <f>""</f>
        <v/>
      </c>
      <c r="L202" s="45" t="str">
        <f>""</f>
        <v/>
      </c>
      <c r="M202" s="94" t="str">
        <f>""</f>
        <v/>
      </c>
      <c r="N202" s="94" t="str">
        <f>""</f>
        <v/>
      </c>
      <c r="O202" s="94" t="str">
        <f>""</f>
        <v/>
      </c>
      <c r="P202" s="45" t="str">
        <f>""</f>
        <v/>
      </c>
      <c r="Q202" s="45" t="str">
        <f>""</f>
        <v/>
      </c>
      <c r="R202" s="45" t="s">
        <v>19</v>
      </c>
      <c r="S202" s="45" t="s">
        <v>1461</v>
      </c>
      <c r="T202" s="26"/>
    </row>
    <row r="203" spans="1:23" hidden="1">
      <c r="A203" s="47">
        <f t="shared" si="3"/>
        <v>1827</v>
      </c>
      <c r="B203" s="47">
        <v>827</v>
      </c>
      <c r="C203" s="47">
        <v>9162101</v>
      </c>
      <c r="D203" s="47">
        <v>2101</v>
      </c>
      <c r="E203" s="47">
        <v>115547</v>
      </c>
      <c r="F203" s="47" t="s">
        <v>1588</v>
      </c>
      <c r="G203" s="47" t="s">
        <v>87</v>
      </c>
      <c r="H203" s="49" t="s">
        <v>19</v>
      </c>
      <c r="I203" s="45" t="str">
        <f>""</f>
        <v/>
      </c>
      <c r="J203" s="45" t="str">
        <f>""</f>
        <v/>
      </c>
      <c r="K203" s="45" t="str">
        <f>""</f>
        <v/>
      </c>
      <c r="L203" s="45" t="str">
        <f>""</f>
        <v/>
      </c>
      <c r="M203" s="94" t="str">
        <f>""</f>
        <v/>
      </c>
      <c r="N203" s="94" t="str">
        <f>""</f>
        <v/>
      </c>
      <c r="O203" s="94" t="str">
        <f>""</f>
        <v/>
      </c>
      <c r="P203" s="45" t="str">
        <f>""</f>
        <v/>
      </c>
      <c r="Q203" s="45" t="str">
        <f>""</f>
        <v/>
      </c>
      <c r="R203" s="45" t="s">
        <v>19</v>
      </c>
      <c r="S203" s="45" t="s">
        <v>1461</v>
      </c>
    </row>
    <row r="204" spans="1:23" hidden="1">
      <c r="A204" s="47">
        <f t="shared" si="3"/>
        <v>1829</v>
      </c>
      <c r="B204" s="50">
        <v>829</v>
      </c>
      <c r="C204" s="50">
        <v>9163076</v>
      </c>
      <c r="D204" s="50">
        <v>3076</v>
      </c>
      <c r="E204" s="50">
        <v>115657</v>
      </c>
      <c r="F204" s="50" t="s">
        <v>1589</v>
      </c>
      <c r="G204" s="50" t="s">
        <v>87</v>
      </c>
      <c r="H204" s="49" t="s">
        <v>19</v>
      </c>
      <c r="I204" s="45" t="str">
        <f>""</f>
        <v/>
      </c>
      <c r="J204" s="45" t="str">
        <f>""</f>
        <v/>
      </c>
      <c r="K204" s="45" t="str">
        <f>""</f>
        <v/>
      </c>
      <c r="L204" s="45" t="str">
        <f>""</f>
        <v/>
      </c>
      <c r="M204" s="94" t="str">
        <f>""</f>
        <v/>
      </c>
      <c r="N204" s="94" t="str">
        <f>""</f>
        <v/>
      </c>
      <c r="O204" s="94" t="str">
        <f>""</f>
        <v/>
      </c>
      <c r="P204" s="45" t="str">
        <f>""</f>
        <v/>
      </c>
      <c r="Q204" s="45" t="str">
        <f>""</f>
        <v/>
      </c>
      <c r="R204" s="45" t="s">
        <v>19</v>
      </c>
      <c r="S204" s="45" t="s">
        <v>1461</v>
      </c>
    </row>
    <row r="205" spans="1:23" hidden="1">
      <c r="A205" s="47">
        <f t="shared" si="3"/>
        <v>1830</v>
      </c>
      <c r="B205" s="50">
        <v>830</v>
      </c>
      <c r="C205" s="50">
        <v>9165208</v>
      </c>
      <c r="D205" s="50">
        <v>5208</v>
      </c>
      <c r="E205" s="50">
        <v>115738</v>
      </c>
      <c r="F205" s="50" t="s">
        <v>1316</v>
      </c>
      <c r="G205" s="50" t="s">
        <v>87</v>
      </c>
      <c r="H205" s="49" t="s">
        <v>19</v>
      </c>
      <c r="I205" s="45" t="str">
        <f>""</f>
        <v/>
      </c>
      <c r="J205" s="45" t="str">
        <f>""</f>
        <v/>
      </c>
      <c r="K205" s="45" t="str">
        <f>""</f>
        <v/>
      </c>
      <c r="L205" s="45" t="str">
        <f>""</f>
        <v/>
      </c>
      <c r="M205" s="94" t="str">
        <f>""</f>
        <v/>
      </c>
      <c r="N205" s="94" t="str">
        <f>""</f>
        <v/>
      </c>
      <c r="O205" s="94" t="str">
        <f>""</f>
        <v/>
      </c>
      <c r="P205" s="45" t="str">
        <f>""</f>
        <v/>
      </c>
      <c r="Q205" s="45" t="str">
        <f>""</f>
        <v/>
      </c>
      <c r="R205" s="45" t="s">
        <v>19</v>
      </c>
      <c r="S205" s="45" t="s">
        <v>1461</v>
      </c>
    </row>
    <row r="206" spans="1:23" hidden="1">
      <c r="A206" s="47">
        <f t="shared" si="3"/>
        <v>1833</v>
      </c>
      <c r="B206" s="50">
        <v>833</v>
      </c>
      <c r="C206" s="50">
        <v>9163077</v>
      </c>
      <c r="D206" s="50">
        <v>3077</v>
      </c>
      <c r="E206" s="50">
        <v>115658</v>
      </c>
      <c r="F206" s="50" t="s">
        <v>1590</v>
      </c>
      <c r="G206" s="50" t="s">
        <v>87</v>
      </c>
      <c r="H206" s="60" t="s">
        <v>19</v>
      </c>
      <c r="I206" s="45" t="str">
        <f>""</f>
        <v/>
      </c>
      <c r="J206" s="45" t="str">
        <f>""</f>
        <v/>
      </c>
      <c r="K206" s="45" t="str">
        <f>""</f>
        <v/>
      </c>
      <c r="L206" s="45" t="str">
        <f>""</f>
        <v/>
      </c>
      <c r="M206" s="94" t="str">
        <f>""</f>
        <v/>
      </c>
      <c r="N206" s="94" t="str">
        <f>""</f>
        <v/>
      </c>
      <c r="O206" s="94" t="str">
        <f>""</f>
        <v/>
      </c>
      <c r="P206" s="45" t="str">
        <f>""</f>
        <v/>
      </c>
      <c r="Q206" s="45" t="str">
        <f>""</f>
        <v/>
      </c>
      <c r="R206" s="45" t="s">
        <v>19</v>
      </c>
      <c r="S206" s="45" t="s">
        <v>1461</v>
      </c>
    </row>
    <row r="207" spans="1:23" hidden="1">
      <c r="A207" s="47">
        <f t="shared" si="3"/>
        <v>1835</v>
      </c>
      <c r="B207" s="51">
        <v>835</v>
      </c>
      <c r="C207" s="51">
        <v>9163024</v>
      </c>
      <c r="D207" s="51">
        <v>3024</v>
      </c>
      <c r="E207" s="51">
        <v>115614</v>
      </c>
      <c r="F207" s="51" t="s">
        <v>1591</v>
      </c>
      <c r="G207" s="51" t="s">
        <v>87</v>
      </c>
      <c r="H207" s="49" t="s">
        <v>19</v>
      </c>
      <c r="I207" s="45" t="str">
        <f>""</f>
        <v/>
      </c>
      <c r="J207" s="45" t="str">
        <f>""</f>
        <v/>
      </c>
      <c r="K207" s="45" t="str">
        <f>""</f>
        <v/>
      </c>
      <c r="L207" s="45" t="str">
        <f>""</f>
        <v/>
      </c>
      <c r="M207" s="94" t="str">
        <f>""</f>
        <v/>
      </c>
      <c r="N207" s="94" t="str">
        <f>""</f>
        <v/>
      </c>
      <c r="O207" s="94" t="str">
        <f>""</f>
        <v/>
      </c>
      <c r="P207" s="45" t="str">
        <f>""</f>
        <v/>
      </c>
      <c r="Q207" s="45" t="str">
        <f>""</f>
        <v/>
      </c>
      <c r="R207" s="45" t="s">
        <v>19</v>
      </c>
      <c r="S207" s="45" t="s">
        <v>1461</v>
      </c>
      <c r="T207" s="26"/>
    </row>
    <row r="208" spans="1:23" hidden="1">
      <c r="A208" s="47">
        <f t="shared" si="3"/>
        <v>2835</v>
      </c>
      <c r="B208" s="51">
        <v>835</v>
      </c>
      <c r="C208" s="51">
        <v>9163024</v>
      </c>
      <c r="D208" s="51">
        <v>3024</v>
      </c>
      <c r="E208" s="51">
        <v>115614</v>
      </c>
      <c r="F208" s="51" t="s">
        <v>1591</v>
      </c>
      <c r="G208" s="51" t="s">
        <v>87</v>
      </c>
      <c r="H208" s="49" t="s">
        <v>19</v>
      </c>
      <c r="I208" s="45" t="str">
        <f>""</f>
        <v/>
      </c>
      <c r="J208" s="45" t="str">
        <f>""</f>
        <v/>
      </c>
      <c r="K208" s="45" t="str">
        <f>""</f>
        <v/>
      </c>
      <c r="L208" s="45" t="str">
        <f>""</f>
        <v/>
      </c>
      <c r="M208" s="94" t="str">
        <f>""</f>
        <v/>
      </c>
      <c r="N208" s="94" t="str">
        <f>""</f>
        <v/>
      </c>
      <c r="O208" s="94" t="str">
        <f>""</f>
        <v/>
      </c>
      <c r="P208" s="45" t="str">
        <f>""</f>
        <v/>
      </c>
      <c r="Q208" s="45" t="str">
        <f>""</f>
        <v/>
      </c>
      <c r="R208" s="45" t="s">
        <v>19</v>
      </c>
      <c r="S208" s="45" t="s">
        <v>1461</v>
      </c>
      <c r="T208" s="26"/>
    </row>
    <row r="209" spans="1:23" hidden="1">
      <c r="A209" s="47">
        <f t="shared" si="3"/>
        <v>3835</v>
      </c>
      <c r="B209" s="51">
        <v>835</v>
      </c>
      <c r="C209" s="51">
        <v>9163024</v>
      </c>
      <c r="D209" s="51">
        <v>3024</v>
      </c>
      <c r="E209" s="51">
        <v>115614</v>
      </c>
      <c r="F209" s="51" t="s">
        <v>1591</v>
      </c>
      <c r="G209" s="51" t="s">
        <v>87</v>
      </c>
      <c r="H209" s="49" t="s">
        <v>19</v>
      </c>
      <c r="I209" s="45" t="str">
        <f>""</f>
        <v/>
      </c>
      <c r="J209" s="45" t="str">
        <f>""</f>
        <v/>
      </c>
      <c r="K209" s="45" t="str">
        <f>""</f>
        <v/>
      </c>
      <c r="L209" s="45" t="str">
        <f>""</f>
        <v/>
      </c>
      <c r="M209" s="94" t="str">
        <f>""</f>
        <v/>
      </c>
      <c r="N209" s="94" t="str">
        <f>""</f>
        <v/>
      </c>
      <c r="O209" s="94" t="str">
        <f>""</f>
        <v/>
      </c>
      <c r="P209" s="45" t="str">
        <f>""</f>
        <v/>
      </c>
      <c r="Q209" s="45" t="str">
        <f>""</f>
        <v/>
      </c>
      <c r="R209" s="45" t="s">
        <v>19</v>
      </c>
      <c r="S209" s="45" t="s">
        <v>1461</v>
      </c>
      <c r="T209" s="26"/>
    </row>
    <row r="210" spans="1:23" hidden="1">
      <c r="A210" s="47">
        <f t="shared" si="3"/>
        <v>4835</v>
      </c>
      <c r="B210" s="51">
        <v>835</v>
      </c>
      <c r="C210" s="51">
        <v>9163024</v>
      </c>
      <c r="D210" s="51">
        <v>3024</v>
      </c>
      <c r="E210" s="51">
        <v>115614</v>
      </c>
      <c r="F210" s="51" t="s">
        <v>1591</v>
      </c>
      <c r="G210" s="51" t="s">
        <v>87</v>
      </c>
      <c r="H210" s="49" t="s">
        <v>19</v>
      </c>
      <c r="I210" s="45" t="str">
        <f>""</f>
        <v/>
      </c>
      <c r="J210" s="45" t="str">
        <f>""</f>
        <v/>
      </c>
      <c r="K210" s="45" t="str">
        <f>""</f>
        <v/>
      </c>
      <c r="L210" s="45" t="str">
        <f>""</f>
        <v/>
      </c>
      <c r="M210" s="94" t="str">
        <f>""</f>
        <v/>
      </c>
      <c r="N210" s="94" t="str">
        <f>""</f>
        <v/>
      </c>
      <c r="O210" s="94" t="str">
        <f>""</f>
        <v/>
      </c>
      <c r="P210" s="45" t="str">
        <f>""</f>
        <v/>
      </c>
      <c r="Q210" s="45" t="str">
        <f>""</f>
        <v/>
      </c>
      <c r="R210" s="45" t="s">
        <v>19</v>
      </c>
      <c r="S210" s="45" t="s">
        <v>1461</v>
      </c>
      <c r="T210" s="26"/>
    </row>
    <row r="211" spans="1:23" ht="25.5">
      <c r="A211" s="47">
        <f t="shared" si="3"/>
        <v>1837</v>
      </c>
      <c r="B211" s="50">
        <v>837</v>
      </c>
      <c r="C211" s="50">
        <v>9162102</v>
      </c>
      <c r="D211" s="50">
        <v>2102</v>
      </c>
      <c r="E211" s="50">
        <v>115548</v>
      </c>
      <c r="F211" s="50" t="s">
        <v>1357</v>
      </c>
      <c r="G211" s="50" t="s">
        <v>87</v>
      </c>
      <c r="H211" s="100" t="s">
        <v>1472</v>
      </c>
      <c r="I211" s="45" t="s">
        <v>1650</v>
      </c>
      <c r="J211" s="45" t="s">
        <v>1651</v>
      </c>
      <c r="K211" s="96">
        <f>2079*2</f>
        <v>4158</v>
      </c>
      <c r="L211" s="45">
        <v>2</v>
      </c>
      <c r="M211" s="94">
        <v>43191</v>
      </c>
      <c r="N211" s="97">
        <v>36</v>
      </c>
      <c r="O211" s="89">
        <f>EDATE(M211,N211)-1</f>
        <v>44286</v>
      </c>
      <c r="P211" s="45" t="str">
        <f>""</f>
        <v/>
      </c>
      <c r="Q211" s="45" t="str">
        <f>""</f>
        <v/>
      </c>
      <c r="R211" s="45" t="s">
        <v>19</v>
      </c>
      <c r="S211" s="45" t="s">
        <v>1461</v>
      </c>
      <c r="U211" s="25" t="s">
        <v>17</v>
      </c>
      <c r="V211" s="25" t="s">
        <v>17</v>
      </c>
      <c r="W211" s="25" t="s">
        <v>19</v>
      </c>
    </row>
    <row r="212" spans="1:23" hidden="1">
      <c r="A212" s="47">
        <f t="shared" si="3"/>
        <v>1838</v>
      </c>
      <c r="B212" s="50">
        <v>838</v>
      </c>
      <c r="C212" s="50">
        <v>9163350</v>
      </c>
      <c r="D212" s="50">
        <v>3350</v>
      </c>
      <c r="E212" s="50">
        <v>115701</v>
      </c>
      <c r="F212" s="50" t="s">
        <v>1592</v>
      </c>
      <c r="G212" s="50" t="s">
        <v>87</v>
      </c>
      <c r="H212" s="49" t="s">
        <v>19</v>
      </c>
      <c r="I212" s="52" t="str">
        <f>""</f>
        <v/>
      </c>
      <c r="J212" s="52" t="str">
        <f>""</f>
        <v/>
      </c>
      <c r="K212" s="52" t="str">
        <f>""</f>
        <v/>
      </c>
      <c r="L212" s="52" t="str">
        <f>""</f>
        <v/>
      </c>
      <c r="M212" s="55" t="str">
        <f>""</f>
        <v/>
      </c>
      <c r="N212" s="55" t="str">
        <f>""</f>
        <v/>
      </c>
      <c r="O212" s="55" t="str">
        <f>""</f>
        <v/>
      </c>
      <c r="P212" s="53" t="str">
        <f>""</f>
        <v/>
      </c>
      <c r="Q212" s="45" t="str">
        <f>""</f>
        <v/>
      </c>
      <c r="R212" s="45" t="s">
        <v>19</v>
      </c>
      <c r="S212" s="45" t="s">
        <v>1461</v>
      </c>
      <c r="T212" s="26"/>
    </row>
    <row r="213" spans="1:23" ht="38.25">
      <c r="A213" s="47">
        <f t="shared" si="3"/>
        <v>1842</v>
      </c>
      <c r="B213" s="50">
        <v>842</v>
      </c>
      <c r="C213" s="50">
        <v>9163080</v>
      </c>
      <c r="D213" s="50">
        <v>3080</v>
      </c>
      <c r="E213" s="50">
        <v>115660</v>
      </c>
      <c r="F213" s="50" t="s">
        <v>1596</v>
      </c>
      <c r="G213" s="50" t="s">
        <v>87</v>
      </c>
      <c r="H213" s="54" t="s">
        <v>1472</v>
      </c>
      <c r="I213" s="62" t="s">
        <v>1700</v>
      </c>
      <c r="J213" s="62" t="s">
        <v>1726</v>
      </c>
      <c r="K213" s="76">
        <v>1852.64</v>
      </c>
      <c r="L213" s="76">
        <v>3</v>
      </c>
      <c r="M213" s="56">
        <v>43070</v>
      </c>
      <c r="N213" s="56" t="str">
        <f>""</f>
        <v/>
      </c>
      <c r="O213" s="56">
        <v>43800</v>
      </c>
      <c r="P213" s="76" t="s">
        <v>19</v>
      </c>
      <c r="Q213" s="66" t="str">
        <f>""</f>
        <v/>
      </c>
      <c r="R213" s="45" t="s">
        <v>19</v>
      </c>
      <c r="S213" s="45" t="s">
        <v>1724</v>
      </c>
      <c r="U213" s="25" t="s">
        <v>17</v>
      </c>
      <c r="V213" s="25" t="s">
        <v>17</v>
      </c>
      <c r="W213" s="25" t="s">
        <v>19</v>
      </c>
    </row>
    <row r="214" spans="1:23" hidden="1">
      <c r="A214" s="47">
        <f t="shared" si="3"/>
        <v>1845</v>
      </c>
      <c r="B214" s="50">
        <v>845</v>
      </c>
      <c r="C214" s="50">
        <v>9163081</v>
      </c>
      <c r="D214" s="50">
        <v>3081</v>
      </c>
      <c r="E214" s="50">
        <v>115661</v>
      </c>
      <c r="F214" s="50" t="s">
        <v>1597</v>
      </c>
      <c r="G214" s="50" t="s">
        <v>87</v>
      </c>
      <c r="H214" s="49" t="s">
        <v>19</v>
      </c>
      <c r="I214" s="45" t="str">
        <f>""</f>
        <v/>
      </c>
      <c r="J214" s="45" t="str">
        <f>""</f>
        <v/>
      </c>
      <c r="K214" s="45" t="str">
        <f>""</f>
        <v/>
      </c>
      <c r="L214" s="45" t="str">
        <f>""</f>
        <v/>
      </c>
      <c r="M214" s="94" t="str">
        <f>""</f>
        <v/>
      </c>
      <c r="N214" s="94" t="str">
        <f>""</f>
        <v/>
      </c>
      <c r="O214" s="94" t="str">
        <f>""</f>
        <v/>
      </c>
      <c r="P214" s="45" t="str">
        <f>""</f>
        <v/>
      </c>
      <c r="Q214" s="45" t="str">
        <f>""</f>
        <v/>
      </c>
      <c r="R214" s="45" t="s">
        <v>19</v>
      </c>
      <c r="S214" s="45" t="s">
        <v>1461</v>
      </c>
      <c r="T214" s="26"/>
    </row>
    <row r="215" spans="1:23" ht="25.5" hidden="1">
      <c r="A215" s="47">
        <f t="shared" si="3"/>
        <v>1851</v>
      </c>
      <c r="B215" s="50">
        <v>851</v>
      </c>
      <c r="C215" s="50">
        <v>9163352</v>
      </c>
      <c r="D215" s="50">
        <v>3352</v>
      </c>
      <c r="E215" s="50">
        <v>115703</v>
      </c>
      <c r="F215" s="50" t="s">
        <v>1598</v>
      </c>
      <c r="G215" s="50" t="s">
        <v>87</v>
      </c>
      <c r="H215" s="60" t="s">
        <v>19</v>
      </c>
      <c r="I215" s="52" t="str">
        <f>""</f>
        <v/>
      </c>
      <c r="J215" s="52" t="str">
        <f>""</f>
        <v/>
      </c>
      <c r="K215" s="52" t="str">
        <f>""</f>
        <v/>
      </c>
      <c r="L215" s="52" t="str">
        <f>""</f>
        <v/>
      </c>
      <c r="M215" s="55" t="str">
        <f>""</f>
        <v/>
      </c>
      <c r="N215" s="55" t="str">
        <f>""</f>
        <v/>
      </c>
      <c r="O215" s="55" t="str">
        <f>""</f>
        <v/>
      </c>
      <c r="P215" s="53" t="str">
        <f>""</f>
        <v/>
      </c>
      <c r="Q215" s="45" t="str">
        <f>""</f>
        <v/>
      </c>
      <c r="R215" s="45" t="s">
        <v>19</v>
      </c>
      <c r="S215" s="45" t="s">
        <v>1461</v>
      </c>
    </row>
    <row r="216" spans="1:23" hidden="1">
      <c r="A216" s="47">
        <f t="shared" si="3"/>
        <v>1852</v>
      </c>
      <c r="B216" s="47">
        <v>852</v>
      </c>
      <c r="C216" s="47">
        <v>9162114</v>
      </c>
      <c r="D216" s="47">
        <v>2114</v>
      </c>
      <c r="E216" s="47">
        <v>115559</v>
      </c>
      <c r="F216" s="47" t="s">
        <v>1427</v>
      </c>
      <c r="G216" s="47" t="s">
        <v>87</v>
      </c>
      <c r="H216" s="49" t="s">
        <v>19</v>
      </c>
      <c r="I216" s="45" t="str">
        <f>""</f>
        <v/>
      </c>
      <c r="J216" s="45" t="str">
        <f>""</f>
        <v/>
      </c>
      <c r="K216" s="45" t="str">
        <f>""</f>
        <v/>
      </c>
      <c r="L216" s="45" t="str">
        <f>""</f>
        <v/>
      </c>
      <c r="M216" s="94" t="str">
        <f>""</f>
        <v/>
      </c>
      <c r="N216" s="94" t="str">
        <f>""</f>
        <v/>
      </c>
      <c r="O216" s="94" t="str">
        <f>""</f>
        <v/>
      </c>
      <c r="P216" s="45" t="str">
        <f>""</f>
        <v/>
      </c>
      <c r="Q216" s="45" t="str">
        <f>""</f>
        <v/>
      </c>
      <c r="R216" s="45" t="s">
        <v>19</v>
      </c>
      <c r="S216" s="45" t="s">
        <v>1461</v>
      </c>
    </row>
    <row r="217" spans="1:23" hidden="1">
      <c r="A217" s="47">
        <f t="shared" si="3"/>
        <v>1853</v>
      </c>
      <c r="B217" s="47">
        <v>853</v>
      </c>
      <c r="C217" s="47">
        <v>9163353</v>
      </c>
      <c r="D217" s="47">
        <v>3353</v>
      </c>
      <c r="E217" s="47">
        <v>115704</v>
      </c>
      <c r="F217" s="47" t="s">
        <v>1599</v>
      </c>
      <c r="G217" s="47" t="s">
        <v>87</v>
      </c>
      <c r="H217" s="49" t="s">
        <v>19</v>
      </c>
      <c r="I217" s="45" t="str">
        <f>""</f>
        <v/>
      </c>
      <c r="J217" s="45" t="str">
        <f>""</f>
        <v/>
      </c>
      <c r="K217" s="45" t="str">
        <f>""</f>
        <v/>
      </c>
      <c r="L217" s="45" t="str">
        <f>""</f>
        <v/>
      </c>
      <c r="M217" s="94" t="str">
        <f>""</f>
        <v/>
      </c>
      <c r="N217" s="94" t="str">
        <f>""</f>
        <v/>
      </c>
      <c r="O217" s="94" t="str">
        <f>""</f>
        <v/>
      </c>
      <c r="P217" s="45" t="str">
        <f>""</f>
        <v/>
      </c>
      <c r="Q217" s="45" t="str">
        <f>""</f>
        <v/>
      </c>
      <c r="R217" s="45" t="s">
        <v>19</v>
      </c>
      <c r="S217" s="45" t="s">
        <v>1461</v>
      </c>
    </row>
    <row r="218" spans="1:23" hidden="1">
      <c r="A218" s="47">
        <f t="shared" si="3"/>
        <v>1855</v>
      </c>
      <c r="B218" s="47">
        <v>855</v>
      </c>
      <c r="C218" s="47">
        <v>9165204</v>
      </c>
      <c r="D218" s="47">
        <v>5204</v>
      </c>
      <c r="E218" s="47">
        <v>115734</v>
      </c>
      <c r="F218" s="47" t="s">
        <v>1600</v>
      </c>
      <c r="G218" s="47" t="s">
        <v>87</v>
      </c>
      <c r="H218" s="49" t="s">
        <v>19</v>
      </c>
      <c r="I218" s="77" t="str">
        <f>""</f>
        <v/>
      </c>
      <c r="J218" s="77" t="str">
        <f>""</f>
        <v/>
      </c>
      <c r="K218" s="77" t="str">
        <f>""</f>
        <v/>
      </c>
      <c r="L218" s="77" t="str">
        <f>""</f>
        <v/>
      </c>
      <c r="M218" s="110" t="str">
        <f>""</f>
        <v/>
      </c>
      <c r="N218" s="110" t="str">
        <f>""</f>
        <v/>
      </c>
      <c r="O218" s="110" t="str">
        <f>""</f>
        <v/>
      </c>
      <c r="P218" s="77" t="str">
        <f>""</f>
        <v/>
      </c>
      <c r="Q218" s="45" t="str">
        <f>""</f>
        <v/>
      </c>
      <c r="R218" s="45" t="s">
        <v>19</v>
      </c>
      <c r="S218" s="45" t="s">
        <v>1461</v>
      </c>
    </row>
    <row r="219" spans="1:23" ht="89.25">
      <c r="A219" s="47">
        <f t="shared" si="3"/>
        <v>1856</v>
      </c>
      <c r="B219" s="47">
        <v>856</v>
      </c>
      <c r="C219" s="47">
        <v>9165209</v>
      </c>
      <c r="D219" s="47">
        <v>5209</v>
      </c>
      <c r="E219" s="47">
        <v>115739</v>
      </c>
      <c r="F219" s="47" t="s">
        <v>1249</v>
      </c>
      <c r="G219" s="47" t="s">
        <v>87</v>
      </c>
      <c r="H219" s="54" t="s">
        <v>1472</v>
      </c>
      <c r="I219" s="45" t="s">
        <v>1727</v>
      </c>
      <c r="J219" s="45" t="s">
        <v>1728</v>
      </c>
      <c r="K219" s="96">
        <f>2500.03*4</f>
        <v>10000.120000000001</v>
      </c>
      <c r="L219" s="45">
        <v>41</v>
      </c>
      <c r="M219" s="94">
        <v>43409</v>
      </c>
      <c r="N219" s="94">
        <v>36</v>
      </c>
      <c r="O219" s="89">
        <f>EDATE(M219,N219)-1</f>
        <v>44504</v>
      </c>
      <c r="P219" s="45" t="s">
        <v>1558</v>
      </c>
      <c r="Q219" s="45" t="s">
        <v>1729</v>
      </c>
      <c r="R219" s="45" t="s">
        <v>17</v>
      </c>
      <c r="S219" s="45" t="s">
        <v>1730</v>
      </c>
      <c r="T219" s="26" t="s">
        <v>1731</v>
      </c>
      <c r="U219" s="25" t="s">
        <v>19</v>
      </c>
      <c r="V219" s="25" t="s">
        <v>17</v>
      </c>
      <c r="W219" s="25" t="s">
        <v>19</v>
      </c>
    </row>
    <row r="220" spans="1:23" hidden="1">
      <c r="A220" s="47">
        <f t="shared" si="3"/>
        <v>1857</v>
      </c>
      <c r="B220" s="50">
        <v>857</v>
      </c>
      <c r="C220" s="50">
        <v>9162136</v>
      </c>
      <c r="D220" s="50">
        <v>2136</v>
      </c>
      <c r="E220" s="50">
        <v>115572</v>
      </c>
      <c r="F220" s="50" t="s">
        <v>559</v>
      </c>
      <c r="G220" s="50" t="s">
        <v>87</v>
      </c>
      <c r="H220" s="49" t="s">
        <v>19</v>
      </c>
      <c r="I220" s="52" t="str">
        <f>""</f>
        <v/>
      </c>
      <c r="J220" s="52" t="str">
        <f>""</f>
        <v/>
      </c>
      <c r="K220" s="52" t="str">
        <f>""</f>
        <v/>
      </c>
      <c r="L220" s="52" t="str">
        <f>""</f>
        <v/>
      </c>
      <c r="M220" s="55" t="str">
        <f>""</f>
        <v/>
      </c>
      <c r="N220" s="55" t="str">
        <f>""</f>
        <v/>
      </c>
      <c r="O220" s="55" t="str">
        <f>""</f>
        <v/>
      </c>
      <c r="P220" s="53" t="str">
        <f>""</f>
        <v/>
      </c>
      <c r="Q220" s="45" t="str">
        <f>""</f>
        <v/>
      </c>
      <c r="R220" s="45" t="s">
        <v>19</v>
      </c>
      <c r="S220" s="45" t="s">
        <v>1461</v>
      </c>
    </row>
    <row r="221" spans="1:23" hidden="1">
      <c r="A221" s="47">
        <f t="shared" si="3"/>
        <v>1862</v>
      </c>
      <c r="B221" s="51">
        <v>862</v>
      </c>
      <c r="C221" s="51">
        <v>9162110</v>
      </c>
      <c r="D221" s="51">
        <v>2110</v>
      </c>
      <c r="E221" s="51">
        <v>115555</v>
      </c>
      <c r="F221" s="51" t="s">
        <v>1601</v>
      </c>
      <c r="G221" s="51" t="s">
        <v>87</v>
      </c>
      <c r="H221" s="49" t="s">
        <v>19</v>
      </c>
      <c r="I221" s="52" t="str">
        <f>""</f>
        <v/>
      </c>
      <c r="J221" s="52" t="str">
        <f>""</f>
        <v/>
      </c>
      <c r="K221" s="52" t="str">
        <f>""</f>
        <v/>
      </c>
      <c r="L221" s="52" t="str">
        <f>""</f>
        <v/>
      </c>
      <c r="M221" s="55" t="str">
        <f>""</f>
        <v/>
      </c>
      <c r="N221" s="55" t="str">
        <f>""</f>
        <v/>
      </c>
      <c r="O221" s="55" t="str">
        <f>""</f>
        <v/>
      </c>
      <c r="P221" s="53" t="str">
        <f>""</f>
        <v/>
      </c>
      <c r="Q221" s="53" t="str">
        <f>""</f>
        <v/>
      </c>
      <c r="R221" s="45" t="s">
        <v>19</v>
      </c>
      <c r="S221" s="45" t="s">
        <v>1461</v>
      </c>
      <c r="T221" s="26"/>
    </row>
    <row r="222" spans="1:23" hidden="1">
      <c r="A222" s="47">
        <f t="shared" si="3"/>
        <v>2862</v>
      </c>
      <c r="B222" s="51">
        <v>862</v>
      </c>
      <c r="C222" s="51">
        <v>9162110</v>
      </c>
      <c r="D222" s="51">
        <v>2110</v>
      </c>
      <c r="E222" s="51">
        <v>115555</v>
      </c>
      <c r="F222" s="51" t="s">
        <v>1601</v>
      </c>
      <c r="G222" s="51" t="s">
        <v>87</v>
      </c>
      <c r="H222" s="49" t="s">
        <v>19</v>
      </c>
      <c r="I222" s="52" t="str">
        <f>""</f>
        <v/>
      </c>
      <c r="J222" s="52" t="str">
        <f>""</f>
        <v/>
      </c>
      <c r="K222" s="52" t="str">
        <f>""</f>
        <v/>
      </c>
      <c r="L222" s="52" t="str">
        <f>""</f>
        <v/>
      </c>
      <c r="M222" s="55" t="str">
        <f>""</f>
        <v/>
      </c>
      <c r="N222" s="55" t="str">
        <f>""</f>
        <v/>
      </c>
      <c r="O222" s="55" t="str">
        <f>""</f>
        <v/>
      </c>
      <c r="P222" s="53" t="str">
        <f>""</f>
        <v/>
      </c>
      <c r="Q222" s="53" t="str">
        <f>""</f>
        <v/>
      </c>
      <c r="R222" s="45" t="s">
        <v>19</v>
      </c>
      <c r="S222" s="45" t="s">
        <v>1461</v>
      </c>
    </row>
    <row r="223" spans="1:23" hidden="1">
      <c r="A223" s="47">
        <f t="shared" si="3"/>
        <v>1881</v>
      </c>
      <c r="B223" s="50">
        <v>881</v>
      </c>
      <c r="C223" s="50">
        <v>9162165</v>
      </c>
      <c r="D223" s="50">
        <v>2165</v>
      </c>
      <c r="E223" s="50">
        <v>115598</v>
      </c>
      <c r="F223" s="50" t="s">
        <v>199</v>
      </c>
      <c r="G223" s="50" t="s">
        <v>87</v>
      </c>
      <c r="H223" s="49" t="s">
        <v>19</v>
      </c>
      <c r="I223" s="52" t="str">
        <f>""</f>
        <v/>
      </c>
      <c r="J223" s="52" t="str">
        <f>""</f>
        <v/>
      </c>
      <c r="K223" s="52" t="str">
        <f>""</f>
        <v/>
      </c>
      <c r="L223" s="52" t="str">
        <f>""</f>
        <v/>
      </c>
      <c r="M223" s="55" t="str">
        <f>""</f>
        <v/>
      </c>
      <c r="N223" s="55" t="str">
        <f>""</f>
        <v/>
      </c>
      <c r="O223" s="55" t="str">
        <f>""</f>
        <v/>
      </c>
      <c r="P223" s="53" t="str">
        <f>""</f>
        <v/>
      </c>
      <c r="Q223" s="45" t="str">
        <f>""</f>
        <v/>
      </c>
      <c r="R223" s="45" t="s">
        <v>19</v>
      </c>
      <c r="S223" s="45" t="s">
        <v>1461</v>
      </c>
    </row>
    <row r="224" spans="1:23" hidden="1">
      <c r="A224" s="47">
        <f t="shared" si="3"/>
        <v>1884</v>
      </c>
      <c r="B224" s="50">
        <v>884</v>
      </c>
      <c r="C224" s="50">
        <v>9162147</v>
      </c>
      <c r="D224" s="50">
        <v>2147</v>
      </c>
      <c r="E224" s="50">
        <v>115582</v>
      </c>
      <c r="F224" s="50" t="s">
        <v>492</v>
      </c>
      <c r="G224" s="50" t="s">
        <v>87</v>
      </c>
      <c r="H224" s="49" t="s">
        <v>19</v>
      </c>
      <c r="I224" s="45" t="str">
        <f>""</f>
        <v/>
      </c>
      <c r="J224" s="45" t="str">
        <f>""</f>
        <v/>
      </c>
      <c r="K224" s="45" t="str">
        <f>""</f>
        <v/>
      </c>
      <c r="L224" s="45" t="str">
        <f>""</f>
        <v/>
      </c>
      <c r="M224" s="94" t="str">
        <f>""</f>
        <v/>
      </c>
      <c r="N224" s="94" t="str">
        <f>""</f>
        <v/>
      </c>
      <c r="O224" s="94" t="str">
        <f>""</f>
        <v/>
      </c>
      <c r="P224" s="45" t="str">
        <f>""</f>
        <v/>
      </c>
      <c r="Q224" s="45" t="str">
        <f>""</f>
        <v/>
      </c>
      <c r="R224" s="45" t="s">
        <v>19</v>
      </c>
      <c r="S224" s="45" t="s">
        <v>1461</v>
      </c>
    </row>
    <row r="225" spans="1:23" hidden="1">
      <c r="A225" s="47">
        <f t="shared" si="3"/>
        <v>1886</v>
      </c>
      <c r="B225" s="51">
        <v>886</v>
      </c>
      <c r="C225" s="51">
        <v>9162177</v>
      </c>
      <c r="D225" s="51">
        <v>2177</v>
      </c>
      <c r="E225" s="51">
        <v>131249</v>
      </c>
      <c r="F225" s="51" t="s">
        <v>564</v>
      </c>
      <c r="G225" s="51" t="s">
        <v>87</v>
      </c>
      <c r="H225" s="60" t="s">
        <v>19</v>
      </c>
      <c r="I225" s="52" t="str">
        <f>""</f>
        <v/>
      </c>
      <c r="J225" s="52" t="str">
        <f>""</f>
        <v/>
      </c>
      <c r="K225" s="52" t="str">
        <f>""</f>
        <v/>
      </c>
      <c r="L225" s="52" t="str">
        <f>""</f>
        <v/>
      </c>
      <c r="M225" s="55" t="str">
        <f>""</f>
        <v/>
      </c>
      <c r="N225" s="55" t="str">
        <f>""</f>
        <v/>
      </c>
      <c r="O225" s="55" t="str">
        <f>""</f>
        <v/>
      </c>
      <c r="P225" s="53" t="str">
        <f>""</f>
        <v/>
      </c>
      <c r="Q225" s="45" t="str">
        <f>""</f>
        <v/>
      </c>
      <c r="R225" s="45" t="s">
        <v>19</v>
      </c>
      <c r="S225" s="45" t="s">
        <v>1461</v>
      </c>
    </row>
    <row r="226" spans="1:23" hidden="1">
      <c r="A226" s="47">
        <f t="shared" si="3"/>
        <v>2886</v>
      </c>
      <c r="B226" s="51">
        <v>886</v>
      </c>
      <c r="C226" s="51">
        <v>9162177</v>
      </c>
      <c r="D226" s="51">
        <v>2177</v>
      </c>
      <c r="E226" s="51">
        <v>131249</v>
      </c>
      <c r="F226" s="51" t="s">
        <v>564</v>
      </c>
      <c r="G226" s="51" t="s">
        <v>87</v>
      </c>
      <c r="H226" s="49" t="s">
        <v>19</v>
      </c>
      <c r="I226" s="52" t="str">
        <f>""</f>
        <v/>
      </c>
      <c r="J226" s="52" t="str">
        <f>""</f>
        <v/>
      </c>
      <c r="K226" s="52" t="str">
        <f>""</f>
        <v/>
      </c>
      <c r="L226" s="52" t="str">
        <f>""</f>
        <v/>
      </c>
      <c r="M226" s="55" t="str">
        <f>""</f>
        <v/>
      </c>
      <c r="N226" s="55" t="str">
        <f>""</f>
        <v/>
      </c>
      <c r="O226" s="55" t="str">
        <f>""</f>
        <v/>
      </c>
      <c r="P226" s="53" t="str">
        <f>""</f>
        <v/>
      </c>
      <c r="Q226" s="45" t="str">
        <f>""</f>
        <v/>
      </c>
      <c r="R226" s="45" t="s">
        <v>19</v>
      </c>
      <c r="S226" s="45" t="s">
        <v>1461</v>
      </c>
    </row>
    <row r="227" spans="1:23" hidden="1">
      <c r="A227" s="47">
        <f t="shared" si="3"/>
        <v>3886</v>
      </c>
      <c r="B227" s="51">
        <v>886</v>
      </c>
      <c r="C227" s="51">
        <v>9162177</v>
      </c>
      <c r="D227" s="51">
        <v>2177</v>
      </c>
      <c r="E227" s="51">
        <v>131249</v>
      </c>
      <c r="F227" s="51" t="s">
        <v>564</v>
      </c>
      <c r="G227" s="51" t="s">
        <v>87</v>
      </c>
      <c r="H227" s="60" t="s">
        <v>19</v>
      </c>
      <c r="I227" s="52" t="str">
        <f>""</f>
        <v/>
      </c>
      <c r="J227" s="52" t="str">
        <f>""</f>
        <v/>
      </c>
      <c r="K227" s="52" t="str">
        <f>""</f>
        <v/>
      </c>
      <c r="L227" s="52" t="str">
        <f>""</f>
        <v/>
      </c>
      <c r="M227" s="55" t="str">
        <f>""</f>
        <v/>
      </c>
      <c r="N227" s="55" t="str">
        <f>""</f>
        <v/>
      </c>
      <c r="O227" s="55" t="str">
        <f>""</f>
        <v/>
      </c>
      <c r="P227" s="53" t="str">
        <f>""</f>
        <v/>
      </c>
      <c r="Q227" s="45" t="str">
        <f>""</f>
        <v/>
      </c>
      <c r="R227" s="45" t="s">
        <v>19</v>
      </c>
      <c r="S227" s="45" t="s">
        <v>1461</v>
      </c>
    </row>
    <row r="228" spans="1:23" hidden="1">
      <c r="A228" s="47">
        <f t="shared" si="3"/>
        <v>1887</v>
      </c>
      <c r="B228" s="50">
        <v>887</v>
      </c>
      <c r="C228" s="50">
        <v>9162150</v>
      </c>
      <c r="D228" s="50">
        <v>2150</v>
      </c>
      <c r="E228" s="50">
        <v>115585</v>
      </c>
      <c r="F228" s="50" t="s">
        <v>586</v>
      </c>
      <c r="G228" s="50" t="s">
        <v>87</v>
      </c>
      <c r="H228" s="49" t="s">
        <v>19</v>
      </c>
      <c r="I228" s="45" t="str">
        <f>""</f>
        <v/>
      </c>
      <c r="J228" s="45" t="str">
        <f>""</f>
        <v/>
      </c>
      <c r="K228" s="45" t="str">
        <f>""</f>
        <v/>
      </c>
      <c r="L228" s="45" t="str">
        <f>""</f>
        <v/>
      </c>
      <c r="M228" s="94" t="str">
        <f>""</f>
        <v/>
      </c>
      <c r="N228" s="94" t="str">
        <f>""</f>
        <v/>
      </c>
      <c r="O228" s="94" t="str">
        <f>""</f>
        <v/>
      </c>
      <c r="P228" s="45" t="str">
        <f>""</f>
        <v/>
      </c>
      <c r="Q228" s="45" t="str">
        <f>""</f>
        <v/>
      </c>
      <c r="R228" s="45" t="s">
        <v>19</v>
      </c>
      <c r="S228" s="45" t="s">
        <v>1461</v>
      </c>
    </row>
    <row r="229" spans="1:23" hidden="1">
      <c r="A229" s="47">
        <f t="shared" si="3"/>
        <v>1888</v>
      </c>
      <c r="B229" s="50">
        <v>888</v>
      </c>
      <c r="C229" s="50">
        <v>9162178</v>
      </c>
      <c r="D229" s="50">
        <v>2178</v>
      </c>
      <c r="E229" s="50">
        <v>131250</v>
      </c>
      <c r="F229" s="50" t="s">
        <v>1602</v>
      </c>
      <c r="G229" s="50" t="s">
        <v>87</v>
      </c>
      <c r="H229" s="49" t="s">
        <v>19</v>
      </c>
      <c r="I229" s="45" t="str">
        <f>""</f>
        <v/>
      </c>
      <c r="J229" s="45" t="str">
        <f>""</f>
        <v/>
      </c>
      <c r="K229" s="45" t="str">
        <f>""</f>
        <v/>
      </c>
      <c r="L229" s="45" t="str">
        <f>""</f>
        <v/>
      </c>
      <c r="M229" s="94" t="str">
        <f>""</f>
        <v/>
      </c>
      <c r="N229" s="94" t="str">
        <f>""</f>
        <v/>
      </c>
      <c r="O229" s="94" t="str">
        <f>""</f>
        <v/>
      </c>
      <c r="P229" s="45" t="str">
        <f>""</f>
        <v/>
      </c>
      <c r="Q229" s="45" t="str">
        <f>""</f>
        <v/>
      </c>
      <c r="R229" s="45" t="s">
        <v>19</v>
      </c>
      <c r="S229" s="45" t="s">
        <v>1461</v>
      </c>
      <c r="T229" s="26"/>
    </row>
    <row r="230" spans="1:23" hidden="1">
      <c r="A230" s="47">
        <f t="shared" si="3"/>
        <v>1890</v>
      </c>
      <c r="B230" s="47">
        <v>890</v>
      </c>
      <c r="C230" s="47">
        <v>9163093</v>
      </c>
      <c r="D230" s="47">
        <v>3093</v>
      </c>
      <c r="E230" s="47">
        <v>115666</v>
      </c>
      <c r="F230" s="47" t="s">
        <v>1603</v>
      </c>
      <c r="G230" s="47" t="s">
        <v>87</v>
      </c>
      <c r="H230" s="49" t="s">
        <v>19</v>
      </c>
      <c r="I230" s="45" t="str">
        <f>""</f>
        <v/>
      </c>
      <c r="J230" s="45" t="str">
        <f>""</f>
        <v/>
      </c>
      <c r="K230" s="45" t="str">
        <f>""</f>
        <v/>
      </c>
      <c r="L230" s="45" t="str">
        <f>""</f>
        <v/>
      </c>
      <c r="M230" s="94" t="str">
        <f>""</f>
        <v/>
      </c>
      <c r="N230" s="94" t="str">
        <f>""</f>
        <v/>
      </c>
      <c r="O230" s="94" t="str">
        <f>""</f>
        <v/>
      </c>
      <c r="P230" s="45" t="str">
        <f>""</f>
        <v/>
      </c>
      <c r="Q230" s="45" t="str">
        <f>""</f>
        <v/>
      </c>
      <c r="R230" s="45" t="s">
        <v>19</v>
      </c>
      <c r="S230" s="45" t="s">
        <v>1461</v>
      </c>
    </row>
    <row r="231" spans="1:23" hidden="1">
      <c r="A231" s="47">
        <f t="shared" si="3"/>
        <v>1891</v>
      </c>
      <c r="B231" s="48">
        <v>891</v>
      </c>
      <c r="C231" s="48">
        <v>9162151</v>
      </c>
      <c r="D231" s="48">
        <v>2151</v>
      </c>
      <c r="E231" s="48">
        <v>115586</v>
      </c>
      <c r="F231" s="48" t="s">
        <v>615</v>
      </c>
      <c r="G231" s="48" t="s">
        <v>87</v>
      </c>
      <c r="H231" s="49" t="s">
        <v>19</v>
      </c>
      <c r="I231" s="45" t="str">
        <f>""</f>
        <v/>
      </c>
      <c r="J231" s="45" t="str">
        <f>""</f>
        <v/>
      </c>
      <c r="K231" s="45" t="str">
        <f>""</f>
        <v/>
      </c>
      <c r="L231" s="45" t="str">
        <f>""</f>
        <v/>
      </c>
      <c r="M231" s="94" t="str">
        <f>""</f>
        <v/>
      </c>
      <c r="N231" s="94" t="str">
        <f>""</f>
        <v/>
      </c>
      <c r="O231" s="94" t="str">
        <f>""</f>
        <v/>
      </c>
      <c r="P231" s="45" t="str">
        <f>""</f>
        <v/>
      </c>
      <c r="Q231" s="45" t="str">
        <f>""</f>
        <v/>
      </c>
      <c r="R231" s="45" t="s">
        <v>19</v>
      </c>
      <c r="S231" s="45" t="s">
        <v>1461</v>
      </c>
    </row>
    <row r="232" spans="1:23" hidden="1">
      <c r="A232" s="47">
        <f t="shared" si="3"/>
        <v>2891</v>
      </c>
      <c r="B232" s="48">
        <v>891</v>
      </c>
      <c r="C232" s="48">
        <v>9162151</v>
      </c>
      <c r="D232" s="48">
        <v>2151</v>
      </c>
      <c r="E232" s="48">
        <v>115586</v>
      </c>
      <c r="F232" s="48" t="s">
        <v>615</v>
      </c>
      <c r="G232" s="48" t="s">
        <v>87</v>
      </c>
      <c r="H232" s="49" t="s">
        <v>19</v>
      </c>
      <c r="I232" s="45" t="str">
        <f>""</f>
        <v/>
      </c>
      <c r="J232" s="45" t="str">
        <f>""</f>
        <v/>
      </c>
      <c r="K232" s="45" t="str">
        <f>""</f>
        <v/>
      </c>
      <c r="L232" s="45" t="str">
        <f>""</f>
        <v/>
      </c>
      <c r="M232" s="94" t="str">
        <f>""</f>
        <v/>
      </c>
      <c r="N232" s="94" t="str">
        <f>""</f>
        <v/>
      </c>
      <c r="O232" s="94" t="str">
        <f>""</f>
        <v/>
      </c>
      <c r="P232" s="45" t="str">
        <f>""</f>
        <v/>
      </c>
      <c r="Q232" s="45" t="str">
        <f>""</f>
        <v/>
      </c>
      <c r="R232" s="45" t="s">
        <v>19</v>
      </c>
      <c r="S232" s="45" t="s">
        <v>1461</v>
      </c>
    </row>
    <row r="233" spans="1:23" ht="38.25">
      <c r="A233" s="47">
        <f t="shared" si="3"/>
        <v>1892</v>
      </c>
      <c r="B233" s="48">
        <v>892</v>
      </c>
      <c r="C233" s="48">
        <v>9162160</v>
      </c>
      <c r="D233" s="48">
        <v>2160</v>
      </c>
      <c r="E233" s="48">
        <v>115594</v>
      </c>
      <c r="F233" s="48" t="s">
        <v>767</v>
      </c>
      <c r="G233" s="48" t="s">
        <v>87</v>
      </c>
      <c r="H233" s="111" t="s">
        <v>1472</v>
      </c>
      <c r="I233" s="62" t="s">
        <v>1700</v>
      </c>
      <c r="J233" s="62" t="s">
        <v>1732</v>
      </c>
      <c r="K233" s="75">
        <v>9665</v>
      </c>
      <c r="L233" s="76">
        <v>12</v>
      </c>
      <c r="M233" s="56">
        <v>43504</v>
      </c>
      <c r="N233" s="56" t="str">
        <f>""</f>
        <v/>
      </c>
      <c r="O233" s="56">
        <v>44599</v>
      </c>
      <c r="P233" s="62" t="s">
        <v>1558</v>
      </c>
      <c r="Q233" s="76" t="s">
        <v>1733</v>
      </c>
      <c r="R233" s="45" t="s">
        <v>19</v>
      </c>
      <c r="S233" s="45" t="s">
        <v>1734</v>
      </c>
      <c r="U233" s="25" t="s">
        <v>19</v>
      </c>
      <c r="V233" s="25" t="s">
        <v>17</v>
      </c>
      <c r="W233" s="25" t="s">
        <v>19</v>
      </c>
    </row>
    <row r="234" spans="1:23" ht="38.25">
      <c r="A234" s="47">
        <f t="shared" si="3"/>
        <v>2892</v>
      </c>
      <c r="B234" s="48">
        <v>892</v>
      </c>
      <c r="C234" s="48">
        <v>9162160</v>
      </c>
      <c r="D234" s="48">
        <v>2160</v>
      </c>
      <c r="E234" s="48">
        <v>115594</v>
      </c>
      <c r="F234" s="48" t="s">
        <v>767</v>
      </c>
      <c r="G234" s="48" t="s">
        <v>87</v>
      </c>
      <c r="H234" s="111" t="s">
        <v>1472</v>
      </c>
      <c r="I234" s="62" t="s">
        <v>1700</v>
      </c>
      <c r="J234" s="62" t="s">
        <v>1735</v>
      </c>
      <c r="K234" s="75">
        <v>2360</v>
      </c>
      <c r="L234" s="76">
        <v>4</v>
      </c>
      <c r="M234" s="56">
        <v>43534</v>
      </c>
      <c r="N234" s="56" t="str">
        <f>""</f>
        <v/>
      </c>
      <c r="O234" s="56">
        <v>43899</v>
      </c>
      <c r="P234" s="62" t="s">
        <v>1558</v>
      </c>
      <c r="Q234" s="76" t="s">
        <v>1733</v>
      </c>
      <c r="R234" s="45" t="s">
        <v>19</v>
      </c>
      <c r="S234" s="45" t="s">
        <v>1736</v>
      </c>
      <c r="U234" s="25" t="s">
        <v>17</v>
      </c>
      <c r="V234" s="25" t="s">
        <v>19</v>
      </c>
      <c r="W234" s="25" t="s">
        <v>19</v>
      </c>
    </row>
    <row r="235" spans="1:23" hidden="1">
      <c r="A235" s="47">
        <f t="shared" si="3"/>
        <v>1893</v>
      </c>
      <c r="B235" s="50">
        <v>893</v>
      </c>
      <c r="C235" s="50">
        <v>9163094</v>
      </c>
      <c r="D235" s="50">
        <v>3094</v>
      </c>
      <c r="E235" s="50">
        <v>115667</v>
      </c>
      <c r="F235" s="50" t="s">
        <v>1604</v>
      </c>
      <c r="G235" s="50" t="s">
        <v>87</v>
      </c>
      <c r="H235" s="49" t="s">
        <v>19</v>
      </c>
      <c r="I235" s="45" t="str">
        <f>""</f>
        <v/>
      </c>
      <c r="J235" s="45" t="str">
        <f>""</f>
        <v/>
      </c>
      <c r="K235" s="45" t="str">
        <f>""</f>
        <v/>
      </c>
      <c r="L235" s="45" t="str">
        <f>""</f>
        <v/>
      </c>
      <c r="M235" s="94" t="str">
        <f>""</f>
        <v/>
      </c>
      <c r="N235" s="94" t="str">
        <f>""</f>
        <v/>
      </c>
      <c r="O235" s="94" t="str">
        <f>""</f>
        <v/>
      </c>
      <c r="P235" s="45" t="str">
        <f>""</f>
        <v/>
      </c>
      <c r="Q235" s="45" t="str">
        <f>""</f>
        <v/>
      </c>
      <c r="R235" s="45" t="s">
        <v>19</v>
      </c>
      <c r="S235" s="45" t="s">
        <v>1461</v>
      </c>
    </row>
    <row r="236" spans="1:23" hidden="1">
      <c r="A236" s="47">
        <f t="shared" si="3"/>
        <v>1898</v>
      </c>
      <c r="B236" s="50">
        <v>898</v>
      </c>
      <c r="C236" s="50">
        <v>9162155</v>
      </c>
      <c r="D236" s="50">
        <v>2155</v>
      </c>
      <c r="E236" s="50">
        <v>115590</v>
      </c>
      <c r="F236" s="50" t="s">
        <v>872</v>
      </c>
      <c r="G236" s="50" t="s">
        <v>87</v>
      </c>
      <c r="H236" s="49" t="s">
        <v>19</v>
      </c>
      <c r="I236" s="52" t="str">
        <f>""</f>
        <v/>
      </c>
      <c r="J236" s="52" t="str">
        <f>""</f>
        <v/>
      </c>
      <c r="K236" s="52" t="str">
        <f>""</f>
        <v/>
      </c>
      <c r="L236" s="52" t="str">
        <f>""</f>
        <v/>
      </c>
      <c r="M236" s="55" t="str">
        <f>""</f>
        <v/>
      </c>
      <c r="N236" s="55" t="str">
        <f>""</f>
        <v/>
      </c>
      <c r="O236" s="55" t="str">
        <f>""</f>
        <v/>
      </c>
      <c r="P236" s="53" t="str">
        <f>""</f>
        <v/>
      </c>
      <c r="Q236" s="45" t="str">
        <f>""</f>
        <v/>
      </c>
      <c r="R236" s="45" t="s">
        <v>19</v>
      </c>
      <c r="S236" s="45" t="s">
        <v>1461</v>
      </c>
    </row>
    <row r="237" spans="1:23" hidden="1">
      <c r="A237" s="47">
        <f t="shared" si="3"/>
        <v>1900</v>
      </c>
      <c r="B237" s="51">
        <v>900</v>
      </c>
      <c r="C237" s="51">
        <v>9165221</v>
      </c>
      <c r="D237" s="51">
        <v>5221</v>
      </c>
      <c r="E237" s="51">
        <v>135857</v>
      </c>
      <c r="F237" s="51" t="s">
        <v>1605</v>
      </c>
      <c r="G237" s="51" t="s">
        <v>87</v>
      </c>
      <c r="H237" s="49" t="s">
        <v>19</v>
      </c>
      <c r="I237" s="52" t="str">
        <f>""</f>
        <v/>
      </c>
      <c r="J237" s="52" t="str">
        <f>""</f>
        <v/>
      </c>
      <c r="K237" s="52" t="str">
        <f>""</f>
        <v/>
      </c>
      <c r="L237" s="52" t="str">
        <f>""</f>
        <v/>
      </c>
      <c r="M237" s="55" t="str">
        <f>""</f>
        <v/>
      </c>
      <c r="N237" s="55" t="str">
        <f>""</f>
        <v/>
      </c>
      <c r="O237" s="55" t="str">
        <f>""</f>
        <v/>
      </c>
      <c r="P237" s="53" t="str">
        <f>""</f>
        <v/>
      </c>
      <c r="Q237" s="45" t="str">
        <f>""</f>
        <v/>
      </c>
      <c r="R237" s="45" t="s">
        <v>19</v>
      </c>
      <c r="S237" s="45" t="s">
        <v>1461</v>
      </c>
    </row>
    <row r="238" spans="1:23" hidden="1">
      <c r="A238" s="47">
        <f t="shared" si="3"/>
        <v>2900</v>
      </c>
      <c r="B238" s="51">
        <v>900</v>
      </c>
      <c r="C238" s="51">
        <v>9165221</v>
      </c>
      <c r="D238" s="51">
        <v>5221</v>
      </c>
      <c r="E238" s="51">
        <v>135857</v>
      </c>
      <c r="F238" s="51" t="s">
        <v>1605</v>
      </c>
      <c r="G238" s="51" t="s">
        <v>87</v>
      </c>
      <c r="H238" s="49" t="s">
        <v>19</v>
      </c>
      <c r="I238" s="52" t="str">
        <f>""</f>
        <v/>
      </c>
      <c r="J238" s="52" t="str">
        <f>""</f>
        <v/>
      </c>
      <c r="K238" s="52" t="str">
        <f>""</f>
        <v/>
      </c>
      <c r="L238" s="52" t="str">
        <f>""</f>
        <v/>
      </c>
      <c r="M238" s="55" t="str">
        <f>""</f>
        <v/>
      </c>
      <c r="N238" s="55" t="str">
        <f>""</f>
        <v/>
      </c>
      <c r="O238" s="55" t="str">
        <f>""</f>
        <v/>
      </c>
      <c r="P238" s="53" t="str">
        <f>""</f>
        <v/>
      </c>
      <c r="Q238" s="45" t="str">
        <f>""</f>
        <v/>
      </c>
      <c r="R238" s="45" t="s">
        <v>19</v>
      </c>
      <c r="S238" s="45" t="s">
        <v>1461</v>
      </c>
    </row>
    <row r="239" spans="1:23" ht="25.5" hidden="1">
      <c r="A239" s="47">
        <f t="shared" si="3"/>
        <v>1904</v>
      </c>
      <c r="B239" s="47">
        <v>904</v>
      </c>
      <c r="C239" s="47">
        <v>9165201</v>
      </c>
      <c r="D239" s="47">
        <v>5201</v>
      </c>
      <c r="E239" s="47">
        <v>115731</v>
      </c>
      <c r="F239" s="47" t="s">
        <v>1606</v>
      </c>
      <c r="G239" s="47" t="s">
        <v>87</v>
      </c>
      <c r="H239" s="49" t="s">
        <v>19</v>
      </c>
      <c r="I239" s="52" t="str">
        <f>""</f>
        <v/>
      </c>
      <c r="J239" s="52" t="str">
        <f>""</f>
        <v/>
      </c>
      <c r="K239" s="52" t="str">
        <f>""</f>
        <v/>
      </c>
      <c r="L239" s="52" t="str">
        <f>""</f>
        <v/>
      </c>
      <c r="M239" s="55" t="str">
        <f>""</f>
        <v/>
      </c>
      <c r="N239" s="55" t="str">
        <f>""</f>
        <v/>
      </c>
      <c r="O239" s="55" t="str">
        <f>""</f>
        <v/>
      </c>
      <c r="P239" s="53" t="str">
        <f>""</f>
        <v/>
      </c>
      <c r="Q239" s="45" t="str">
        <f>""</f>
        <v/>
      </c>
      <c r="R239" s="45" t="s">
        <v>19</v>
      </c>
      <c r="S239" s="45" t="s">
        <v>1461</v>
      </c>
    </row>
    <row r="240" spans="1:23" hidden="1">
      <c r="A240" s="47">
        <f t="shared" si="3"/>
        <v>1906</v>
      </c>
      <c r="B240" s="47">
        <v>906</v>
      </c>
      <c r="C240" s="47">
        <v>9163097</v>
      </c>
      <c r="D240" s="47">
        <v>3097</v>
      </c>
      <c r="E240" s="47">
        <v>115669</v>
      </c>
      <c r="F240" s="47" t="s">
        <v>1607</v>
      </c>
      <c r="G240" s="47" t="s">
        <v>87</v>
      </c>
      <c r="H240" s="49" t="s">
        <v>19</v>
      </c>
      <c r="I240" s="45" t="str">
        <f>""</f>
        <v/>
      </c>
      <c r="J240" s="45" t="str">
        <f>""</f>
        <v/>
      </c>
      <c r="K240" s="45" t="str">
        <f>""</f>
        <v/>
      </c>
      <c r="L240" s="45" t="str">
        <f>""</f>
        <v/>
      </c>
      <c r="M240" s="94" t="str">
        <f>""</f>
        <v/>
      </c>
      <c r="N240" s="94" t="str">
        <f>""</f>
        <v/>
      </c>
      <c r="O240" s="94" t="str">
        <f>""</f>
        <v/>
      </c>
      <c r="P240" s="45" t="str">
        <f>""</f>
        <v/>
      </c>
      <c r="Q240" s="45" t="str">
        <f>""</f>
        <v/>
      </c>
      <c r="R240" s="45" t="s">
        <v>19</v>
      </c>
      <c r="S240" s="45" t="s">
        <v>1461</v>
      </c>
      <c r="T240" s="26"/>
    </row>
    <row r="241" spans="1:23" hidden="1">
      <c r="A241" s="47">
        <f t="shared" si="3"/>
        <v>1907</v>
      </c>
      <c r="B241" s="47">
        <v>907</v>
      </c>
      <c r="C241" s="47">
        <v>9163363</v>
      </c>
      <c r="D241" s="47">
        <v>3363</v>
      </c>
      <c r="E241" s="47">
        <v>115712</v>
      </c>
      <c r="F241" s="47" t="s">
        <v>1608</v>
      </c>
      <c r="G241" s="47" t="s">
        <v>87</v>
      </c>
      <c r="H241" s="49" t="s">
        <v>19</v>
      </c>
      <c r="I241" s="52" t="str">
        <f>""</f>
        <v/>
      </c>
      <c r="J241" s="52" t="str">
        <f>""</f>
        <v/>
      </c>
      <c r="K241" s="52" t="str">
        <f>""</f>
        <v/>
      </c>
      <c r="L241" s="52" t="str">
        <f>""</f>
        <v/>
      </c>
      <c r="M241" s="55" t="str">
        <f>""</f>
        <v/>
      </c>
      <c r="N241" s="55" t="str">
        <f>""</f>
        <v/>
      </c>
      <c r="O241" s="55" t="str">
        <f>""</f>
        <v/>
      </c>
      <c r="P241" s="53" t="str">
        <f>""</f>
        <v/>
      </c>
      <c r="Q241" s="45" t="str">
        <f>""</f>
        <v/>
      </c>
      <c r="R241" s="45" t="s">
        <v>19</v>
      </c>
      <c r="S241" s="45" t="s">
        <v>1461</v>
      </c>
    </row>
    <row r="242" spans="1:23" hidden="1">
      <c r="A242" s="47">
        <f t="shared" si="3"/>
        <v>1912</v>
      </c>
      <c r="B242" s="50">
        <v>912</v>
      </c>
      <c r="C242" s="50">
        <v>9163359</v>
      </c>
      <c r="D242" s="50">
        <v>3359</v>
      </c>
      <c r="E242" s="50">
        <v>115710</v>
      </c>
      <c r="F242" s="50" t="s">
        <v>1609</v>
      </c>
      <c r="G242" s="50" t="s">
        <v>87</v>
      </c>
      <c r="H242" s="60" t="s">
        <v>19</v>
      </c>
      <c r="I242" s="45" t="str">
        <f>""</f>
        <v/>
      </c>
      <c r="J242" s="45" t="str">
        <f>""</f>
        <v/>
      </c>
      <c r="K242" s="45" t="str">
        <f>""</f>
        <v/>
      </c>
      <c r="L242" s="45" t="str">
        <f>""</f>
        <v/>
      </c>
      <c r="M242" s="94" t="str">
        <f>""</f>
        <v/>
      </c>
      <c r="N242" s="94" t="str">
        <f>""</f>
        <v/>
      </c>
      <c r="O242" s="94" t="str">
        <f>""</f>
        <v/>
      </c>
      <c r="P242" s="45" t="str">
        <f>""</f>
        <v/>
      </c>
      <c r="Q242" s="45" t="str">
        <f>""</f>
        <v/>
      </c>
      <c r="R242" s="45" t="s">
        <v>19</v>
      </c>
      <c r="S242" s="45" t="s">
        <v>1461</v>
      </c>
    </row>
    <row r="243" spans="1:23" hidden="1">
      <c r="A243" s="47">
        <f t="shared" si="3"/>
        <v>1920</v>
      </c>
      <c r="B243" s="50">
        <v>920</v>
      </c>
      <c r="C243" s="50">
        <v>9163365</v>
      </c>
      <c r="D243" s="50">
        <v>3365</v>
      </c>
      <c r="E243" s="50">
        <v>115714</v>
      </c>
      <c r="F243" s="50" t="s">
        <v>1610</v>
      </c>
      <c r="G243" s="50" t="s">
        <v>87</v>
      </c>
      <c r="H243" s="60" t="s">
        <v>19</v>
      </c>
      <c r="I243" s="52" t="str">
        <f>""</f>
        <v/>
      </c>
      <c r="J243" s="52" t="str">
        <f>""</f>
        <v/>
      </c>
      <c r="K243" s="52" t="str">
        <f>""</f>
        <v/>
      </c>
      <c r="L243" s="52" t="str">
        <f>""</f>
        <v/>
      </c>
      <c r="M243" s="55" t="str">
        <f>""</f>
        <v/>
      </c>
      <c r="N243" s="55" t="str">
        <f>""</f>
        <v/>
      </c>
      <c r="O243" s="55" t="str">
        <f>""</f>
        <v/>
      </c>
      <c r="P243" s="53" t="str">
        <f>""</f>
        <v/>
      </c>
      <c r="Q243" s="45" t="str">
        <f>""</f>
        <v/>
      </c>
      <c r="R243" s="45" t="s">
        <v>19</v>
      </c>
      <c r="S243" s="45" t="s">
        <v>1461</v>
      </c>
    </row>
    <row r="244" spans="1:23" ht="12.75" customHeight="1">
      <c r="A244" s="47">
        <f t="shared" si="3"/>
        <v>1921</v>
      </c>
      <c r="B244" s="51">
        <v>921</v>
      </c>
      <c r="C244" s="51">
        <v>9162008</v>
      </c>
      <c r="D244" s="51">
        <v>2008</v>
      </c>
      <c r="E244" s="51">
        <v>115486</v>
      </c>
      <c r="F244" s="51" t="s">
        <v>291</v>
      </c>
      <c r="G244" s="51" t="s">
        <v>87</v>
      </c>
      <c r="H244" s="49" t="s">
        <v>1472</v>
      </c>
      <c r="I244" s="62" t="str">
        <f>""</f>
        <v/>
      </c>
      <c r="J244" s="62" t="s">
        <v>1737</v>
      </c>
      <c r="K244" s="96">
        <f>210.04*12</f>
        <v>2520.48</v>
      </c>
      <c r="L244" s="62">
        <v>15</v>
      </c>
      <c r="M244" s="103">
        <v>42934</v>
      </c>
      <c r="N244" s="112">
        <v>36</v>
      </c>
      <c r="O244" s="89">
        <f>EDATE(M244,N244)-1</f>
        <v>44029</v>
      </c>
      <c r="P244" s="62" t="s">
        <v>19</v>
      </c>
      <c r="Q244" s="62" t="str">
        <f>""</f>
        <v/>
      </c>
      <c r="R244" s="45" t="s">
        <v>19</v>
      </c>
      <c r="S244" s="45" t="s">
        <v>1738</v>
      </c>
      <c r="T244" s="26"/>
      <c r="U244" s="25" t="s">
        <v>17</v>
      </c>
      <c r="V244" s="25" t="s">
        <v>17</v>
      </c>
      <c r="W244" s="25" t="s">
        <v>19</v>
      </c>
    </row>
    <row r="245" spans="1:23" ht="38.25">
      <c r="A245" s="47">
        <f t="shared" si="3"/>
        <v>2921</v>
      </c>
      <c r="B245" s="48">
        <v>921</v>
      </c>
      <c r="C245" s="48">
        <v>9162008</v>
      </c>
      <c r="D245" s="48">
        <v>2008</v>
      </c>
      <c r="E245" s="48">
        <v>115486</v>
      </c>
      <c r="F245" s="48" t="s">
        <v>291</v>
      </c>
      <c r="G245" s="48" t="s">
        <v>87</v>
      </c>
      <c r="H245" s="49" t="s">
        <v>1472</v>
      </c>
      <c r="I245" s="62" t="str">
        <f>""</f>
        <v/>
      </c>
      <c r="J245" s="62" t="s">
        <v>1739</v>
      </c>
      <c r="K245" s="96">
        <f>142.67*12</f>
        <v>1712.04</v>
      </c>
      <c r="L245" s="62">
        <v>10</v>
      </c>
      <c r="M245" s="103">
        <v>43665</v>
      </c>
      <c r="N245" s="112">
        <v>36</v>
      </c>
      <c r="O245" s="89">
        <f>EDATE(M245,N245)-1</f>
        <v>44760</v>
      </c>
      <c r="P245" s="62" t="s">
        <v>19</v>
      </c>
      <c r="Q245" s="62" t="str">
        <f>""</f>
        <v/>
      </c>
      <c r="R245" s="45" t="s">
        <v>19</v>
      </c>
      <c r="S245" s="45" t="s">
        <v>1738</v>
      </c>
      <c r="T245" s="26"/>
      <c r="U245" s="25" t="s">
        <v>19</v>
      </c>
      <c r="V245" s="25" t="s">
        <v>17</v>
      </c>
      <c r="W245" s="25" t="s">
        <v>19</v>
      </c>
    </row>
    <row r="246" spans="1:23" hidden="1">
      <c r="A246" s="47">
        <f t="shared" si="3"/>
        <v>1924</v>
      </c>
      <c r="B246" s="48">
        <v>924</v>
      </c>
      <c r="C246" s="48">
        <v>9162175</v>
      </c>
      <c r="D246" s="48">
        <v>2175</v>
      </c>
      <c r="E246" s="48">
        <v>115603</v>
      </c>
      <c r="F246" s="48" t="s">
        <v>1611</v>
      </c>
      <c r="G246" s="48" t="s">
        <v>87</v>
      </c>
      <c r="H246" s="49" t="s">
        <v>19</v>
      </c>
      <c r="I246" s="52" t="str">
        <f>""</f>
        <v/>
      </c>
      <c r="J246" s="52" t="str">
        <f>""</f>
        <v/>
      </c>
      <c r="K246" s="52" t="str">
        <f>""</f>
        <v/>
      </c>
      <c r="L246" s="52" t="str">
        <f>""</f>
        <v/>
      </c>
      <c r="M246" s="55" t="str">
        <f>""</f>
        <v/>
      </c>
      <c r="N246" s="55" t="str">
        <f>""</f>
        <v/>
      </c>
      <c r="O246" s="55" t="str">
        <f>""</f>
        <v/>
      </c>
      <c r="P246" s="53" t="str">
        <f>""</f>
        <v/>
      </c>
      <c r="Q246" s="45" t="str">
        <f>""</f>
        <v/>
      </c>
      <c r="R246" s="45" t="s">
        <v>19</v>
      </c>
      <c r="S246" s="45" t="s">
        <v>1461</v>
      </c>
    </row>
    <row r="247" spans="1:23" hidden="1">
      <c r="A247" s="47">
        <f t="shared" si="3"/>
        <v>2924</v>
      </c>
      <c r="B247" s="51">
        <v>924</v>
      </c>
      <c r="C247" s="51">
        <v>9162175</v>
      </c>
      <c r="D247" s="51">
        <v>2175</v>
      </c>
      <c r="E247" s="51">
        <v>115603</v>
      </c>
      <c r="F247" s="51" t="s">
        <v>1611</v>
      </c>
      <c r="G247" s="51" t="s">
        <v>87</v>
      </c>
      <c r="H247" s="60" t="s">
        <v>19</v>
      </c>
      <c r="I247" s="52" t="str">
        <f>""</f>
        <v/>
      </c>
      <c r="J247" s="52" t="str">
        <f>""</f>
        <v/>
      </c>
      <c r="K247" s="52" t="str">
        <f>""</f>
        <v/>
      </c>
      <c r="L247" s="52" t="str">
        <f>""</f>
        <v/>
      </c>
      <c r="M247" s="55" t="str">
        <f>""</f>
        <v/>
      </c>
      <c r="N247" s="55" t="str">
        <f>""</f>
        <v/>
      </c>
      <c r="O247" s="55" t="str">
        <f>""</f>
        <v/>
      </c>
      <c r="P247" s="53" t="str">
        <f>""</f>
        <v/>
      </c>
      <c r="Q247" s="45" t="str">
        <f>""</f>
        <v/>
      </c>
      <c r="R247" s="45" t="s">
        <v>19</v>
      </c>
      <c r="S247" s="45" t="s">
        <v>1461</v>
      </c>
    </row>
    <row r="248" spans="1:23" ht="38.25">
      <c r="A248" s="47">
        <f t="shared" si="3"/>
        <v>1925</v>
      </c>
      <c r="B248" s="51">
        <v>925</v>
      </c>
      <c r="C248" s="51">
        <v>9162034</v>
      </c>
      <c r="D248" s="51">
        <v>2034</v>
      </c>
      <c r="E248" s="51">
        <v>115499</v>
      </c>
      <c r="F248" s="51" t="s">
        <v>475</v>
      </c>
      <c r="G248" s="51" t="s">
        <v>87</v>
      </c>
      <c r="H248" s="49" t="s">
        <v>1472</v>
      </c>
      <c r="I248" s="62" t="str">
        <f>""</f>
        <v/>
      </c>
      <c r="J248" s="62" t="s">
        <v>1737</v>
      </c>
      <c r="K248" s="62" t="s">
        <v>1740</v>
      </c>
      <c r="L248" s="76">
        <v>15</v>
      </c>
      <c r="M248" s="56">
        <v>42948</v>
      </c>
      <c r="N248" s="56" t="str">
        <f>""</f>
        <v/>
      </c>
      <c r="O248" s="56">
        <v>44043</v>
      </c>
      <c r="P248" s="62" t="s">
        <v>19</v>
      </c>
      <c r="Q248" s="76" t="str">
        <f>""</f>
        <v/>
      </c>
      <c r="R248" s="45" t="s">
        <v>19</v>
      </c>
      <c r="S248" s="45" t="s">
        <v>1741</v>
      </c>
      <c r="U248" s="25" t="s">
        <v>17</v>
      </c>
      <c r="V248" s="25" t="s">
        <v>17</v>
      </c>
      <c r="W248" s="25" t="s">
        <v>19</v>
      </c>
    </row>
    <row r="249" spans="1:23" hidden="1">
      <c r="A249" s="47">
        <f t="shared" si="3"/>
        <v>2925</v>
      </c>
      <c r="B249" s="50">
        <v>925</v>
      </c>
      <c r="C249" s="50">
        <v>9162034</v>
      </c>
      <c r="D249" s="50">
        <v>2034</v>
      </c>
      <c r="E249" s="50">
        <v>115499</v>
      </c>
      <c r="F249" s="50" t="s">
        <v>475</v>
      </c>
      <c r="G249" s="50" t="s">
        <v>87</v>
      </c>
      <c r="H249" s="49" t="s">
        <v>19</v>
      </c>
      <c r="I249" s="45" t="str">
        <f>""</f>
        <v/>
      </c>
      <c r="J249" s="45" t="str">
        <f>""</f>
        <v/>
      </c>
      <c r="K249" s="45" t="str">
        <f>""</f>
        <v/>
      </c>
      <c r="L249" s="45" t="str">
        <f>""</f>
        <v/>
      </c>
      <c r="M249" s="94" t="str">
        <f>""</f>
        <v/>
      </c>
      <c r="N249" s="94" t="str">
        <f>""</f>
        <v/>
      </c>
      <c r="O249" s="94" t="str">
        <f>""</f>
        <v/>
      </c>
      <c r="P249" s="45" t="str">
        <f>""</f>
        <v/>
      </c>
      <c r="Q249" s="45" t="str">
        <f>""</f>
        <v/>
      </c>
      <c r="R249" s="45" t="s">
        <v>19</v>
      </c>
      <c r="S249" s="45" t="s">
        <v>1461</v>
      </c>
    </row>
    <row r="250" spans="1:23" ht="38.25">
      <c r="A250" s="47">
        <f t="shared" si="3"/>
        <v>1926</v>
      </c>
      <c r="B250" s="51">
        <v>926</v>
      </c>
      <c r="C250" s="51">
        <v>9162030</v>
      </c>
      <c r="D250" s="51">
        <v>2030</v>
      </c>
      <c r="E250" s="51">
        <v>115495</v>
      </c>
      <c r="F250" s="51" t="s">
        <v>479</v>
      </c>
      <c r="G250" s="51" t="s">
        <v>87</v>
      </c>
      <c r="H250" s="49" t="s">
        <v>1472</v>
      </c>
      <c r="I250" s="62" t="str">
        <f>""</f>
        <v/>
      </c>
      <c r="J250" s="62" t="s">
        <v>1742</v>
      </c>
      <c r="K250" s="113" t="s">
        <v>1743</v>
      </c>
      <c r="L250" s="76">
        <v>30</v>
      </c>
      <c r="M250" s="56">
        <v>43101</v>
      </c>
      <c r="N250" s="56" t="str">
        <f>""</f>
        <v/>
      </c>
      <c r="O250" s="56">
        <v>44197</v>
      </c>
      <c r="P250" s="62" t="s">
        <v>19</v>
      </c>
      <c r="Q250" s="76" t="str">
        <f>""</f>
        <v/>
      </c>
      <c r="R250" s="45" t="s">
        <v>19</v>
      </c>
      <c r="S250" s="45" t="s">
        <v>1744</v>
      </c>
      <c r="U250" s="25" t="s">
        <v>17</v>
      </c>
      <c r="V250" s="25" t="s">
        <v>17</v>
      </c>
      <c r="W250" s="25" t="s">
        <v>19</v>
      </c>
    </row>
    <row r="251" spans="1:23" hidden="1">
      <c r="A251" s="47">
        <f t="shared" si="3"/>
        <v>2926</v>
      </c>
      <c r="B251" s="50">
        <v>926</v>
      </c>
      <c r="C251" s="50">
        <v>9162030</v>
      </c>
      <c r="D251" s="50">
        <v>2030</v>
      </c>
      <c r="E251" s="50">
        <v>115495</v>
      </c>
      <c r="F251" s="50" t="s">
        <v>479</v>
      </c>
      <c r="G251" s="50" t="s">
        <v>87</v>
      </c>
      <c r="H251" s="49" t="s">
        <v>19</v>
      </c>
      <c r="I251" s="52" t="str">
        <f>""</f>
        <v/>
      </c>
      <c r="J251" s="52" t="str">
        <f>""</f>
        <v/>
      </c>
      <c r="K251" s="52" t="str">
        <f>""</f>
        <v/>
      </c>
      <c r="L251" s="52" t="str">
        <f>""</f>
        <v/>
      </c>
      <c r="M251" s="55" t="str">
        <f>""</f>
        <v/>
      </c>
      <c r="N251" s="55" t="str">
        <f>""</f>
        <v/>
      </c>
      <c r="O251" s="55" t="str">
        <f>""</f>
        <v/>
      </c>
      <c r="P251" s="53" t="str">
        <f>""</f>
        <v/>
      </c>
      <c r="Q251" s="45" t="str">
        <f>""</f>
        <v/>
      </c>
      <c r="R251" s="45" t="s">
        <v>19</v>
      </c>
      <c r="S251" s="45" t="s">
        <v>1461</v>
      </c>
    </row>
    <row r="252" spans="1:23" hidden="1">
      <c r="A252" s="47">
        <f t="shared" si="3"/>
        <v>1927</v>
      </c>
      <c r="B252" s="50">
        <v>927</v>
      </c>
      <c r="C252" s="50">
        <v>9162014</v>
      </c>
      <c r="D252" s="50">
        <v>2014</v>
      </c>
      <c r="E252" s="50">
        <v>115488</v>
      </c>
      <c r="F252" s="50" t="s">
        <v>1612</v>
      </c>
      <c r="G252" s="50"/>
      <c r="H252" s="60" t="s">
        <v>19</v>
      </c>
      <c r="I252" s="53" t="str">
        <f>""</f>
        <v/>
      </c>
      <c r="J252" s="53" t="str">
        <f>""</f>
        <v/>
      </c>
      <c r="K252" s="53" t="str">
        <f>""</f>
        <v/>
      </c>
      <c r="L252" s="53" t="str">
        <f>""</f>
        <v/>
      </c>
      <c r="M252" s="55" t="str">
        <f>""</f>
        <v/>
      </c>
      <c r="N252" s="55" t="str">
        <f>""</f>
        <v/>
      </c>
      <c r="O252" s="55" t="str">
        <f>""</f>
        <v/>
      </c>
      <c r="P252" s="53" t="str">
        <f>""</f>
        <v/>
      </c>
      <c r="Q252" s="53" t="str">
        <f>""</f>
        <v/>
      </c>
      <c r="R252" s="45" t="s">
        <v>19</v>
      </c>
      <c r="S252" s="45" t="s">
        <v>1461</v>
      </c>
    </row>
    <row r="253" spans="1:23" hidden="1">
      <c r="A253" s="47">
        <f t="shared" si="3"/>
        <v>1928</v>
      </c>
      <c r="B253" s="47">
        <v>928</v>
      </c>
      <c r="C253" s="47">
        <v>9162013</v>
      </c>
      <c r="D253" s="47">
        <v>2013</v>
      </c>
      <c r="E253" s="47">
        <v>115487</v>
      </c>
      <c r="F253" s="78" t="s">
        <v>1613</v>
      </c>
      <c r="G253" s="47" t="s">
        <v>87</v>
      </c>
      <c r="H253" s="49" t="s">
        <v>19</v>
      </c>
      <c r="I253" s="45" t="str">
        <f>""</f>
        <v/>
      </c>
      <c r="J253" s="45" t="str">
        <f>""</f>
        <v/>
      </c>
      <c r="K253" s="45" t="str">
        <f>""</f>
        <v/>
      </c>
      <c r="L253" s="45" t="str">
        <f>""</f>
        <v/>
      </c>
      <c r="M253" s="114" t="str">
        <f>""</f>
        <v/>
      </c>
      <c r="N253" s="114" t="str">
        <f>""</f>
        <v/>
      </c>
      <c r="O253" s="94" t="str">
        <f>""</f>
        <v/>
      </c>
      <c r="P253" s="45" t="str">
        <f>""</f>
        <v/>
      </c>
      <c r="Q253" s="45" t="str">
        <f>""</f>
        <v/>
      </c>
      <c r="R253" s="45" t="s">
        <v>19</v>
      </c>
      <c r="S253" s="45" t="s">
        <v>1461</v>
      </c>
    </row>
    <row r="254" spans="1:23" hidden="1">
      <c r="A254" s="47">
        <f t="shared" si="3"/>
        <v>1929</v>
      </c>
      <c r="B254" s="48">
        <v>929</v>
      </c>
      <c r="C254" s="48">
        <v>9162200</v>
      </c>
      <c r="D254" s="48">
        <v>2200</v>
      </c>
      <c r="E254" s="48">
        <v>135727</v>
      </c>
      <c r="F254" s="48" t="s">
        <v>544</v>
      </c>
      <c r="G254" s="48" t="s">
        <v>87</v>
      </c>
      <c r="H254" s="49" t="s">
        <v>19</v>
      </c>
      <c r="I254" s="45" t="str">
        <f>""</f>
        <v/>
      </c>
      <c r="J254" s="45" t="str">
        <f>""</f>
        <v/>
      </c>
      <c r="K254" s="45" t="str">
        <f>""</f>
        <v/>
      </c>
      <c r="L254" s="45" t="str">
        <f>""</f>
        <v/>
      </c>
      <c r="M254" s="94" t="str">
        <f>""</f>
        <v/>
      </c>
      <c r="N254" s="94" t="str">
        <f>""</f>
        <v/>
      </c>
      <c r="O254" s="94" t="str">
        <f>""</f>
        <v/>
      </c>
      <c r="P254" s="45" t="str">
        <f>""</f>
        <v/>
      </c>
      <c r="Q254" s="45" t="str">
        <f>""</f>
        <v/>
      </c>
      <c r="R254" s="45" t="s">
        <v>19</v>
      </c>
      <c r="S254" s="45" t="s">
        <v>1461</v>
      </c>
    </row>
    <row r="255" spans="1:23" hidden="1">
      <c r="A255" s="47">
        <f t="shared" si="3"/>
        <v>2929</v>
      </c>
      <c r="B255" s="48">
        <v>929</v>
      </c>
      <c r="C255" s="48">
        <v>9162200</v>
      </c>
      <c r="D255" s="48">
        <v>2200</v>
      </c>
      <c r="E255" s="48">
        <v>135727</v>
      </c>
      <c r="F255" s="48" t="s">
        <v>544</v>
      </c>
      <c r="G255" s="48" t="s">
        <v>87</v>
      </c>
      <c r="H255" s="49" t="s">
        <v>19</v>
      </c>
      <c r="I255" s="45" t="str">
        <f>""</f>
        <v/>
      </c>
      <c r="J255" s="45" t="str">
        <f>""</f>
        <v/>
      </c>
      <c r="K255" s="45" t="str">
        <f>""</f>
        <v/>
      </c>
      <c r="L255" s="45" t="str">
        <f>""</f>
        <v/>
      </c>
      <c r="M255" s="94" t="str">
        <f>""</f>
        <v/>
      </c>
      <c r="N255" s="94" t="str">
        <f>""</f>
        <v/>
      </c>
      <c r="O255" s="94" t="str">
        <f>""</f>
        <v/>
      </c>
      <c r="P255" s="45" t="str">
        <f>""</f>
        <v/>
      </c>
      <c r="Q255" s="45" t="str">
        <f>""</f>
        <v/>
      </c>
      <c r="R255" s="45" t="s">
        <v>19</v>
      </c>
      <c r="S255" s="45" t="s">
        <v>1461</v>
      </c>
    </row>
    <row r="256" spans="1:23" hidden="1">
      <c r="A256" s="47">
        <f t="shared" si="3"/>
        <v>1933</v>
      </c>
      <c r="B256" s="47">
        <v>933</v>
      </c>
      <c r="C256" s="47">
        <v>9162025</v>
      </c>
      <c r="D256" s="47">
        <v>2025</v>
      </c>
      <c r="E256" s="47">
        <v>115491</v>
      </c>
      <c r="F256" s="47" t="s">
        <v>1614</v>
      </c>
      <c r="G256" s="47" t="s">
        <v>87</v>
      </c>
      <c r="H256" s="49" t="s">
        <v>19</v>
      </c>
      <c r="I256" s="45" t="str">
        <f>""</f>
        <v/>
      </c>
      <c r="J256" s="45" t="str">
        <f>""</f>
        <v/>
      </c>
      <c r="K256" s="45" t="str">
        <f>""</f>
        <v/>
      </c>
      <c r="L256" s="45" t="str">
        <f>""</f>
        <v/>
      </c>
      <c r="M256" s="94" t="str">
        <f>""</f>
        <v/>
      </c>
      <c r="N256" s="94" t="str">
        <f>""</f>
        <v/>
      </c>
      <c r="O256" s="94" t="str">
        <f>""</f>
        <v/>
      </c>
      <c r="P256" s="45" t="str">
        <f>""</f>
        <v/>
      </c>
      <c r="Q256" s="45" t="str">
        <f>""</f>
        <v/>
      </c>
      <c r="R256" s="45" t="s">
        <v>19</v>
      </c>
      <c r="S256" s="45" t="s">
        <v>1461</v>
      </c>
    </row>
    <row r="257" spans="1:20" hidden="1">
      <c r="A257" s="47">
        <f t="shared" si="3"/>
        <v>1934</v>
      </c>
      <c r="B257" s="47">
        <v>934</v>
      </c>
      <c r="C257" s="47">
        <v>9162026</v>
      </c>
      <c r="D257" s="47">
        <v>2026</v>
      </c>
      <c r="E257" s="47">
        <v>115492</v>
      </c>
      <c r="F257" s="47" t="s">
        <v>637</v>
      </c>
      <c r="G257" s="47" t="s">
        <v>87</v>
      </c>
      <c r="H257" s="49" t="s">
        <v>19</v>
      </c>
      <c r="I257" s="45" t="str">
        <f>""</f>
        <v/>
      </c>
      <c r="J257" s="45" t="str">
        <f>""</f>
        <v/>
      </c>
      <c r="K257" s="45" t="str">
        <f>""</f>
        <v/>
      </c>
      <c r="L257" s="45" t="str">
        <f>""</f>
        <v/>
      </c>
      <c r="M257" s="94" t="str">
        <f>""</f>
        <v/>
      </c>
      <c r="N257" s="94" t="str">
        <f>""</f>
        <v/>
      </c>
      <c r="O257" s="94" t="str">
        <f>""</f>
        <v/>
      </c>
      <c r="P257" s="45" t="str">
        <f>""</f>
        <v/>
      </c>
      <c r="Q257" s="45" t="str">
        <f>""</f>
        <v/>
      </c>
      <c r="R257" s="45" t="s">
        <v>19</v>
      </c>
      <c r="S257" s="45" t="s">
        <v>1461</v>
      </c>
    </row>
    <row r="258" spans="1:20" hidden="1">
      <c r="A258" s="47">
        <f t="shared" si="3"/>
        <v>1935</v>
      </c>
      <c r="B258" s="50">
        <v>935</v>
      </c>
      <c r="C258" s="50">
        <v>9162005</v>
      </c>
      <c r="D258" s="50">
        <v>2005</v>
      </c>
      <c r="E258" s="50">
        <v>115484</v>
      </c>
      <c r="F258" s="50" t="s">
        <v>1615</v>
      </c>
      <c r="G258" s="50" t="s">
        <v>87</v>
      </c>
      <c r="H258" s="49" t="s">
        <v>19</v>
      </c>
      <c r="I258" s="45" t="str">
        <f>""</f>
        <v/>
      </c>
      <c r="J258" s="45" t="str">
        <f>""</f>
        <v/>
      </c>
      <c r="K258" s="45" t="str">
        <f>""</f>
        <v/>
      </c>
      <c r="L258" s="45" t="str">
        <f>""</f>
        <v/>
      </c>
      <c r="M258" s="94" t="str">
        <f>""</f>
        <v/>
      </c>
      <c r="N258" s="94" t="str">
        <f>""</f>
        <v/>
      </c>
      <c r="O258" s="94" t="str">
        <f>""</f>
        <v/>
      </c>
      <c r="P258" s="45" t="str">
        <f>""</f>
        <v/>
      </c>
      <c r="Q258" s="45" t="str">
        <f>""</f>
        <v/>
      </c>
      <c r="R258" s="45" t="s">
        <v>19</v>
      </c>
      <c r="S258" s="45" t="s">
        <v>1461</v>
      </c>
    </row>
    <row r="259" spans="1:20" hidden="1">
      <c r="A259" s="47">
        <f t="shared" si="3"/>
        <v>1936</v>
      </c>
      <c r="B259" s="50">
        <v>936</v>
      </c>
      <c r="C259" s="50">
        <v>9163011</v>
      </c>
      <c r="D259" s="50">
        <v>3011</v>
      </c>
      <c r="E259" s="50">
        <v>115608</v>
      </c>
      <c r="F259" s="50" t="s">
        <v>1616</v>
      </c>
      <c r="G259" s="50" t="s">
        <v>87</v>
      </c>
      <c r="H259" s="49" t="s">
        <v>19</v>
      </c>
      <c r="I259" s="45" t="str">
        <f>""</f>
        <v/>
      </c>
      <c r="J259" s="45" t="str">
        <f>""</f>
        <v/>
      </c>
      <c r="K259" s="45" t="str">
        <f>""</f>
        <v/>
      </c>
      <c r="L259" s="45" t="str">
        <f>""</f>
        <v/>
      </c>
      <c r="M259" s="94" t="str">
        <f>""</f>
        <v/>
      </c>
      <c r="N259" s="94" t="str">
        <f>""</f>
        <v/>
      </c>
      <c r="O259" s="94" t="str">
        <f>""</f>
        <v/>
      </c>
      <c r="P259" s="45" t="str">
        <f>""</f>
        <v/>
      </c>
      <c r="Q259" s="45" t="str">
        <f>""</f>
        <v/>
      </c>
      <c r="R259" s="45" t="s">
        <v>19</v>
      </c>
      <c r="S259" s="45" t="s">
        <v>1461</v>
      </c>
    </row>
    <row r="260" spans="1:20" hidden="1">
      <c r="A260" s="47">
        <f t="shared" si="3"/>
        <v>1937</v>
      </c>
      <c r="B260" s="51">
        <v>937</v>
      </c>
      <c r="C260" s="51">
        <v>9162028</v>
      </c>
      <c r="D260" s="51">
        <v>2028</v>
      </c>
      <c r="E260" s="51">
        <v>115494</v>
      </c>
      <c r="F260" s="51" t="s">
        <v>685</v>
      </c>
      <c r="G260" s="51" t="s">
        <v>87</v>
      </c>
      <c r="H260" s="49" t="s">
        <v>19</v>
      </c>
      <c r="I260" s="45" t="str">
        <f>""</f>
        <v/>
      </c>
      <c r="J260" s="45" t="str">
        <f>""</f>
        <v/>
      </c>
      <c r="K260" s="45" t="str">
        <f>""</f>
        <v/>
      </c>
      <c r="L260" s="45" t="str">
        <f>""</f>
        <v/>
      </c>
      <c r="M260" s="94" t="str">
        <f>""</f>
        <v/>
      </c>
      <c r="N260" s="94" t="str">
        <f>""</f>
        <v/>
      </c>
      <c r="O260" s="94" t="str">
        <f>""</f>
        <v/>
      </c>
      <c r="P260" s="45" t="str">
        <f>""</f>
        <v/>
      </c>
      <c r="Q260" s="45" t="str">
        <f>""</f>
        <v/>
      </c>
      <c r="R260" s="45" t="s">
        <v>19</v>
      </c>
      <c r="S260" s="45" t="s">
        <v>1461</v>
      </c>
    </row>
    <row r="261" spans="1:20" hidden="1">
      <c r="A261" s="47">
        <f t="shared" si="3"/>
        <v>2937</v>
      </c>
      <c r="B261" s="51">
        <v>937</v>
      </c>
      <c r="C261" s="51">
        <v>9162028</v>
      </c>
      <c r="D261" s="51">
        <v>2028</v>
      </c>
      <c r="E261" s="51">
        <v>115494</v>
      </c>
      <c r="F261" s="51" t="s">
        <v>685</v>
      </c>
      <c r="G261" s="51" t="s">
        <v>87</v>
      </c>
      <c r="H261" s="49" t="s">
        <v>19</v>
      </c>
      <c r="I261" s="45" t="str">
        <f>""</f>
        <v/>
      </c>
      <c r="J261" s="45" t="str">
        <f>""</f>
        <v/>
      </c>
      <c r="K261" s="45" t="str">
        <f>""</f>
        <v/>
      </c>
      <c r="L261" s="45" t="str">
        <f>""</f>
        <v/>
      </c>
      <c r="M261" s="94" t="str">
        <f>""</f>
        <v/>
      </c>
      <c r="N261" s="94" t="str">
        <f>""</f>
        <v/>
      </c>
      <c r="O261" s="94" t="str">
        <f>""</f>
        <v/>
      </c>
      <c r="P261" s="45" t="str">
        <f>""</f>
        <v/>
      </c>
      <c r="Q261" s="45" t="str">
        <f>""</f>
        <v/>
      </c>
      <c r="R261" s="45" t="s">
        <v>19</v>
      </c>
      <c r="S261" s="45" t="s">
        <v>1461</v>
      </c>
    </row>
    <row r="262" spans="1:20" hidden="1">
      <c r="A262" s="47">
        <f t="shared" ref="A262:A285" si="4">IF(B262=B261,A261+1000,1000+B262)</f>
        <v>3937</v>
      </c>
      <c r="B262" s="51">
        <v>937</v>
      </c>
      <c r="C262" s="51">
        <v>9162028</v>
      </c>
      <c r="D262" s="51">
        <v>2028</v>
      </c>
      <c r="E262" s="51">
        <v>115494</v>
      </c>
      <c r="F262" s="51" t="s">
        <v>685</v>
      </c>
      <c r="G262" s="51" t="s">
        <v>87</v>
      </c>
      <c r="H262" s="49" t="s">
        <v>19</v>
      </c>
      <c r="I262" s="45" t="str">
        <f>""</f>
        <v/>
      </c>
      <c r="J262" s="45" t="str">
        <f>""</f>
        <v/>
      </c>
      <c r="K262" s="45" t="str">
        <f>""</f>
        <v/>
      </c>
      <c r="L262" s="45" t="str">
        <f>""</f>
        <v/>
      </c>
      <c r="M262" s="94" t="str">
        <f>""</f>
        <v/>
      </c>
      <c r="N262" s="94" t="str">
        <f>""</f>
        <v/>
      </c>
      <c r="O262" s="94" t="str">
        <f>""</f>
        <v/>
      </c>
      <c r="P262" s="45" t="str">
        <f>""</f>
        <v/>
      </c>
      <c r="Q262" s="45" t="str">
        <f>""</f>
        <v/>
      </c>
      <c r="R262" s="45" t="s">
        <v>19</v>
      </c>
      <c r="S262" s="45" t="s">
        <v>1461</v>
      </c>
    </row>
    <row r="263" spans="1:20" hidden="1">
      <c r="A263" s="47">
        <f t="shared" si="4"/>
        <v>1938</v>
      </c>
      <c r="B263" s="50">
        <v>938</v>
      </c>
      <c r="C263" s="50">
        <v>9163010</v>
      </c>
      <c r="D263" s="50">
        <v>3010</v>
      </c>
      <c r="E263" s="50">
        <v>115607</v>
      </c>
      <c r="F263" s="50" t="s">
        <v>1617</v>
      </c>
      <c r="G263" s="50" t="s">
        <v>87</v>
      </c>
      <c r="H263" s="60" t="s">
        <v>19</v>
      </c>
      <c r="I263" s="52" t="str">
        <f>""</f>
        <v/>
      </c>
      <c r="J263" s="52" t="str">
        <f>""</f>
        <v/>
      </c>
      <c r="K263" s="52" t="str">
        <f>""</f>
        <v/>
      </c>
      <c r="L263" s="52" t="str">
        <f>""</f>
        <v/>
      </c>
      <c r="M263" s="55" t="str">
        <f>""</f>
        <v/>
      </c>
      <c r="N263" s="55" t="str">
        <f>""</f>
        <v/>
      </c>
      <c r="O263" s="55" t="str">
        <f>""</f>
        <v/>
      </c>
      <c r="P263" s="53" t="str">
        <f>""</f>
        <v/>
      </c>
      <c r="Q263" s="45" t="str">
        <f>""</f>
        <v/>
      </c>
      <c r="R263" s="45" t="s">
        <v>19</v>
      </c>
      <c r="S263" s="45" t="s">
        <v>1461</v>
      </c>
    </row>
    <row r="264" spans="1:20" hidden="1">
      <c r="A264" s="47">
        <f t="shared" si="4"/>
        <v>1940</v>
      </c>
      <c r="B264" s="50">
        <v>940</v>
      </c>
      <c r="C264" s="50">
        <v>9162004</v>
      </c>
      <c r="D264" s="50">
        <v>2004</v>
      </c>
      <c r="E264" s="50">
        <v>115483</v>
      </c>
      <c r="F264" s="50" t="s">
        <v>785</v>
      </c>
      <c r="G264" s="50" t="s">
        <v>87</v>
      </c>
      <c r="H264" s="49" t="s">
        <v>19</v>
      </c>
      <c r="I264" s="45" t="str">
        <f>""</f>
        <v/>
      </c>
      <c r="J264" s="45" t="str">
        <f>""</f>
        <v/>
      </c>
      <c r="K264" s="45" t="str">
        <f>""</f>
        <v/>
      </c>
      <c r="L264" s="45" t="str">
        <f>""</f>
        <v/>
      </c>
      <c r="M264" s="94" t="str">
        <f>""</f>
        <v/>
      </c>
      <c r="N264" s="94" t="str">
        <f>""</f>
        <v/>
      </c>
      <c r="O264" s="94" t="str">
        <f>""</f>
        <v/>
      </c>
      <c r="P264" s="45" t="str">
        <f>""</f>
        <v/>
      </c>
      <c r="Q264" s="45" t="str">
        <f>""</f>
        <v/>
      </c>
      <c r="R264" s="45" t="s">
        <v>19</v>
      </c>
      <c r="S264" s="45" t="s">
        <v>1461</v>
      </c>
    </row>
    <row r="265" spans="1:20" hidden="1">
      <c r="A265" s="47">
        <f t="shared" si="4"/>
        <v>1941</v>
      </c>
      <c r="B265" s="50">
        <v>941</v>
      </c>
      <c r="C265" s="50">
        <v>9162033</v>
      </c>
      <c r="D265" s="50">
        <v>2033</v>
      </c>
      <c r="E265" s="50">
        <v>115498</v>
      </c>
      <c r="F265" s="50" t="s">
        <v>802</v>
      </c>
      <c r="G265" s="50" t="s">
        <v>87</v>
      </c>
      <c r="H265" s="49" t="s">
        <v>19</v>
      </c>
      <c r="I265" s="45" t="str">
        <f>""</f>
        <v/>
      </c>
      <c r="J265" s="45" t="str">
        <f>""</f>
        <v/>
      </c>
      <c r="K265" s="45" t="str">
        <f>""</f>
        <v/>
      </c>
      <c r="L265" s="45" t="str">
        <f>""</f>
        <v/>
      </c>
      <c r="M265" s="94" t="str">
        <f>""</f>
        <v/>
      </c>
      <c r="N265" s="94" t="str">
        <f>""</f>
        <v/>
      </c>
      <c r="O265" s="94" t="str">
        <f>""</f>
        <v/>
      </c>
      <c r="P265" s="45" t="str">
        <f>""</f>
        <v/>
      </c>
      <c r="Q265" s="45" t="str">
        <f>""</f>
        <v/>
      </c>
      <c r="R265" s="45" t="s">
        <v>19</v>
      </c>
      <c r="S265" s="45" t="s">
        <v>1461</v>
      </c>
      <c r="T265" s="26"/>
    </row>
    <row r="266" spans="1:20" hidden="1">
      <c r="A266" s="47">
        <f t="shared" si="4"/>
        <v>1942</v>
      </c>
      <c r="B266" s="48">
        <v>942</v>
      </c>
      <c r="C266" s="48">
        <v>9162031</v>
      </c>
      <c r="D266" s="48">
        <v>2031</v>
      </c>
      <c r="E266" s="48">
        <v>115496</v>
      </c>
      <c r="F266" s="48" t="s">
        <v>805</v>
      </c>
      <c r="G266" s="48" t="s">
        <v>87</v>
      </c>
      <c r="H266" s="49" t="s">
        <v>19</v>
      </c>
      <c r="I266" s="45" t="str">
        <f>""</f>
        <v/>
      </c>
      <c r="J266" s="45" t="str">
        <f>""</f>
        <v/>
      </c>
      <c r="K266" s="45" t="str">
        <f>""</f>
        <v/>
      </c>
      <c r="L266" s="45" t="str">
        <f>""</f>
        <v/>
      </c>
      <c r="M266" s="94" t="str">
        <f>""</f>
        <v/>
      </c>
      <c r="N266" s="94" t="str">
        <f>""</f>
        <v/>
      </c>
      <c r="O266" s="94" t="str">
        <f>""</f>
        <v/>
      </c>
      <c r="P266" s="45" t="str">
        <f>""</f>
        <v/>
      </c>
      <c r="Q266" s="45" t="str">
        <f>""</f>
        <v/>
      </c>
      <c r="R266" s="45" t="s">
        <v>19</v>
      </c>
      <c r="S266" s="45" t="s">
        <v>1461</v>
      </c>
    </row>
    <row r="267" spans="1:20" hidden="1">
      <c r="A267" s="47">
        <f t="shared" si="4"/>
        <v>2942</v>
      </c>
      <c r="B267" s="48">
        <v>942</v>
      </c>
      <c r="C267" s="48">
        <v>9162031</v>
      </c>
      <c r="D267" s="48">
        <v>2031</v>
      </c>
      <c r="E267" s="48">
        <v>115496</v>
      </c>
      <c r="F267" s="48" t="s">
        <v>805</v>
      </c>
      <c r="G267" s="48" t="s">
        <v>87</v>
      </c>
      <c r="H267" s="49" t="s">
        <v>19</v>
      </c>
      <c r="I267" s="45" t="str">
        <f>""</f>
        <v/>
      </c>
      <c r="J267" s="45" t="str">
        <f>""</f>
        <v/>
      </c>
      <c r="K267" s="45" t="str">
        <f>""</f>
        <v/>
      </c>
      <c r="L267" s="45" t="str">
        <f>""</f>
        <v/>
      </c>
      <c r="M267" s="94" t="str">
        <f>""</f>
        <v/>
      </c>
      <c r="N267" s="94" t="str">
        <f>""</f>
        <v/>
      </c>
      <c r="O267" s="94" t="str">
        <f>""</f>
        <v/>
      </c>
      <c r="P267" s="45" t="str">
        <f>""</f>
        <v/>
      </c>
      <c r="Q267" s="45" t="str">
        <f>""</f>
        <v/>
      </c>
      <c r="R267" s="45" t="s">
        <v>19</v>
      </c>
      <c r="S267" s="45" t="s">
        <v>1461</v>
      </c>
    </row>
    <row r="268" spans="1:20" hidden="1">
      <c r="A268" s="47">
        <f t="shared" si="4"/>
        <v>3942</v>
      </c>
      <c r="B268" s="51">
        <v>942</v>
      </c>
      <c r="C268" s="51">
        <v>9162031</v>
      </c>
      <c r="D268" s="51">
        <v>2031</v>
      </c>
      <c r="E268" s="51">
        <v>115496</v>
      </c>
      <c r="F268" s="51" t="s">
        <v>805</v>
      </c>
      <c r="G268" s="51" t="s">
        <v>87</v>
      </c>
      <c r="H268" s="49" t="s">
        <v>19</v>
      </c>
      <c r="I268" s="45" t="str">
        <f>""</f>
        <v/>
      </c>
      <c r="J268" s="45" t="str">
        <f>""</f>
        <v/>
      </c>
      <c r="K268" s="45" t="str">
        <f>""</f>
        <v/>
      </c>
      <c r="L268" s="45" t="str">
        <f>""</f>
        <v/>
      </c>
      <c r="M268" s="94" t="str">
        <f>""</f>
        <v/>
      </c>
      <c r="N268" s="94" t="str">
        <f>""</f>
        <v/>
      </c>
      <c r="O268" s="94" t="str">
        <f>""</f>
        <v/>
      </c>
      <c r="P268" s="45" t="str">
        <f>""</f>
        <v/>
      </c>
      <c r="Q268" s="45" t="str">
        <f>""</f>
        <v/>
      </c>
      <c r="R268" s="45" t="s">
        <v>19</v>
      </c>
      <c r="S268" s="45" t="s">
        <v>1461</v>
      </c>
    </row>
    <row r="269" spans="1:20" hidden="1">
      <c r="A269" s="47">
        <f t="shared" si="4"/>
        <v>1947</v>
      </c>
      <c r="B269" s="50">
        <v>947</v>
      </c>
      <c r="C269" s="50">
        <v>9163006</v>
      </c>
      <c r="D269" s="50">
        <v>3006</v>
      </c>
      <c r="E269" s="50">
        <v>115606</v>
      </c>
      <c r="F269" s="50" t="s">
        <v>1618</v>
      </c>
      <c r="G269" s="50" t="s">
        <v>87</v>
      </c>
      <c r="H269" s="49" t="s">
        <v>19</v>
      </c>
      <c r="I269" s="45" t="str">
        <f>""</f>
        <v/>
      </c>
      <c r="J269" s="45" t="str">
        <f>""</f>
        <v/>
      </c>
      <c r="K269" s="45" t="str">
        <f>""</f>
        <v/>
      </c>
      <c r="L269" s="45" t="str">
        <f>""</f>
        <v/>
      </c>
      <c r="M269" s="94" t="str">
        <f>""</f>
        <v/>
      </c>
      <c r="N269" s="94" t="str">
        <f>""</f>
        <v/>
      </c>
      <c r="O269" s="94" t="str">
        <f>""</f>
        <v/>
      </c>
      <c r="P269" s="45" t="str">
        <f>""</f>
        <v/>
      </c>
      <c r="Q269" s="45" t="str">
        <f>""</f>
        <v/>
      </c>
      <c r="R269" s="45" t="s">
        <v>19</v>
      </c>
      <c r="S269" s="45" t="s">
        <v>1461</v>
      </c>
      <c r="T269" s="26"/>
    </row>
    <row r="270" spans="1:20" hidden="1">
      <c r="A270" s="47">
        <f t="shared" si="4"/>
        <v>1948</v>
      </c>
      <c r="B270" s="50">
        <v>948</v>
      </c>
      <c r="C270" s="50">
        <v>9163004</v>
      </c>
      <c r="D270" s="50">
        <v>3004</v>
      </c>
      <c r="E270" s="50">
        <v>115605</v>
      </c>
      <c r="F270" s="50" t="s">
        <v>1619</v>
      </c>
      <c r="G270" s="50" t="s">
        <v>87</v>
      </c>
      <c r="H270" s="49" t="s">
        <v>19</v>
      </c>
      <c r="I270" s="52" t="str">
        <f>""</f>
        <v/>
      </c>
      <c r="J270" s="52" t="str">
        <f>""</f>
        <v/>
      </c>
      <c r="K270" s="52" t="str">
        <f>""</f>
        <v/>
      </c>
      <c r="L270" s="52" t="str">
        <f>""</f>
        <v/>
      </c>
      <c r="M270" s="55" t="str">
        <f>""</f>
        <v/>
      </c>
      <c r="N270" s="55" t="str">
        <f>""</f>
        <v/>
      </c>
      <c r="O270" s="55" t="str">
        <f>""</f>
        <v/>
      </c>
      <c r="P270" s="53" t="str">
        <f>""</f>
        <v/>
      </c>
      <c r="Q270" s="45" t="str">
        <f>""</f>
        <v/>
      </c>
      <c r="R270" s="45" t="s">
        <v>19</v>
      </c>
      <c r="S270" s="45" t="s">
        <v>1461</v>
      </c>
    </row>
    <row r="271" spans="1:20" hidden="1">
      <c r="A271" s="47">
        <f t="shared" si="4"/>
        <v>1952</v>
      </c>
      <c r="B271" s="47">
        <v>952</v>
      </c>
      <c r="C271" s="47">
        <v>9162002</v>
      </c>
      <c r="D271" s="47">
        <v>2002</v>
      </c>
      <c r="E271" s="47">
        <v>115482</v>
      </c>
      <c r="F271" s="47" t="s">
        <v>1332</v>
      </c>
      <c r="G271" s="47" t="s">
        <v>87</v>
      </c>
      <c r="H271" s="49" t="s">
        <v>19</v>
      </c>
      <c r="I271" s="52" t="str">
        <f>""</f>
        <v/>
      </c>
      <c r="J271" s="52" t="str">
        <f>""</f>
        <v/>
      </c>
      <c r="K271" s="52" t="str">
        <f>""</f>
        <v/>
      </c>
      <c r="L271" s="52" t="str">
        <f>""</f>
        <v/>
      </c>
      <c r="M271" s="55" t="str">
        <f>""</f>
        <v/>
      </c>
      <c r="N271" s="55" t="str">
        <f>""</f>
        <v/>
      </c>
      <c r="O271" s="55" t="str">
        <f>""</f>
        <v/>
      </c>
      <c r="P271" s="53" t="str">
        <f>""</f>
        <v/>
      </c>
      <c r="Q271" s="45" t="str">
        <f>""</f>
        <v/>
      </c>
      <c r="R271" s="45" t="s">
        <v>19</v>
      </c>
      <c r="S271" s="45" t="s">
        <v>1461</v>
      </c>
      <c r="T271" s="26"/>
    </row>
    <row r="272" spans="1:20" hidden="1">
      <c r="A272" s="47">
        <f t="shared" si="4"/>
        <v>1954</v>
      </c>
      <c r="B272" s="47">
        <v>954</v>
      </c>
      <c r="C272" s="47">
        <v>9162173</v>
      </c>
      <c r="D272" s="47">
        <v>2173</v>
      </c>
      <c r="E272" s="47">
        <v>115602</v>
      </c>
      <c r="F272" s="47" t="s">
        <v>1620</v>
      </c>
      <c r="G272" s="47" t="s">
        <v>87</v>
      </c>
      <c r="H272" s="49" t="s">
        <v>19</v>
      </c>
      <c r="I272" s="45" t="str">
        <f>""</f>
        <v/>
      </c>
      <c r="J272" s="45" t="str">
        <f>""</f>
        <v/>
      </c>
      <c r="K272" s="45" t="str">
        <f>""</f>
        <v/>
      </c>
      <c r="L272" s="45" t="str">
        <f>""</f>
        <v/>
      </c>
      <c r="M272" s="94" t="str">
        <f>""</f>
        <v/>
      </c>
      <c r="N272" s="94" t="str">
        <f>""</f>
        <v/>
      </c>
      <c r="O272" s="94" t="str">
        <f>""</f>
        <v/>
      </c>
      <c r="P272" s="45" t="str">
        <f>""</f>
        <v/>
      </c>
      <c r="Q272" s="45" t="str">
        <f>""</f>
        <v/>
      </c>
      <c r="R272" s="45" t="s">
        <v>19</v>
      </c>
      <c r="S272" s="45" t="s">
        <v>1461</v>
      </c>
    </row>
    <row r="273" spans="1:23" hidden="1">
      <c r="A273" s="47">
        <f t="shared" si="4"/>
        <v>1955</v>
      </c>
      <c r="B273" s="47">
        <v>955</v>
      </c>
      <c r="C273" s="47">
        <v>9163370</v>
      </c>
      <c r="D273" s="47">
        <v>3370</v>
      </c>
      <c r="E273" s="47">
        <v>134928</v>
      </c>
      <c r="F273" s="47" t="s">
        <v>1179</v>
      </c>
      <c r="G273" s="47" t="s">
        <v>87</v>
      </c>
      <c r="H273" s="49" t="s">
        <v>19</v>
      </c>
      <c r="I273" s="45" t="str">
        <f>""</f>
        <v/>
      </c>
      <c r="J273" s="45" t="str">
        <f>""</f>
        <v/>
      </c>
      <c r="K273" s="45" t="str">
        <f>""</f>
        <v/>
      </c>
      <c r="L273" s="45" t="str">
        <f>""</f>
        <v/>
      </c>
      <c r="M273" s="94" t="str">
        <f>""</f>
        <v/>
      </c>
      <c r="N273" s="94" t="str">
        <f>""</f>
        <v/>
      </c>
      <c r="O273" s="94" t="str">
        <f>""</f>
        <v/>
      </c>
      <c r="P273" s="45" t="str">
        <f>""</f>
        <v/>
      </c>
      <c r="Q273" s="45" t="str">
        <f>""</f>
        <v/>
      </c>
      <c r="R273" s="45" t="s">
        <v>19</v>
      </c>
      <c r="S273" s="45" t="s">
        <v>1461</v>
      </c>
    </row>
    <row r="274" spans="1:23" hidden="1">
      <c r="A274" s="47">
        <f t="shared" si="4"/>
        <v>1956</v>
      </c>
      <c r="B274" s="47">
        <v>956</v>
      </c>
      <c r="C274" s="47">
        <v>9162000</v>
      </c>
      <c r="D274" s="47">
        <v>2000</v>
      </c>
      <c r="E274" s="47">
        <v>115481</v>
      </c>
      <c r="F274" s="47" t="s">
        <v>1386</v>
      </c>
      <c r="G274" s="47" t="s">
        <v>87</v>
      </c>
      <c r="H274" s="49" t="s">
        <v>19</v>
      </c>
      <c r="I274" s="45" t="str">
        <f>""</f>
        <v/>
      </c>
      <c r="J274" s="45" t="str">
        <f>""</f>
        <v/>
      </c>
      <c r="K274" s="45" t="str">
        <f>""</f>
        <v/>
      </c>
      <c r="L274" s="45" t="str">
        <f>""</f>
        <v/>
      </c>
      <c r="M274" s="94" t="str">
        <f>""</f>
        <v/>
      </c>
      <c r="N274" s="94" t="str">
        <f>""</f>
        <v/>
      </c>
      <c r="O274" s="94" t="str">
        <f>""</f>
        <v/>
      </c>
      <c r="P274" s="45" t="str">
        <f>""</f>
        <v/>
      </c>
      <c r="Q274" s="45" t="str">
        <f>""</f>
        <v/>
      </c>
      <c r="R274" s="45" t="s">
        <v>19</v>
      </c>
      <c r="S274" s="45" t="s">
        <v>1461</v>
      </c>
    </row>
    <row r="275" spans="1:23" hidden="1">
      <c r="A275" s="47">
        <f t="shared" si="4"/>
        <v>1957</v>
      </c>
      <c r="B275" s="50">
        <v>957</v>
      </c>
      <c r="C275" s="50">
        <v>9165219</v>
      </c>
      <c r="D275" s="50">
        <v>5219</v>
      </c>
      <c r="E275" s="50">
        <v>115749</v>
      </c>
      <c r="F275" s="50" t="s">
        <v>667</v>
      </c>
      <c r="G275" s="50" t="s">
        <v>87</v>
      </c>
      <c r="H275" s="49" t="s">
        <v>19</v>
      </c>
      <c r="I275" s="52" t="str">
        <f>""</f>
        <v/>
      </c>
      <c r="J275" s="52" t="str">
        <f>""</f>
        <v/>
      </c>
      <c r="K275" s="52" t="str">
        <f>""</f>
        <v/>
      </c>
      <c r="L275" s="52" t="str">
        <f>""</f>
        <v/>
      </c>
      <c r="M275" s="55" t="str">
        <f>""</f>
        <v/>
      </c>
      <c r="N275" s="55" t="str">
        <f>""</f>
        <v/>
      </c>
      <c r="O275" s="55" t="str">
        <f>""</f>
        <v/>
      </c>
      <c r="P275" s="53" t="str">
        <f>""</f>
        <v/>
      </c>
      <c r="Q275" s="45" t="str">
        <f>""</f>
        <v/>
      </c>
      <c r="R275" s="45" t="s">
        <v>19</v>
      </c>
      <c r="S275" s="45" t="s">
        <v>1461</v>
      </c>
      <c r="T275" s="26"/>
    </row>
    <row r="276" spans="1:23" hidden="1">
      <c r="A276" s="47">
        <f t="shared" si="4"/>
        <v>1958</v>
      </c>
      <c r="B276" s="50">
        <v>958</v>
      </c>
      <c r="C276" s="50">
        <v>9162185</v>
      </c>
      <c r="D276" s="50">
        <v>2185</v>
      </c>
      <c r="E276" s="50">
        <v>136074</v>
      </c>
      <c r="F276" s="50" t="s">
        <v>1621</v>
      </c>
      <c r="G276" s="50" t="s">
        <v>87</v>
      </c>
      <c r="H276" s="49" t="s">
        <v>19</v>
      </c>
      <c r="I276" s="45" t="str">
        <f>""</f>
        <v/>
      </c>
      <c r="J276" s="45" t="str">
        <f>""</f>
        <v/>
      </c>
      <c r="K276" s="45" t="str">
        <f>""</f>
        <v/>
      </c>
      <c r="L276" s="45" t="str">
        <f>""</f>
        <v/>
      </c>
      <c r="M276" s="94" t="str">
        <f>""</f>
        <v/>
      </c>
      <c r="N276" s="94" t="str">
        <f>""</f>
        <v/>
      </c>
      <c r="O276" s="94" t="str">
        <f>""</f>
        <v/>
      </c>
      <c r="P276" s="45" t="str">
        <f>""</f>
        <v/>
      </c>
      <c r="Q276" s="45" t="str">
        <f>""</f>
        <v/>
      </c>
      <c r="R276" s="45" t="s">
        <v>19</v>
      </c>
      <c r="S276" s="45" t="s">
        <v>1461</v>
      </c>
    </row>
    <row r="277" spans="1:23" ht="63.75">
      <c r="A277" s="47">
        <f t="shared" si="4"/>
        <v>109960</v>
      </c>
      <c r="B277" s="51">
        <v>108960</v>
      </c>
      <c r="C277" s="51">
        <v>9161106</v>
      </c>
      <c r="D277" s="51">
        <v>1106</v>
      </c>
      <c r="E277" s="51">
        <v>135330</v>
      </c>
      <c r="F277" s="51" t="s">
        <v>1622</v>
      </c>
      <c r="G277" s="51" t="s">
        <v>1623</v>
      </c>
      <c r="H277" s="49" t="s">
        <v>1472</v>
      </c>
      <c r="I277" s="62" t="s">
        <v>1745</v>
      </c>
      <c r="J277" s="62" t="s">
        <v>1745</v>
      </c>
      <c r="K277" s="76">
        <v>3616.68</v>
      </c>
      <c r="L277" s="76">
        <v>3</v>
      </c>
      <c r="M277" s="56">
        <v>43191</v>
      </c>
      <c r="N277" s="56" t="str">
        <f>""</f>
        <v/>
      </c>
      <c r="O277" s="56">
        <v>44986</v>
      </c>
      <c r="P277" s="62" t="s">
        <v>1558</v>
      </c>
      <c r="Q277" s="76" t="str">
        <f>""</f>
        <v/>
      </c>
      <c r="R277" s="45" t="s">
        <v>19</v>
      </c>
      <c r="S277" s="45" t="s">
        <v>1746</v>
      </c>
      <c r="U277" s="25" t="s">
        <v>19</v>
      </c>
      <c r="V277" s="25" t="s">
        <v>17</v>
      </c>
      <c r="W277" s="25" t="s">
        <v>19</v>
      </c>
    </row>
    <row r="278" spans="1:23" ht="25.5" hidden="1">
      <c r="A278" s="47">
        <f t="shared" si="4"/>
        <v>110960</v>
      </c>
      <c r="B278" s="51">
        <v>108960</v>
      </c>
      <c r="C278" s="51">
        <v>9161106</v>
      </c>
      <c r="D278" s="51">
        <v>1106</v>
      </c>
      <c r="E278" s="51">
        <v>135330</v>
      </c>
      <c r="F278" s="51" t="s">
        <v>1622</v>
      </c>
      <c r="G278" s="51" t="s">
        <v>1623</v>
      </c>
      <c r="H278" s="60" t="s">
        <v>19</v>
      </c>
      <c r="I278" s="45" t="str">
        <f>""</f>
        <v/>
      </c>
      <c r="J278" s="45" t="str">
        <f>""</f>
        <v/>
      </c>
      <c r="K278" s="45" t="str">
        <f>""</f>
        <v/>
      </c>
      <c r="L278" s="45" t="str">
        <f>""</f>
        <v/>
      </c>
      <c r="M278" s="94" t="str">
        <f>""</f>
        <v/>
      </c>
      <c r="N278" s="94" t="str">
        <f>""</f>
        <v/>
      </c>
      <c r="O278" s="94" t="str">
        <f>""</f>
        <v/>
      </c>
      <c r="P278" s="45" t="str">
        <f>""</f>
        <v/>
      </c>
      <c r="Q278" s="45" t="str">
        <f>""</f>
        <v/>
      </c>
      <c r="R278" s="45" t="s">
        <v>19</v>
      </c>
      <c r="S278" s="45" t="s">
        <v>1461</v>
      </c>
    </row>
    <row r="279" spans="1:23" ht="25.5" hidden="1">
      <c r="A279" s="47">
        <f t="shared" si="4"/>
        <v>111960</v>
      </c>
      <c r="B279" s="51">
        <v>108960</v>
      </c>
      <c r="C279" s="51">
        <v>9161106</v>
      </c>
      <c r="D279" s="51">
        <v>1106</v>
      </c>
      <c r="E279" s="51">
        <v>135330</v>
      </c>
      <c r="F279" s="51" t="s">
        <v>1622</v>
      </c>
      <c r="G279" s="51" t="s">
        <v>1623</v>
      </c>
      <c r="H279" s="49" t="s">
        <v>19</v>
      </c>
      <c r="I279" s="45" t="str">
        <f>""</f>
        <v/>
      </c>
      <c r="J279" s="45" t="str">
        <f>""</f>
        <v/>
      </c>
      <c r="K279" s="45" t="str">
        <f>""</f>
        <v/>
      </c>
      <c r="L279" s="45" t="str">
        <f>""</f>
        <v/>
      </c>
      <c r="M279" s="94" t="str">
        <f>""</f>
        <v/>
      </c>
      <c r="N279" s="94" t="str">
        <f>""</f>
        <v/>
      </c>
      <c r="O279" s="94" t="str">
        <f>""</f>
        <v/>
      </c>
      <c r="P279" s="45" t="str">
        <f>""</f>
        <v/>
      </c>
      <c r="Q279" s="45" t="str">
        <f>""</f>
        <v/>
      </c>
      <c r="R279" s="45" t="s">
        <v>19</v>
      </c>
      <c r="S279" s="45" t="s">
        <v>1461</v>
      </c>
    </row>
    <row r="280" spans="1:23" ht="25.5" hidden="1">
      <c r="A280" s="47">
        <f t="shared" si="4"/>
        <v>112960</v>
      </c>
      <c r="B280" s="51">
        <v>108960</v>
      </c>
      <c r="C280" s="51">
        <v>9161106</v>
      </c>
      <c r="D280" s="51">
        <v>1106</v>
      </c>
      <c r="E280" s="51">
        <v>135330</v>
      </c>
      <c r="F280" s="51" t="s">
        <v>1622</v>
      </c>
      <c r="G280" s="51" t="s">
        <v>1623</v>
      </c>
      <c r="H280" s="49" t="s">
        <v>19</v>
      </c>
      <c r="I280" s="45" t="str">
        <f>""</f>
        <v/>
      </c>
      <c r="J280" s="45" t="str">
        <f>""</f>
        <v/>
      </c>
      <c r="K280" s="45" t="str">
        <f>""</f>
        <v/>
      </c>
      <c r="L280" s="45" t="str">
        <f>""</f>
        <v/>
      </c>
      <c r="M280" s="94" t="str">
        <f>""</f>
        <v/>
      </c>
      <c r="N280" s="94" t="str">
        <f>""</f>
        <v/>
      </c>
      <c r="O280" s="94" t="str">
        <f>""</f>
        <v/>
      </c>
      <c r="P280" s="45" t="str">
        <f>""</f>
        <v/>
      </c>
      <c r="Q280" s="45" t="str">
        <f>""</f>
        <v/>
      </c>
      <c r="R280" s="45" t="s">
        <v>19</v>
      </c>
      <c r="S280" s="45" t="s">
        <v>1461</v>
      </c>
    </row>
    <row r="281" spans="1:23" ht="25.5" hidden="1">
      <c r="A281" s="47">
        <f t="shared" si="4"/>
        <v>113960</v>
      </c>
      <c r="B281" s="51">
        <v>108960</v>
      </c>
      <c r="C281" s="51">
        <v>9161106</v>
      </c>
      <c r="D281" s="51">
        <v>1106</v>
      </c>
      <c r="E281" s="51">
        <v>135330</v>
      </c>
      <c r="F281" s="51" t="s">
        <v>1622</v>
      </c>
      <c r="G281" s="51" t="s">
        <v>1623</v>
      </c>
      <c r="H281" s="49" t="s">
        <v>19</v>
      </c>
      <c r="I281" s="45" t="str">
        <f>""</f>
        <v/>
      </c>
      <c r="J281" s="45" t="str">
        <f>""</f>
        <v/>
      </c>
      <c r="K281" s="45" t="str">
        <f>""</f>
        <v/>
      </c>
      <c r="L281" s="45" t="str">
        <f>""</f>
        <v/>
      </c>
      <c r="M281" s="94" t="str">
        <f>""</f>
        <v/>
      </c>
      <c r="N281" s="94" t="str">
        <f>""</f>
        <v/>
      </c>
      <c r="O281" s="94" t="str">
        <f>""</f>
        <v/>
      </c>
      <c r="P281" s="45" t="str">
        <f>""</f>
        <v/>
      </c>
      <c r="Q281" s="45" t="str">
        <f>""</f>
        <v/>
      </c>
      <c r="R281" s="45" t="s">
        <v>19</v>
      </c>
      <c r="S281" s="45" t="s">
        <v>1461</v>
      </c>
    </row>
    <row r="282" spans="1:23" ht="25.5" hidden="1">
      <c r="A282" s="47">
        <f t="shared" si="4"/>
        <v>109961</v>
      </c>
      <c r="B282" s="51">
        <v>108961</v>
      </c>
      <c r="C282" s="51">
        <v>9161105</v>
      </c>
      <c r="D282" s="51">
        <v>1105</v>
      </c>
      <c r="E282" s="51">
        <v>135329</v>
      </c>
      <c r="F282" s="51" t="s">
        <v>1624</v>
      </c>
      <c r="G282" s="51" t="s">
        <v>1623</v>
      </c>
      <c r="H282" s="49" t="s">
        <v>19</v>
      </c>
      <c r="I282" s="45" t="str">
        <f>""</f>
        <v/>
      </c>
      <c r="J282" s="45" t="str">
        <f>""</f>
        <v/>
      </c>
      <c r="K282" s="45" t="str">
        <f>""</f>
        <v/>
      </c>
      <c r="L282" s="45" t="str">
        <f>""</f>
        <v/>
      </c>
      <c r="M282" s="94" t="str">
        <f>""</f>
        <v/>
      </c>
      <c r="N282" s="94" t="str">
        <f>""</f>
        <v/>
      </c>
      <c r="O282" s="94" t="str">
        <f>""</f>
        <v/>
      </c>
      <c r="P282" s="45" t="str">
        <f>""</f>
        <v/>
      </c>
      <c r="Q282" s="45" t="str">
        <f>""</f>
        <v/>
      </c>
      <c r="R282" s="45" t="s">
        <v>19</v>
      </c>
      <c r="S282" s="45" t="s">
        <v>1461</v>
      </c>
    </row>
    <row r="283" spans="1:23" ht="25.5" hidden="1">
      <c r="A283" s="47">
        <f t="shared" si="4"/>
        <v>110961</v>
      </c>
      <c r="B283" s="51">
        <v>108961</v>
      </c>
      <c r="C283" s="51">
        <v>9161105</v>
      </c>
      <c r="D283" s="51">
        <v>1105</v>
      </c>
      <c r="E283" s="51">
        <v>135329</v>
      </c>
      <c r="F283" s="51" t="s">
        <v>1624</v>
      </c>
      <c r="G283" s="51" t="s">
        <v>1623</v>
      </c>
      <c r="H283" s="49" t="s">
        <v>19</v>
      </c>
      <c r="I283" s="45" t="str">
        <f>""</f>
        <v/>
      </c>
      <c r="J283" s="45" t="str">
        <f>""</f>
        <v/>
      </c>
      <c r="K283" s="45" t="str">
        <f>""</f>
        <v/>
      </c>
      <c r="L283" s="45" t="str">
        <f>""</f>
        <v/>
      </c>
      <c r="M283" s="94" t="str">
        <f>""</f>
        <v/>
      </c>
      <c r="N283" s="94" t="str">
        <f>""</f>
        <v/>
      </c>
      <c r="O283" s="94" t="str">
        <f>""</f>
        <v/>
      </c>
      <c r="P283" s="45" t="str">
        <f>""</f>
        <v/>
      </c>
      <c r="Q283" s="45" t="str">
        <f>""</f>
        <v/>
      </c>
      <c r="R283" s="45" t="s">
        <v>19</v>
      </c>
      <c r="S283" s="45" t="s">
        <v>1461</v>
      </c>
    </row>
    <row r="284" spans="1:23" ht="38.25">
      <c r="A284" s="47">
        <f t="shared" si="4"/>
        <v>109962</v>
      </c>
      <c r="B284" s="48">
        <v>108962</v>
      </c>
      <c r="C284" s="48">
        <v>9161107</v>
      </c>
      <c r="D284" s="48">
        <v>1107</v>
      </c>
      <c r="E284" s="48">
        <v>135331</v>
      </c>
      <c r="F284" s="48" t="s">
        <v>1625</v>
      </c>
      <c r="G284" s="48" t="s">
        <v>1623</v>
      </c>
      <c r="H284" s="49" t="s">
        <v>1472</v>
      </c>
      <c r="I284" s="61" t="s">
        <v>1747</v>
      </c>
      <c r="J284" s="61" t="s">
        <v>1748</v>
      </c>
      <c r="K284" s="76">
        <v>857.87999999999988</v>
      </c>
      <c r="L284" s="76">
        <v>1</v>
      </c>
      <c r="M284" s="56" t="str">
        <f>""</f>
        <v/>
      </c>
      <c r="N284" s="56" t="str">
        <f>""</f>
        <v/>
      </c>
      <c r="O284" s="56" t="str">
        <f>""</f>
        <v/>
      </c>
      <c r="P284" s="62" t="s">
        <v>1558</v>
      </c>
      <c r="Q284" s="76" t="str">
        <f>""</f>
        <v/>
      </c>
      <c r="R284" s="45" t="s">
        <v>19</v>
      </c>
      <c r="S284" s="45" t="s">
        <v>1662</v>
      </c>
      <c r="U284" s="25" t="s">
        <v>19</v>
      </c>
      <c r="V284" s="25" t="s">
        <v>17</v>
      </c>
      <c r="W284" s="25" t="s">
        <v>19</v>
      </c>
    </row>
    <row r="285" spans="1:23" ht="25.5" hidden="1">
      <c r="A285" s="47">
        <f t="shared" si="4"/>
        <v>110962</v>
      </c>
      <c r="B285" s="48">
        <v>108962</v>
      </c>
      <c r="C285" s="48">
        <v>9161107</v>
      </c>
      <c r="D285" s="48">
        <v>1107</v>
      </c>
      <c r="E285" s="48">
        <v>135331</v>
      </c>
      <c r="F285" s="48" t="s">
        <v>1625</v>
      </c>
      <c r="G285" s="48" t="s">
        <v>1623</v>
      </c>
      <c r="H285" s="49" t="s">
        <v>19</v>
      </c>
      <c r="I285" s="45" t="str">
        <f>""</f>
        <v/>
      </c>
      <c r="J285" s="45" t="str">
        <f>""</f>
        <v/>
      </c>
      <c r="K285" s="45" t="str">
        <f>""</f>
        <v/>
      </c>
      <c r="L285" s="45" t="str">
        <f>""</f>
        <v/>
      </c>
      <c r="M285" s="94" t="str">
        <f>""</f>
        <v/>
      </c>
      <c r="N285" s="94" t="str">
        <f>""</f>
        <v/>
      </c>
      <c r="O285" s="94" t="str">
        <f>""</f>
        <v/>
      </c>
      <c r="P285" s="45" t="str">
        <f>""</f>
        <v/>
      </c>
      <c r="Q285" s="45" t="str">
        <f>""</f>
        <v/>
      </c>
      <c r="R285" s="45" t="s">
        <v>19</v>
      </c>
      <c r="S285" s="45" t="s">
        <v>1461</v>
      </c>
    </row>
    <row r="287" spans="1:23" ht="13.5" thickBot="1">
      <c r="I287" s="80"/>
      <c r="J287" s="80"/>
      <c r="K287" s="80">
        <f>SUM(K5:K286)</f>
        <v>165961.38000000003</v>
      </c>
      <c r="L287" s="80">
        <f>SUM(L5:L286)</f>
        <v>548</v>
      </c>
      <c r="M287" s="115"/>
      <c r="N287" s="115"/>
      <c r="O287" s="115"/>
      <c r="P287" s="80"/>
      <c r="Q287" s="80">
        <f>SUM(Q5:Q286)</f>
        <v>0</v>
      </c>
      <c r="R287" s="80"/>
      <c r="S287" s="80"/>
    </row>
    <row r="288" spans="1:23" ht="13.5" thickTop="1">
      <c r="F288" s="81"/>
      <c r="G288" s="82"/>
      <c r="H288" s="82"/>
    </row>
    <row r="289" spans="6:8">
      <c r="F289" s="40"/>
      <c r="G289" s="83"/>
      <c r="H289" s="83"/>
    </row>
    <row r="290" spans="6:8">
      <c r="F290" s="40"/>
      <c r="G290" s="83"/>
      <c r="H290" s="83"/>
    </row>
    <row r="291" spans="6:8">
      <c r="F291" s="40"/>
      <c r="G291" s="83"/>
      <c r="H291" s="83"/>
    </row>
    <row r="292" spans="6:8">
      <c r="F292" s="40"/>
      <c r="G292" s="83"/>
      <c r="H292" s="83"/>
    </row>
    <row r="293" spans="6:8">
      <c r="F293" s="40"/>
      <c r="G293" s="82"/>
      <c r="H293" s="82"/>
    </row>
    <row r="295" spans="6:8">
      <c r="G295" s="83"/>
      <c r="H295" s="83"/>
    </row>
    <row r="302" spans="6:8" ht="15">
      <c r="F302" s="84"/>
      <c r="G302" s="85"/>
      <c r="H302" s="85"/>
    </row>
    <row r="303" spans="6:8" ht="15">
      <c r="F303" s="84"/>
      <c r="G303" s="85"/>
      <c r="H303" s="85"/>
    </row>
    <row r="304" spans="6:8" ht="15">
      <c r="G304" s="85"/>
      <c r="H304" s="85"/>
    </row>
  </sheetData>
  <autoFilter ref="B4:W285" xr:uid="{00000000-0009-0000-0000-000007000000}">
    <filterColumn colId="6">
      <filters>
        <filter val="YES"/>
      </filters>
    </filterColumn>
    <sortState xmlns:xlrd2="http://schemas.microsoft.com/office/spreadsheetml/2017/richdata2" ref="B5:W285">
      <sortCondition ref="B4:B285"/>
    </sortState>
  </autoFilter>
  <dataValidations count="1">
    <dataValidation allowBlank="1" showInputMessage="1" showErrorMessage="1" prompt="Please provide Details of the Contract" sqref="I144:J144" xr:uid="{00000000-0002-0000-0700-000000000000}"/>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Please indicate Yes or No" xr:uid="{00000000-0002-0000-0700-000001000000}">
          <x14:formula1>
            <xm:f>'C:\SCHOOLS\GOVERNORS BUDGET PLANS\2011-12\[Governors Budget Plan 2011-12.xls]Validations'!#REF!</xm:f>
          </x14:formula1>
          <xm:sqref>P144</xm:sqref>
        </x14:dataValidation>
        <x14:dataValidation type="date" allowBlank="1" showInputMessage="1" showErrorMessage="1" prompt="Please Enter the Date of Contract Start in the following Format: xx/xx/xxxx" xr:uid="{00000000-0002-0000-0700-000002000000}">
          <x14:formula1>
            <xm:f>'C:\SCHOOLS\GOVERNORS BUDGET PLANS\2011-12\[Governors Budget Plan 2011-12.xls]Validations'!#REF!</xm:f>
          </x14:formula1>
          <x14:formula2>
            <xm:f>'C:\SCHOOLS\GOVERNORS BUDGET PLANS\2011-12\[Governors Budget Plan 2011-12.xls]Validations'!#REF!</xm:f>
          </x14:formula2>
          <xm:sqref>M144:N144</xm:sqref>
        </x14:dataValidation>
        <x14:dataValidation type="date" allowBlank="1" showInputMessage="1" showErrorMessage="1" prompt="Please indicate Contract End Date in the following format:xx/xx/xxxx" xr:uid="{00000000-0002-0000-0700-000003000000}">
          <x14:formula1>
            <xm:f>'C:\SCHOOLS\GOVERNORS BUDGET PLANS\2011-12\[Governors Budget Plan 2011-12.xls]Validations'!#REF!</xm:f>
          </x14:formula1>
          <x14:formula2>
            <xm:f>'C:\SCHOOLS\GOVERNORS BUDGET PLANS\2011-12\[Governors Budget Plan 2011-12.xls]Validations'!#REF!</xm:f>
          </x14:formula2>
          <xm:sqref>O144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W302"/>
  <sheetViews>
    <sheetView zoomScale="70" zoomScaleNormal="70" workbookViewId="0">
      <pane xSplit="8" ySplit="4" topLeftCell="I5" activePane="bottomRight" state="frozen"/>
      <selection pane="topRight" activeCell="B35" sqref="B35"/>
      <selection pane="bottomLeft" activeCell="B35" sqref="B35"/>
      <selection pane="bottomRight" activeCell="B35" sqref="B35"/>
    </sheetView>
  </sheetViews>
  <sheetFormatPr defaultRowHeight="12.75"/>
  <cols>
    <col min="1" max="1" width="9" style="25"/>
    <col min="2" max="2" width="6.75" style="25" bestFit="1" customWidth="1"/>
    <col min="3" max="3" width="7.625" style="25" bestFit="1" customWidth="1"/>
    <col min="4" max="4" width="5.25" style="25" bestFit="1" customWidth="1"/>
    <col min="5" max="5" width="6.75" style="25" bestFit="1" customWidth="1"/>
    <col min="6" max="6" width="34.375" style="26" customWidth="1"/>
    <col min="7" max="7" width="9.25" style="25" customWidth="1"/>
    <col min="8" max="8" width="10" style="25" bestFit="1" customWidth="1"/>
    <col min="9" max="10" width="25.875" style="25" customWidth="1"/>
    <col min="11" max="11" width="13.25" style="25" customWidth="1"/>
    <col min="12" max="12" width="8.5" style="25" customWidth="1"/>
    <col min="13" max="14" width="11.25" style="116" customWidth="1"/>
    <col min="15" max="15" width="14" style="116" customWidth="1"/>
    <col min="16" max="16" width="13.75" style="25" customWidth="1"/>
    <col min="17" max="18" width="14.125" style="25" customWidth="1"/>
    <col min="19" max="19" width="8.5" style="25" customWidth="1"/>
    <col min="20" max="20" width="29.375" style="25" customWidth="1"/>
    <col min="21" max="21" width="13.875" style="25" customWidth="1"/>
    <col min="22" max="22" width="9" style="25"/>
    <col min="23" max="23" width="10.625" style="25" customWidth="1"/>
    <col min="24" max="16384" width="9" style="25"/>
  </cols>
  <sheetData>
    <row r="1" spans="1:23">
      <c r="B1" s="86"/>
      <c r="T1" s="26"/>
    </row>
    <row r="2" spans="1:23" s="27" customFormat="1">
      <c r="F2" s="28"/>
      <c r="M2" s="117"/>
      <c r="N2" s="117"/>
      <c r="O2" s="117"/>
    </row>
    <row r="3" spans="1:23">
      <c r="I3" s="29" t="s">
        <v>42</v>
      </c>
      <c r="J3" s="30"/>
      <c r="K3" s="30"/>
      <c r="L3" s="30"/>
      <c r="M3" s="30"/>
      <c r="N3" s="30"/>
      <c r="O3" s="30"/>
      <c r="P3" s="30"/>
      <c r="Q3" s="31"/>
      <c r="R3" s="32"/>
      <c r="S3" s="33"/>
    </row>
    <row r="4" spans="1:23" ht="149.25" customHeight="1">
      <c r="A4" s="34" t="s">
        <v>1447</v>
      </c>
      <c r="B4" s="36" t="s">
        <v>55</v>
      </c>
      <c r="C4" s="35" t="s">
        <v>56</v>
      </c>
      <c r="D4" s="36" t="s">
        <v>1441</v>
      </c>
      <c r="E4" s="35" t="s">
        <v>58</v>
      </c>
      <c r="F4" s="35" t="s">
        <v>1442</v>
      </c>
      <c r="G4" s="35" t="s">
        <v>1443</v>
      </c>
      <c r="H4" s="36" t="s">
        <v>1444</v>
      </c>
      <c r="I4" s="87" t="s">
        <v>1448</v>
      </c>
      <c r="J4" s="87" t="s">
        <v>1449</v>
      </c>
      <c r="K4" s="37" t="s">
        <v>1450</v>
      </c>
      <c r="L4" s="37" t="s">
        <v>1451</v>
      </c>
      <c r="M4" s="93" t="s">
        <v>1452</v>
      </c>
      <c r="N4" s="37" t="s">
        <v>1453</v>
      </c>
      <c r="O4" s="93" t="s">
        <v>1454</v>
      </c>
      <c r="P4" s="38" t="s">
        <v>1455</v>
      </c>
      <c r="Q4" s="37" t="s">
        <v>1456</v>
      </c>
      <c r="R4" s="39" t="s">
        <v>1457</v>
      </c>
      <c r="S4" s="39" t="s">
        <v>1458</v>
      </c>
      <c r="T4" s="40" t="s">
        <v>1626</v>
      </c>
      <c r="U4" s="41" t="s">
        <v>1627</v>
      </c>
      <c r="V4" s="41" t="s">
        <v>1628</v>
      </c>
      <c r="W4" s="41" t="s">
        <v>1629</v>
      </c>
    </row>
    <row r="5" spans="1:23" ht="51">
      <c r="A5" s="42">
        <f>IF(B5=B4,A4+1000,1000+B5)</f>
        <v>1125</v>
      </c>
      <c r="B5" s="43">
        <v>125</v>
      </c>
      <c r="C5" s="43">
        <v>9167019</v>
      </c>
      <c r="D5" s="43">
        <v>7019</v>
      </c>
      <c r="E5" s="43">
        <v>115825</v>
      </c>
      <c r="F5" s="43" t="s">
        <v>93</v>
      </c>
      <c r="G5" s="43" t="s">
        <v>1460</v>
      </c>
      <c r="H5" s="44" t="s">
        <v>1472</v>
      </c>
      <c r="I5" s="62" t="str">
        <f>""</f>
        <v/>
      </c>
      <c r="J5" s="62" t="s">
        <v>1749</v>
      </c>
      <c r="K5" s="76">
        <v>1636</v>
      </c>
      <c r="L5" s="76">
        <v>1</v>
      </c>
      <c r="M5" s="56">
        <v>42667</v>
      </c>
      <c r="N5" s="104" t="str">
        <f>""</f>
        <v/>
      </c>
      <c r="O5" s="56">
        <v>43761</v>
      </c>
      <c r="P5" s="62" t="s">
        <v>19</v>
      </c>
      <c r="Q5" s="76" t="str">
        <f>""</f>
        <v/>
      </c>
      <c r="R5" s="45" t="s">
        <v>19</v>
      </c>
      <c r="S5" s="45" t="s">
        <v>1714</v>
      </c>
    </row>
    <row r="6" spans="1:23" ht="63.75">
      <c r="A6" s="47">
        <f t="shared" ref="A6:A69" si="0">IF(B6=B5,A5+1000,1000+B6)</f>
        <v>2125</v>
      </c>
      <c r="B6" s="48">
        <v>125</v>
      </c>
      <c r="C6" s="48">
        <v>9167019</v>
      </c>
      <c r="D6" s="48">
        <v>7019</v>
      </c>
      <c r="E6" s="48">
        <v>115825</v>
      </c>
      <c r="F6" s="48" t="s">
        <v>93</v>
      </c>
      <c r="G6" s="48" t="s">
        <v>1460</v>
      </c>
      <c r="H6" s="49" t="s">
        <v>1472</v>
      </c>
      <c r="I6" s="76" t="str">
        <f>""</f>
        <v/>
      </c>
      <c r="J6" s="76" t="s">
        <v>1750</v>
      </c>
      <c r="K6" s="76">
        <v>1100</v>
      </c>
      <c r="L6" s="76">
        <v>5</v>
      </c>
      <c r="M6" s="56">
        <v>43237</v>
      </c>
      <c r="N6" s="104" t="str">
        <f>""</f>
        <v/>
      </c>
      <c r="O6" s="56">
        <v>43967</v>
      </c>
      <c r="P6" s="62" t="s">
        <v>19</v>
      </c>
      <c r="Q6" s="76" t="str">
        <f>""</f>
        <v/>
      </c>
      <c r="R6" s="45" t="s">
        <v>19</v>
      </c>
      <c r="S6" s="45" t="s">
        <v>1751</v>
      </c>
    </row>
    <row r="7" spans="1:23" ht="38.25">
      <c r="A7" s="47">
        <f t="shared" si="0"/>
        <v>1127</v>
      </c>
      <c r="B7" s="47">
        <v>127</v>
      </c>
      <c r="C7" s="47">
        <v>9167015</v>
      </c>
      <c r="D7" s="47">
        <v>7015</v>
      </c>
      <c r="E7" s="47">
        <v>115821</v>
      </c>
      <c r="F7" s="47" t="s">
        <v>212</v>
      </c>
      <c r="G7" s="47" t="s">
        <v>1460</v>
      </c>
      <c r="H7" s="54" t="s">
        <v>1472</v>
      </c>
      <c r="I7" s="61" t="s">
        <v>1752</v>
      </c>
      <c r="J7" s="61" t="s">
        <v>1753</v>
      </c>
      <c r="K7" s="118">
        <v>1032</v>
      </c>
      <c r="L7" s="76">
        <v>1</v>
      </c>
      <c r="M7" s="119" t="s">
        <v>1754</v>
      </c>
      <c r="N7" s="119" t="str">
        <f>""</f>
        <v/>
      </c>
      <c r="O7" s="119" t="str">
        <f>""</f>
        <v/>
      </c>
      <c r="P7" s="62" t="s">
        <v>1558</v>
      </c>
      <c r="Q7" s="76" t="s">
        <v>1729</v>
      </c>
      <c r="R7" s="45" t="s">
        <v>19</v>
      </c>
      <c r="S7" s="45" t="s">
        <v>1662</v>
      </c>
    </row>
    <row r="8" spans="1:23" ht="15" customHeight="1">
      <c r="A8" s="47">
        <f t="shared" si="0"/>
        <v>1137</v>
      </c>
      <c r="B8" s="50">
        <v>137</v>
      </c>
      <c r="C8" s="50">
        <v>9167018</v>
      </c>
      <c r="D8" s="50">
        <v>7018</v>
      </c>
      <c r="E8" s="50">
        <v>115824</v>
      </c>
      <c r="F8" s="50" t="s">
        <v>1462</v>
      </c>
      <c r="G8" s="50" t="s">
        <v>1460</v>
      </c>
      <c r="H8" s="100" t="s">
        <v>1472</v>
      </c>
      <c r="I8" s="45" t="str">
        <f>""</f>
        <v/>
      </c>
      <c r="J8" s="45" t="s">
        <v>1755</v>
      </c>
      <c r="K8" s="45">
        <v>741.8</v>
      </c>
      <c r="L8" s="45">
        <v>1</v>
      </c>
      <c r="M8" s="94" t="s">
        <v>1756</v>
      </c>
      <c r="N8" s="94" t="str">
        <f>""</f>
        <v/>
      </c>
      <c r="O8" s="94" t="s">
        <v>1757</v>
      </c>
      <c r="P8" s="45" t="s">
        <v>19</v>
      </c>
      <c r="Q8" s="45" t="str">
        <f>""</f>
        <v/>
      </c>
      <c r="R8" s="45" t="s">
        <v>19</v>
      </c>
      <c r="S8" s="45" t="s">
        <v>1662</v>
      </c>
      <c r="T8" s="120"/>
    </row>
    <row r="9" spans="1:23" ht="45" customHeight="1">
      <c r="A9" s="47">
        <f t="shared" si="0"/>
        <v>1139</v>
      </c>
      <c r="B9" s="51">
        <v>139</v>
      </c>
      <c r="C9" s="51">
        <v>9167017</v>
      </c>
      <c r="D9" s="51">
        <v>7017</v>
      </c>
      <c r="E9" s="51">
        <v>115823</v>
      </c>
      <c r="F9" s="51" t="s">
        <v>1300</v>
      </c>
      <c r="G9" s="51" t="s">
        <v>1460</v>
      </c>
      <c r="H9" s="60" t="s">
        <v>1472</v>
      </c>
      <c r="I9" s="45" t="str">
        <f>""</f>
        <v/>
      </c>
      <c r="J9" s="45" t="s">
        <v>1758</v>
      </c>
      <c r="K9" s="45">
        <v>118.08</v>
      </c>
      <c r="L9" s="45">
        <v>2</v>
      </c>
      <c r="M9" s="94">
        <v>43178</v>
      </c>
      <c r="N9" s="94" t="str">
        <f>""</f>
        <v/>
      </c>
      <c r="O9" s="94">
        <v>44638</v>
      </c>
      <c r="P9" s="45" t="s">
        <v>1759</v>
      </c>
      <c r="Q9" s="45" t="str">
        <f>""</f>
        <v/>
      </c>
      <c r="R9" s="45" t="s">
        <v>1677</v>
      </c>
      <c r="S9" s="45" t="s">
        <v>1760</v>
      </c>
      <c r="T9" s="120"/>
    </row>
    <row r="10" spans="1:23" ht="25.5">
      <c r="A10" s="47">
        <f t="shared" si="0"/>
        <v>2139</v>
      </c>
      <c r="B10" s="51">
        <v>139</v>
      </c>
      <c r="C10" s="51">
        <v>9167017</v>
      </c>
      <c r="D10" s="51">
        <v>7017</v>
      </c>
      <c r="E10" s="51">
        <v>115823</v>
      </c>
      <c r="F10" s="51" t="s">
        <v>1300</v>
      </c>
      <c r="G10" s="51" t="s">
        <v>1460</v>
      </c>
      <c r="H10" s="60" t="s">
        <v>1472</v>
      </c>
      <c r="I10" s="45" t="str">
        <f>""</f>
        <v/>
      </c>
      <c r="J10" s="45" t="s">
        <v>1761</v>
      </c>
      <c r="K10" s="45">
        <v>181.56</v>
      </c>
      <c r="L10" s="45">
        <v>2</v>
      </c>
      <c r="M10" s="94">
        <v>43178</v>
      </c>
      <c r="N10" s="94" t="str">
        <f>""</f>
        <v/>
      </c>
      <c r="O10" s="94">
        <v>44638</v>
      </c>
      <c r="P10" s="45" t="s">
        <v>1759</v>
      </c>
      <c r="Q10" s="45" t="str">
        <f>""</f>
        <v/>
      </c>
      <c r="R10" s="45" t="s">
        <v>1677</v>
      </c>
      <c r="S10" s="45" t="s">
        <v>1760</v>
      </c>
    </row>
    <row r="11" spans="1:23" ht="38.25">
      <c r="A11" s="47">
        <f t="shared" si="0"/>
        <v>3139</v>
      </c>
      <c r="B11" s="51">
        <v>139</v>
      </c>
      <c r="C11" s="51">
        <v>9167017</v>
      </c>
      <c r="D11" s="51">
        <v>7017</v>
      </c>
      <c r="E11" s="51">
        <v>115823</v>
      </c>
      <c r="F11" s="51" t="s">
        <v>1300</v>
      </c>
      <c r="G11" s="51" t="s">
        <v>1460</v>
      </c>
      <c r="H11" s="60" t="s">
        <v>1472</v>
      </c>
      <c r="I11" s="45" t="s">
        <v>1762</v>
      </c>
      <c r="J11" s="45" t="s">
        <v>1763</v>
      </c>
      <c r="K11" s="45">
        <v>469.56</v>
      </c>
      <c r="L11" s="45">
        <v>2</v>
      </c>
      <c r="M11" s="94">
        <v>43070</v>
      </c>
      <c r="N11" s="94" t="str">
        <f>""</f>
        <v/>
      </c>
      <c r="O11" s="94">
        <v>44896</v>
      </c>
      <c r="P11" s="45" t="s">
        <v>1759</v>
      </c>
      <c r="Q11" s="45" t="str">
        <f>""</f>
        <v/>
      </c>
      <c r="R11" s="45" t="s">
        <v>1677</v>
      </c>
      <c r="S11" s="45" t="s">
        <v>1760</v>
      </c>
    </row>
    <row r="12" spans="1:23" ht="38.25">
      <c r="A12" s="47">
        <f t="shared" si="0"/>
        <v>1141</v>
      </c>
      <c r="B12" s="47">
        <v>141</v>
      </c>
      <c r="C12" s="47">
        <v>9167022</v>
      </c>
      <c r="D12" s="47">
        <v>7022</v>
      </c>
      <c r="E12" s="47">
        <v>115828</v>
      </c>
      <c r="F12" s="47" t="s">
        <v>1463</v>
      </c>
      <c r="G12" s="47" t="s">
        <v>1460</v>
      </c>
      <c r="H12" s="54" t="s">
        <v>1472</v>
      </c>
      <c r="I12" s="62" t="s">
        <v>1764</v>
      </c>
      <c r="J12" s="62" t="str">
        <f>""</f>
        <v/>
      </c>
      <c r="K12" s="76">
        <v>840</v>
      </c>
      <c r="L12" s="76">
        <v>1</v>
      </c>
      <c r="M12" s="56" t="s">
        <v>1765</v>
      </c>
      <c r="N12" s="56" t="str">
        <f>""</f>
        <v/>
      </c>
      <c r="O12" s="56" t="s">
        <v>1765</v>
      </c>
      <c r="P12" s="62" t="str">
        <f>""</f>
        <v/>
      </c>
      <c r="Q12" s="76" t="str">
        <f>""</f>
        <v/>
      </c>
      <c r="R12" s="45" t="s">
        <v>19</v>
      </c>
      <c r="S12" s="45" t="s">
        <v>1662</v>
      </c>
    </row>
    <row r="13" spans="1:23" ht="51">
      <c r="A13" s="47">
        <f t="shared" si="0"/>
        <v>1143</v>
      </c>
      <c r="B13" s="51">
        <v>143</v>
      </c>
      <c r="C13" s="51">
        <v>9167023</v>
      </c>
      <c r="D13" s="51">
        <v>7023</v>
      </c>
      <c r="E13" s="51">
        <v>131549</v>
      </c>
      <c r="F13" s="51" t="s">
        <v>195</v>
      </c>
      <c r="G13" s="51" t="s">
        <v>1460</v>
      </c>
      <c r="H13" s="60" t="s">
        <v>1472</v>
      </c>
      <c r="I13" s="52" t="s">
        <v>1766</v>
      </c>
      <c r="J13" s="52" t="s">
        <v>1767</v>
      </c>
      <c r="K13" s="52">
        <v>2034</v>
      </c>
      <c r="L13" s="52">
        <v>4</v>
      </c>
      <c r="M13" s="55">
        <v>42220</v>
      </c>
      <c r="N13" s="55" t="str">
        <f>""</f>
        <v/>
      </c>
      <c r="O13" s="55">
        <v>44046</v>
      </c>
      <c r="P13" s="53" t="s">
        <v>19</v>
      </c>
      <c r="Q13" s="45" t="s">
        <v>1768</v>
      </c>
      <c r="R13" s="45" t="s">
        <v>19</v>
      </c>
      <c r="S13" s="45" t="s">
        <v>1714</v>
      </c>
    </row>
    <row r="14" spans="1:23" ht="48.75" customHeight="1">
      <c r="A14" s="47">
        <f t="shared" si="0"/>
        <v>2143</v>
      </c>
      <c r="B14" s="48">
        <v>143</v>
      </c>
      <c r="C14" s="48">
        <v>9167023</v>
      </c>
      <c r="D14" s="48">
        <v>7023</v>
      </c>
      <c r="E14" s="48">
        <v>131549</v>
      </c>
      <c r="F14" s="48" t="s">
        <v>195</v>
      </c>
      <c r="G14" s="48" t="s">
        <v>1460</v>
      </c>
      <c r="H14" s="49" t="s">
        <v>19</v>
      </c>
      <c r="I14" s="52" t="str">
        <f>""</f>
        <v/>
      </c>
      <c r="J14" s="52" t="str">
        <f>""</f>
        <v/>
      </c>
      <c r="K14" s="52" t="str">
        <f>""</f>
        <v/>
      </c>
      <c r="L14" s="52" t="str">
        <f>""</f>
        <v/>
      </c>
      <c r="M14" s="55" t="str">
        <f>""</f>
        <v/>
      </c>
      <c r="N14" s="55" t="str">
        <f>""</f>
        <v/>
      </c>
      <c r="O14" s="55" t="str">
        <f>""</f>
        <v/>
      </c>
      <c r="P14" s="53" t="str">
        <f>""</f>
        <v/>
      </c>
      <c r="Q14" s="45" t="str">
        <f>""</f>
        <v/>
      </c>
      <c r="R14" s="45" t="s">
        <v>19</v>
      </c>
      <c r="S14" s="45" t="s">
        <v>1461</v>
      </c>
      <c r="T14" s="120"/>
    </row>
    <row r="15" spans="1:23" ht="15" customHeight="1">
      <c r="A15" s="47">
        <f t="shared" si="0"/>
        <v>1145</v>
      </c>
      <c r="B15" s="47">
        <v>145</v>
      </c>
      <c r="C15" s="47">
        <v>9167025</v>
      </c>
      <c r="D15" s="47">
        <v>7025</v>
      </c>
      <c r="E15" s="47">
        <v>134190</v>
      </c>
      <c r="F15" s="47" t="s">
        <v>1464</v>
      </c>
      <c r="G15" s="47" t="s">
        <v>1460</v>
      </c>
      <c r="H15" s="54" t="s">
        <v>1472</v>
      </c>
      <c r="I15" s="62" t="s">
        <v>1769</v>
      </c>
      <c r="J15" s="62" t="str">
        <f>""</f>
        <v/>
      </c>
      <c r="K15" s="76">
        <v>1175.1199999999999</v>
      </c>
      <c r="L15" s="76">
        <v>2</v>
      </c>
      <c r="M15" s="56">
        <v>42360</v>
      </c>
      <c r="N15" s="56" t="str">
        <f>""</f>
        <v/>
      </c>
      <c r="O15" s="56">
        <v>44185</v>
      </c>
      <c r="P15" s="62" t="s">
        <v>19</v>
      </c>
      <c r="Q15" s="76" t="str">
        <f>""</f>
        <v/>
      </c>
      <c r="R15" s="45" t="s">
        <v>19</v>
      </c>
      <c r="S15" s="45" t="s">
        <v>1714</v>
      </c>
      <c r="T15" s="120"/>
    </row>
    <row r="16" spans="1:23" ht="15" customHeight="1">
      <c r="A16" s="47">
        <f t="shared" si="0"/>
        <v>1346</v>
      </c>
      <c r="B16" s="47">
        <v>346</v>
      </c>
      <c r="C16" s="47">
        <v>9165407</v>
      </c>
      <c r="D16" s="47">
        <v>5407</v>
      </c>
      <c r="E16" s="47">
        <v>115758</v>
      </c>
      <c r="F16" s="47" t="s">
        <v>991</v>
      </c>
      <c r="G16" s="47" t="s">
        <v>102</v>
      </c>
      <c r="H16" s="54" t="s">
        <v>1472</v>
      </c>
      <c r="I16" s="62" t="str">
        <f>""</f>
        <v/>
      </c>
      <c r="J16" s="62" t="s">
        <v>1770</v>
      </c>
      <c r="K16" s="52" t="str">
        <f>""</f>
        <v/>
      </c>
      <c r="L16" s="52" t="str">
        <f>""</f>
        <v/>
      </c>
      <c r="M16" s="55" t="str">
        <f>""</f>
        <v/>
      </c>
      <c r="N16" s="55" t="str">
        <f>""</f>
        <v/>
      </c>
      <c r="O16" s="55" t="str">
        <f>""</f>
        <v/>
      </c>
      <c r="P16" s="53" t="str">
        <f>""</f>
        <v/>
      </c>
      <c r="Q16" s="45" t="str">
        <f>""</f>
        <v/>
      </c>
      <c r="R16" s="45" t="s">
        <v>19</v>
      </c>
      <c r="S16" s="52" t="s">
        <v>1771</v>
      </c>
      <c r="T16" s="120"/>
    </row>
    <row r="17" spans="1:20" ht="51" customHeight="1">
      <c r="A17" s="47">
        <f t="shared" si="0"/>
        <v>1355</v>
      </c>
      <c r="B17" s="47">
        <v>355</v>
      </c>
      <c r="C17" s="47">
        <v>9165421</v>
      </c>
      <c r="D17" s="47">
        <v>5421</v>
      </c>
      <c r="E17" s="47">
        <v>115772</v>
      </c>
      <c r="F17" s="47" t="s">
        <v>957</v>
      </c>
      <c r="G17" s="47" t="s">
        <v>102</v>
      </c>
      <c r="H17" s="49" t="s">
        <v>17</v>
      </c>
      <c r="I17" s="62" t="str">
        <f>""</f>
        <v/>
      </c>
      <c r="J17" s="62" t="str">
        <f>""</f>
        <v/>
      </c>
      <c r="K17" s="76">
        <v>4524</v>
      </c>
      <c r="L17" s="76">
        <v>6</v>
      </c>
      <c r="M17" s="56" t="str">
        <f>""</f>
        <v/>
      </c>
      <c r="N17" s="56" t="str">
        <f>""</f>
        <v/>
      </c>
      <c r="O17" s="56" t="str">
        <f>""</f>
        <v/>
      </c>
      <c r="P17" s="45" t="s">
        <v>1558</v>
      </c>
      <c r="Q17" s="76" t="str">
        <f>""</f>
        <v/>
      </c>
      <c r="R17" s="45" t="s">
        <v>19</v>
      </c>
      <c r="S17" s="45" t="s">
        <v>1714</v>
      </c>
      <c r="T17" s="120"/>
    </row>
    <row r="18" spans="1:20" ht="15" customHeight="1">
      <c r="A18" s="47">
        <f t="shared" si="0"/>
        <v>1373</v>
      </c>
      <c r="B18" s="50">
        <v>373</v>
      </c>
      <c r="C18" s="50">
        <v>9165424</v>
      </c>
      <c r="D18" s="50">
        <v>5424</v>
      </c>
      <c r="E18" s="50">
        <v>115775</v>
      </c>
      <c r="F18" s="50" t="s">
        <v>823</v>
      </c>
      <c r="G18" s="50" t="s">
        <v>102</v>
      </c>
      <c r="H18" s="100" t="s">
        <v>1472</v>
      </c>
      <c r="I18" s="52" t="str">
        <f>""</f>
        <v/>
      </c>
      <c r="J18" s="52" t="s">
        <v>17</v>
      </c>
      <c r="K18" s="52">
        <v>8272</v>
      </c>
      <c r="L18" s="52">
        <v>25</v>
      </c>
      <c r="M18" s="55">
        <v>43101</v>
      </c>
      <c r="N18" s="104" t="str">
        <f>""</f>
        <v/>
      </c>
      <c r="O18" s="55">
        <v>44197</v>
      </c>
      <c r="P18" s="53" t="s">
        <v>19</v>
      </c>
      <c r="Q18" s="45" t="str">
        <f>""</f>
        <v/>
      </c>
      <c r="R18" s="45" t="s">
        <v>19</v>
      </c>
      <c r="S18" s="52" t="s">
        <v>1662</v>
      </c>
      <c r="T18" s="121"/>
    </row>
    <row r="19" spans="1:20" ht="63.75">
      <c r="A19" s="47">
        <f t="shared" si="0"/>
        <v>1374</v>
      </c>
      <c r="B19" s="50">
        <v>374</v>
      </c>
      <c r="C19" s="50">
        <v>9164032</v>
      </c>
      <c r="D19" s="50">
        <v>4032</v>
      </c>
      <c r="E19" s="50">
        <v>115723</v>
      </c>
      <c r="F19" s="50" t="s">
        <v>141</v>
      </c>
      <c r="G19" s="50" t="s">
        <v>102</v>
      </c>
      <c r="H19" s="100" t="s">
        <v>1472</v>
      </c>
      <c r="I19" s="62" t="s">
        <v>1772</v>
      </c>
      <c r="J19" s="62" t="s">
        <v>1773</v>
      </c>
      <c r="K19" s="96">
        <f>1663.75*4</f>
        <v>6655</v>
      </c>
      <c r="L19" s="76">
        <v>7</v>
      </c>
      <c r="M19" s="103">
        <v>43063</v>
      </c>
      <c r="N19" s="104">
        <v>36</v>
      </c>
      <c r="O19" s="89">
        <f>EDATE(M19,N19)-1</f>
        <v>44158</v>
      </c>
      <c r="P19" s="62" t="s">
        <v>17</v>
      </c>
      <c r="Q19" s="62" t="s">
        <v>1774</v>
      </c>
      <c r="R19" s="45" t="s">
        <v>17</v>
      </c>
      <c r="S19" s="45" t="str">
        <f>""</f>
        <v/>
      </c>
      <c r="T19" s="26"/>
    </row>
    <row r="20" spans="1:20" ht="51">
      <c r="A20" s="47">
        <f t="shared" si="0"/>
        <v>1389</v>
      </c>
      <c r="B20" s="51">
        <v>389</v>
      </c>
      <c r="C20" s="51">
        <v>9164012</v>
      </c>
      <c r="D20" s="51">
        <v>4012</v>
      </c>
      <c r="E20" s="51">
        <v>115720</v>
      </c>
      <c r="F20" s="51" t="s">
        <v>1465</v>
      </c>
      <c r="G20" s="51" t="s">
        <v>102</v>
      </c>
      <c r="H20" s="60" t="s">
        <v>17</v>
      </c>
      <c r="I20" s="61" t="s">
        <v>1775</v>
      </c>
      <c r="J20" s="61" t="s">
        <v>1776</v>
      </c>
      <c r="K20" s="96">
        <f>748.58*4</f>
        <v>2994.32</v>
      </c>
      <c r="L20" s="76">
        <v>2</v>
      </c>
      <c r="M20" s="56">
        <v>42661</v>
      </c>
      <c r="N20" s="104">
        <v>36</v>
      </c>
      <c r="O20" s="89">
        <f>EDATE(M20,N20)-1</f>
        <v>43755</v>
      </c>
      <c r="P20" s="61" t="s">
        <v>17</v>
      </c>
      <c r="Q20" s="75">
        <v>7000</v>
      </c>
      <c r="R20" s="45" t="s">
        <v>17</v>
      </c>
      <c r="S20" s="45" t="str">
        <f>""</f>
        <v/>
      </c>
      <c r="T20" s="122" t="s">
        <v>1777</v>
      </c>
    </row>
    <row r="21" spans="1:20" ht="38.25">
      <c r="A21" s="47">
        <f t="shared" si="0"/>
        <v>2389</v>
      </c>
      <c r="B21" s="51">
        <v>389</v>
      </c>
      <c r="C21" s="51">
        <v>9164012</v>
      </c>
      <c r="D21" s="51">
        <v>4012</v>
      </c>
      <c r="E21" s="51">
        <v>115720</v>
      </c>
      <c r="F21" s="51" t="s">
        <v>1465</v>
      </c>
      <c r="G21" s="51" t="s">
        <v>102</v>
      </c>
      <c r="H21" s="60" t="s">
        <v>17</v>
      </c>
      <c r="I21" s="61" t="s">
        <v>1778</v>
      </c>
      <c r="J21" s="61" t="s">
        <v>1779</v>
      </c>
      <c r="K21" s="96">
        <f>938.45*4</f>
        <v>3753.8</v>
      </c>
      <c r="L21" s="76">
        <v>4</v>
      </c>
      <c r="M21" s="56">
        <v>42877</v>
      </c>
      <c r="N21" s="104">
        <v>36</v>
      </c>
      <c r="O21" s="89">
        <f>EDATE(M21,N21)-1</f>
        <v>43972</v>
      </c>
      <c r="P21" s="61" t="s">
        <v>17</v>
      </c>
      <c r="Q21" s="75">
        <v>6000</v>
      </c>
      <c r="R21" s="45" t="s">
        <v>17</v>
      </c>
      <c r="S21" s="45" t="str">
        <f>""</f>
        <v/>
      </c>
      <c r="T21" s="26"/>
    </row>
    <row r="22" spans="1:20" ht="38.25">
      <c r="A22" s="47">
        <f t="shared" si="0"/>
        <v>1526</v>
      </c>
      <c r="B22" s="48">
        <v>526</v>
      </c>
      <c r="C22" s="48">
        <v>9163099</v>
      </c>
      <c r="D22" s="48">
        <v>3099</v>
      </c>
      <c r="E22" s="48">
        <v>115670</v>
      </c>
      <c r="F22" s="48" t="s">
        <v>1466</v>
      </c>
      <c r="G22" s="48" t="s">
        <v>87</v>
      </c>
      <c r="H22" s="49" t="s">
        <v>1472</v>
      </c>
      <c r="I22" s="62" t="s">
        <v>1780</v>
      </c>
      <c r="J22" s="62" t="str">
        <f>""</f>
        <v/>
      </c>
      <c r="K22" s="76">
        <v>143</v>
      </c>
      <c r="L22" s="76">
        <v>1</v>
      </c>
      <c r="M22" s="56">
        <v>42005</v>
      </c>
      <c r="N22" s="56" t="str">
        <f>""</f>
        <v/>
      </c>
      <c r="O22" s="56">
        <v>43497</v>
      </c>
      <c r="P22" s="62" t="s">
        <v>1558</v>
      </c>
      <c r="Q22" s="76" t="str">
        <f>""</f>
        <v/>
      </c>
      <c r="R22" s="45" t="s">
        <v>19</v>
      </c>
      <c r="S22" s="45" t="s">
        <v>1662</v>
      </c>
    </row>
    <row r="23" spans="1:20" ht="38.25">
      <c r="A23" s="47">
        <f t="shared" si="0"/>
        <v>2526</v>
      </c>
      <c r="B23" s="48">
        <v>526</v>
      </c>
      <c r="C23" s="48">
        <v>9163099</v>
      </c>
      <c r="D23" s="48">
        <v>3099</v>
      </c>
      <c r="E23" s="48">
        <v>115670</v>
      </c>
      <c r="F23" s="48" t="s">
        <v>1466</v>
      </c>
      <c r="G23" s="48" t="s">
        <v>87</v>
      </c>
      <c r="H23" s="49" t="s">
        <v>1472</v>
      </c>
      <c r="I23" s="76" t="s">
        <v>1780</v>
      </c>
      <c r="J23" s="76" t="str">
        <f>""</f>
        <v/>
      </c>
      <c r="K23" s="76">
        <v>300</v>
      </c>
      <c r="L23" s="76">
        <v>1</v>
      </c>
      <c r="M23" s="56">
        <v>42005</v>
      </c>
      <c r="N23" s="56" t="str">
        <f>""</f>
        <v/>
      </c>
      <c r="O23" s="56">
        <v>43497</v>
      </c>
      <c r="P23" s="62" t="s">
        <v>1558</v>
      </c>
      <c r="Q23" s="76" t="str">
        <f>""</f>
        <v/>
      </c>
      <c r="R23" s="45" t="s">
        <v>19</v>
      </c>
      <c r="S23" s="45" t="s">
        <v>1662</v>
      </c>
    </row>
    <row r="24" spans="1:20" ht="63.75">
      <c r="A24" s="47">
        <f t="shared" si="0"/>
        <v>1529</v>
      </c>
      <c r="B24" s="50">
        <v>529</v>
      </c>
      <c r="C24" s="50">
        <v>9162172</v>
      </c>
      <c r="D24" s="50">
        <v>2172</v>
      </c>
      <c r="E24" s="50">
        <v>115601</v>
      </c>
      <c r="F24" s="50" t="s">
        <v>84</v>
      </c>
      <c r="G24" s="50" t="s">
        <v>87</v>
      </c>
      <c r="H24" s="100" t="s">
        <v>1472</v>
      </c>
      <c r="I24" s="62" t="str">
        <f>""</f>
        <v/>
      </c>
      <c r="J24" s="62" t="s">
        <v>1781</v>
      </c>
      <c r="K24" s="75">
        <v>2637</v>
      </c>
      <c r="L24" s="76">
        <v>2</v>
      </c>
      <c r="M24" s="56">
        <v>43221</v>
      </c>
      <c r="N24" s="104" t="str">
        <f>""</f>
        <v/>
      </c>
      <c r="O24" s="56" t="s">
        <v>1782</v>
      </c>
      <c r="P24" s="62" t="s">
        <v>17</v>
      </c>
      <c r="Q24" s="62" t="s">
        <v>1783</v>
      </c>
      <c r="R24" s="45" t="s">
        <v>19</v>
      </c>
      <c r="S24" s="45" t="s">
        <v>1784</v>
      </c>
    </row>
    <row r="25" spans="1:20" ht="51">
      <c r="A25" s="47">
        <f t="shared" si="0"/>
        <v>1530</v>
      </c>
      <c r="B25" s="50">
        <v>530</v>
      </c>
      <c r="C25" s="50">
        <v>9163334</v>
      </c>
      <c r="D25" s="50">
        <v>3334</v>
      </c>
      <c r="E25" s="50">
        <v>115689</v>
      </c>
      <c r="F25" s="57" t="s">
        <v>109</v>
      </c>
      <c r="G25" s="50" t="s">
        <v>87</v>
      </c>
      <c r="H25" s="100" t="s">
        <v>1472</v>
      </c>
      <c r="I25" s="62" t="s">
        <v>1785</v>
      </c>
      <c r="J25" s="62" t="s">
        <v>1786</v>
      </c>
      <c r="K25" s="96">
        <f>226.87*4</f>
        <v>907.48</v>
      </c>
      <c r="L25" s="76">
        <v>2</v>
      </c>
      <c r="M25" s="103">
        <v>43511</v>
      </c>
      <c r="N25" s="104">
        <v>48</v>
      </c>
      <c r="O25" s="89">
        <f>EDATE(M25,N25)-1</f>
        <v>44971</v>
      </c>
      <c r="P25" s="62" t="s">
        <v>1487</v>
      </c>
      <c r="Q25" s="76" t="s">
        <v>1487</v>
      </c>
      <c r="R25" s="45" t="s">
        <v>19</v>
      </c>
      <c r="S25" s="45" t="s">
        <v>1662</v>
      </c>
      <c r="T25" s="26"/>
    </row>
    <row r="26" spans="1:20" ht="38.25">
      <c r="A26" s="47">
        <f t="shared" si="0"/>
        <v>1531</v>
      </c>
      <c r="B26" s="47">
        <v>531</v>
      </c>
      <c r="C26" s="47">
        <v>9163308</v>
      </c>
      <c r="D26" s="47">
        <v>3308</v>
      </c>
      <c r="E26" s="47">
        <v>115673</v>
      </c>
      <c r="F26" s="47" t="s">
        <v>1467</v>
      </c>
      <c r="G26" s="47" t="s">
        <v>87</v>
      </c>
      <c r="H26" s="54" t="s">
        <v>1472</v>
      </c>
      <c r="I26" s="45" t="str">
        <f>""</f>
        <v/>
      </c>
      <c r="J26" s="45" t="s">
        <v>1787</v>
      </c>
      <c r="K26" s="45">
        <v>536.12</v>
      </c>
      <c r="L26" s="45">
        <v>2</v>
      </c>
      <c r="M26" s="94" t="s">
        <v>1788</v>
      </c>
      <c r="N26" s="104" t="str">
        <f>""</f>
        <v/>
      </c>
      <c r="O26" s="94" t="s">
        <v>1789</v>
      </c>
      <c r="P26" s="45" t="s">
        <v>1558</v>
      </c>
      <c r="Q26" s="45" t="str">
        <f>""</f>
        <v/>
      </c>
      <c r="R26" s="45" t="s">
        <v>19</v>
      </c>
      <c r="S26" s="45" t="s">
        <v>1662</v>
      </c>
    </row>
    <row r="27" spans="1:20" ht="38.25">
      <c r="A27" s="47">
        <f t="shared" si="0"/>
        <v>1532</v>
      </c>
      <c r="B27" s="47">
        <v>532</v>
      </c>
      <c r="C27" s="47">
        <v>9165205</v>
      </c>
      <c r="D27" s="47">
        <v>5205</v>
      </c>
      <c r="E27" s="47">
        <v>115735</v>
      </c>
      <c r="F27" s="47" t="s">
        <v>122</v>
      </c>
      <c r="G27" s="47" t="s">
        <v>87</v>
      </c>
      <c r="H27" s="54" t="s">
        <v>1472</v>
      </c>
      <c r="I27" s="45" t="str">
        <f>""</f>
        <v/>
      </c>
      <c r="J27" s="45" t="s">
        <v>1790</v>
      </c>
      <c r="K27" s="45" t="s">
        <v>1791</v>
      </c>
      <c r="L27" s="45">
        <v>2</v>
      </c>
      <c r="M27" s="94">
        <v>42248</v>
      </c>
      <c r="N27" s="104" t="str">
        <f>""</f>
        <v/>
      </c>
      <c r="O27" s="94">
        <v>44074</v>
      </c>
      <c r="P27" s="45" t="s">
        <v>19</v>
      </c>
      <c r="Q27" s="45" t="str">
        <f>""</f>
        <v/>
      </c>
      <c r="R27" s="45" t="s">
        <v>19</v>
      </c>
      <c r="S27" s="45" t="s">
        <v>1662</v>
      </c>
    </row>
    <row r="28" spans="1:20" ht="38.25">
      <c r="A28" s="47">
        <f t="shared" si="0"/>
        <v>1534</v>
      </c>
      <c r="B28" s="51">
        <v>534</v>
      </c>
      <c r="C28" s="51">
        <v>9162040</v>
      </c>
      <c r="D28" s="51">
        <v>2040</v>
      </c>
      <c r="E28" s="51">
        <v>115500</v>
      </c>
      <c r="F28" s="51" t="s">
        <v>146</v>
      </c>
      <c r="G28" s="51" t="s">
        <v>87</v>
      </c>
      <c r="H28" s="60" t="s">
        <v>1472</v>
      </c>
      <c r="I28" s="62" t="str">
        <f>""</f>
        <v/>
      </c>
      <c r="J28" s="62" t="s">
        <v>1792</v>
      </c>
      <c r="K28" s="76">
        <v>596</v>
      </c>
      <c r="L28" s="76">
        <v>1</v>
      </c>
      <c r="M28" s="56">
        <v>42719</v>
      </c>
      <c r="N28" s="104" t="str">
        <f>""</f>
        <v/>
      </c>
      <c r="O28" s="56">
        <v>44545</v>
      </c>
      <c r="P28" s="62" t="s">
        <v>1558</v>
      </c>
      <c r="Q28" s="76" t="str">
        <f>""</f>
        <v/>
      </c>
      <c r="R28" s="45" t="s">
        <v>19</v>
      </c>
      <c r="S28" s="45" t="s">
        <v>1662</v>
      </c>
      <c r="T28" s="26"/>
    </row>
    <row r="29" spans="1:20">
      <c r="A29" s="47">
        <f t="shared" si="0"/>
        <v>2534</v>
      </c>
      <c r="B29" s="48">
        <v>534</v>
      </c>
      <c r="C29" s="48">
        <v>9162040</v>
      </c>
      <c r="D29" s="48">
        <v>2040</v>
      </c>
      <c r="E29" s="48">
        <v>115500</v>
      </c>
      <c r="F29" s="48" t="s">
        <v>146</v>
      </c>
      <c r="G29" s="48" t="s">
        <v>87</v>
      </c>
      <c r="H29" s="49" t="s">
        <v>19</v>
      </c>
      <c r="I29" s="52" t="str">
        <f>""</f>
        <v/>
      </c>
      <c r="J29" s="52" t="str">
        <f>""</f>
        <v/>
      </c>
      <c r="K29" s="52" t="str">
        <f>""</f>
        <v/>
      </c>
      <c r="L29" s="52" t="str">
        <f>""</f>
        <v/>
      </c>
      <c r="M29" s="55" t="str">
        <f>""</f>
        <v/>
      </c>
      <c r="N29" s="55" t="str">
        <f>""</f>
        <v/>
      </c>
      <c r="O29" s="55" t="str">
        <f>""</f>
        <v/>
      </c>
      <c r="P29" s="53" t="str">
        <f>""</f>
        <v/>
      </c>
      <c r="Q29" s="45" t="str">
        <f>""</f>
        <v/>
      </c>
      <c r="R29" s="45" t="s">
        <v>19</v>
      </c>
      <c r="S29" s="45" t="s">
        <v>1461</v>
      </c>
      <c r="T29" s="26"/>
    </row>
    <row r="30" spans="1:20" ht="15" customHeight="1">
      <c r="A30" s="47">
        <f t="shared" si="0"/>
        <v>3534</v>
      </c>
      <c r="B30" s="48">
        <v>534</v>
      </c>
      <c r="C30" s="48">
        <v>9162040</v>
      </c>
      <c r="D30" s="48">
        <v>2040</v>
      </c>
      <c r="E30" s="48">
        <v>115500</v>
      </c>
      <c r="F30" s="48" t="s">
        <v>146</v>
      </c>
      <c r="G30" s="48" t="s">
        <v>87</v>
      </c>
      <c r="H30" s="49" t="s">
        <v>19</v>
      </c>
      <c r="I30" s="52" t="str">
        <f>""</f>
        <v/>
      </c>
      <c r="J30" s="52" t="str">
        <f>""</f>
        <v/>
      </c>
      <c r="K30" s="52" t="str">
        <f>""</f>
        <v/>
      </c>
      <c r="L30" s="52" t="str">
        <f>""</f>
        <v/>
      </c>
      <c r="M30" s="55" t="str">
        <f>""</f>
        <v/>
      </c>
      <c r="N30" s="55" t="str">
        <f>""</f>
        <v/>
      </c>
      <c r="O30" s="55" t="str">
        <f>""</f>
        <v/>
      </c>
      <c r="P30" s="53" t="str">
        <f>""</f>
        <v/>
      </c>
      <c r="Q30" s="45" t="str">
        <f>""</f>
        <v/>
      </c>
      <c r="R30" s="45" t="s">
        <v>19</v>
      </c>
      <c r="S30" s="45" t="s">
        <v>1461</v>
      </c>
      <c r="T30" s="121"/>
    </row>
    <row r="31" spans="1:20">
      <c r="A31" s="47">
        <f t="shared" si="0"/>
        <v>4534</v>
      </c>
      <c r="B31" s="51">
        <v>534</v>
      </c>
      <c r="C31" s="51">
        <v>9162040</v>
      </c>
      <c r="D31" s="51">
        <v>2040</v>
      </c>
      <c r="E31" s="51">
        <v>115500</v>
      </c>
      <c r="F31" s="51" t="s">
        <v>146</v>
      </c>
      <c r="G31" s="51" t="s">
        <v>87</v>
      </c>
      <c r="H31" s="60" t="s">
        <v>19</v>
      </c>
      <c r="I31" s="52" t="str">
        <f>""</f>
        <v/>
      </c>
      <c r="J31" s="52" t="str">
        <f>""</f>
        <v/>
      </c>
      <c r="K31" s="52" t="str">
        <f>""</f>
        <v/>
      </c>
      <c r="L31" s="52" t="str">
        <f>""</f>
        <v/>
      </c>
      <c r="M31" s="55" t="str">
        <f>""</f>
        <v/>
      </c>
      <c r="N31" s="55" t="str">
        <f>""</f>
        <v/>
      </c>
      <c r="O31" s="55" t="str">
        <f>""</f>
        <v/>
      </c>
      <c r="P31" s="53" t="str">
        <f>""</f>
        <v/>
      </c>
      <c r="Q31" s="45" t="str">
        <f>""</f>
        <v/>
      </c>
      <c r="R31" s="45" t="s">
        <v>19</v>
      </c>
      <c r="S31" s="45" t="s">
        <v>1461</v>
      </c>
      <c r="T31" s="26"/>
    </row>
    <row r="32" spans="1:20" ht="38.25">
      <c r="A32" s="47">
        <f t="shared" si="0"/>
        <v>1535</v>
      </c>
      <c r="B32" s="50">
        <v>535</v>
      </c>
      <c r="C32" s="50">
        <v>9163086</v>
      </c>
      <c r="D32" s="50">
        <v>3086</v>
      </c>
      <c r="E32" s="50">
        <v>115663</v>
      </c>
      <c r="F32" s="50" t="s">
        <v>1468</v>
      </c>
      <c r="G32" s="50" t="s">
        <v>87</v>
      </c>
      <c r="H32" s="100" t="s">
        <v>1472</v>
      </c>
      <c r="I32" s="45" t="s">
        <v>1793</v>
      </c>
      <c r="J32" s="45" t="str">
        <f>""</f>
        <v/>
      </c>
      <c r="K32" s="45">
        <v>435.48</v>
      </c>
      <c r="L32" s="45">
        <v>1</v>
      </c>
      <c r="M32" s="94">
        <v>42459</v>
      </c>
      <c r="N32" s="94" t="str">
        <f>""</f>
        <v/>
      </c>
      <c r="O32" s="94">
        <v>43555</v>
      </c>
      <c r="P32" s="45" t="s">
        <v>1677</v>
      </c>
      <c r="Q32" s="45" t="str">
        <f>""</f>
        <v/>
      </c>
      <c r="R32" s="45" t="s">
        <v>19</v>
      </c>
      <c r="S32" s="45" t="s">
        <v>1662</v>
      </c>
    </row>
    <row r="33" spans="1:20" ht="38.25">
      <c r="A33" s="47">
        <f t="shared" si="0"/>
        <v>1536</v>
      </c>
      <c r="B33" s="47">
        <v>536</v>
      </c>
      <c r="C33" s="47">
        <v>9163017</v>
      </c>
      <c r="D33" s="47">
        <v>3017</v>
      </c>
      <c r="E33" s="47">
        <v>115609</v>
      </c>
      <c r="F33" s="47" t="s">
        <v>1469</v>
      </c>
      <c r="G33" s="47" t="s">
        <v>87</v>
      </c>
      <c r="H33" s="54" t="s">
        <v>1472</v>
      </c>
      <c r="I33" s="62" t="str">
        <f>""</f>
        <v/>
      </c>
      <c r="J33" s="62" t="s">
        <v>1794</v>
      </c>
      <c r="K33" s="76">
        <v>297.16000000000003</v>
      </c>
      <c r="L33" s="76">
        <v>1</v>
      </c>
      <c r="M33" s="56" t="s">
        <v>1795</v>
      </c>
      <c r="N33" s="56" t="str">
        <f>""</f>
        <v/>
      </c>
      <c r="O33" s="56" t="s">
        <v>1796</v>
      </c>
      <c r="P33" s="62" t="s">
        <v>19</v>
      </c>
      <c r="Q33" s="76" t="str">
        <f>""</f>
        <v/>
      </c>
      <c r="R33" s="45" t="s">
        <v>19</v>
      </c>
      <c r="S33" s="45" t="s">
        <v>1662</v>
      </c>
    </row>
    <row r="34" spans="1:20" ht="38.25">
      <c r="A34" s="47">
        <f t="shared" si="0"/>
        <v>1538</v>
      </c>
      <c r="B34" s="47">
        <v>538</v>
      </c>
      <c r="C34" s="47">
        <v>9162041</v>
      </c>
      <c r="D34" s="47">
        <v>2041</v>
      </c>
      <c r="E34" s="47">
        <v>115501</v>
      </c>
      <c r="F34" s="47" t="s">
        <v>154</v>
      </c>
      <c r="G34" s="47" t="s">
        <v>87</v>
      </c>
      <c r="H34" s="54" t="s">
        <v>1472</v>
      </c>
      <c r="I34" s="52" t="s">
        <v>1793</v>
      </c>
      <c r="J34" s="52" t="s">
        <v>1797</v>
      </c>
      <c r="K34" s="52" t="s">
        <v>1798</v>
      </c>
      <c r="L34" s="52">
        <v>1</v>
      </c>
      <c r="M34" s="55" t="s">
        <v>1799</v>
      </c>
      <c r="N34" s="55" t="str">
        <f>""</f>
        <v/>
      </c>
      <c r="O34" s="55" t="s">
        <v>1800</v>
      </c>
      <c r="P34" s="53" t="s">
        <v>19</v>
      </c>
      <c r="Q34" s="45" t="str">
        <f>""</f>
        <v/>
      </c>
      <c r="R34" s="45" t="s">
        <v>19</v>
      </c>
      <c r="S34" s="45" t="s">
        <v>1662</v>
      </c>
    </row>
    <row r="35" spans="1:20" ht="25.5">
      <c r="A35" s="47">
        <f t="shared" si="0"/>
        <v>1539</v>
      </c>
      <c r="B35" s="47">
        <v>539</v>
      </c>
      <c r="C35" s="47">
        <v>9163018</v>
      </c>
      <c r="D35" s="47">
        <v>3018</v>
      </c>
      <c r="E35" s="47">
        <v>115610</v>
      </c>
      <c r="F35" s="47" t="s">
        <v>1470</v>
      </c>
      <c r="G35" s="47"/>
      <c r="H35" s="49" t="s">
        <v>19</v>
      </c>
      <c r="I35" s="58" t="str">
        <f>""</f>
        <v/>
      </c>
      <c r="J35" s="58" t="str">
        <f>""</f>
        <v/>
      </c>
      <c r="K35" s="58" t="str">
        <f>""</f>
        <v/>
      </c>
      <c r="L35" s="58" t="str">
        <f>""</f>
        <v/>
      </c>
      <c r="M35" s="95" t="str">
        <f>""</f>
        <v/>
      </c>
      <c r="N35" s="95" t="str">
        <f>""</f>
        <v/>
      </c>
      <c r="O35" s="95" t="str">
        <f>""</f>
        <v/>
      </c>
      <c r="P35" s="58" t="str">
        <f>""</f>
        <v/>
      </c>
      <c r="Q35" s="58" t="str">
        <f>""</f>
        <v/>
      </c>
      <c r="R35" s="45" t="s">
        <v>19</v>
      </c>
      <c r="S35" s="45" t="s">
        <v>1461</v>
      </c>
    </row>
    <row r="36" spans="1:20" ht="38.25" customHeight="1">
      <c r="A36" s="47">
        <f t="shared" si="0"/>
        <v>1546</v>
      </c>
      <c r="B36" s="48">
        <v>546</v>
      </c>
      <c r="C36" s="48">
        <v>9162103</v>
      </c>
      <c r="D36" s="48">
        <v>2103</v>
      </c>
      <c r="E36" s="48">
        <v>115549</v>
      </c>
      <c r="F36" s="48" t="s">
        <v>209</v>
      </c>
      <c r="G36" s="48" t="s">
        <v>87</v>
      </c>
      <c r="H36" s="49" t="s">
        <v>1472</v>
      </c>
      <c r="I36" s="62" t="s">
        <v>1801</v>
      </c>
      <c r="J36" s="62" t="s">
        <v>1802</v>
      </c>
      <c r="K36" s="96">
        <f>2595*4</f>
        <v>10380</v>
      </c>
      <c r="L36" s="76">
        <v>2</v>
      </c>
      <c r="M36" s="103">
        <v>43539</v>
      </c>
      <c r="N36" s="104">
        <v>60</v>
      </c>
      <c r="O36" s="89">
        <f>EDATE(M36,N36)-1</f>
        <v>45365</v>
      </c>
      <c r="P36" s="62" t="s">
        <v>1803</v>
      </c>
      <c r="Q36" s="123">
        <v>50310.02</v>
      </c>
      <c r="R36" s="45" t="s">
        <v>17</v>
      </c>
      <c r="S36" s="52" t="str">
        <f>""</f>
        <v/>
      </c>
      <c r="T36" s="124" t="s">
        <v>1804</v>
      </c>
    </row>
    <row r="37" spans="1:20" ht="38.25">
      <c r="A37" s="47">
        <f t="shared" si="0"/>
        <v>1547</v>
      </c>
      <c r="B37" s="50">
        <v>547</v>
      </c>
      <c r="C37" s="50">
        <v>9162141</v>
      </c>
      <c r="D37" s="50">
        <v>2141</v>
      </c>
      <c r="E37" s="50">
        <v>115576</v>
      </c>
      <c r="F37" s="50" t="s">
        <v>1419</v>
      </c>
      <c r="G37" s="50" t="s">
        <v>87</v>
      </c>
      <c r="H37" s="100" t="s">
        <v>17</v>
      </c>
      <c r="I37" s="62" t="str">
        <f>""</f>
        <v/>
      </c>
      <c r="J37" s="62" t="s">
        <v>1805</v>
      </c>
      <c r="K37" s="76">
        <v>735</v>
      </c>
      <c r="L37" s="76">
        <v>1</v>
      </c>
      <c r="M37" s="56">
        <v>43405</v>
      </c>
      <c r="N37" s="56" t="str">
        <f>""</f>
        <v/>
      </c>
      <c r="O37" s="56">
        <v>44865</v>
      </c>
      <c r="P37" s="62" t="s">
        <v>1558</v>
      </c>
      <c r="Q37" s="76" t="str">
        <f>""</f>
        <v/>
      </c>
      <c r="R37" s="45" t="s">
        <v>19</v>
      </c>
      <c r="S37" s="45" t="s">
        <v>1662</v>
      </c>
    </row>
    <row r="38" spans="1:20" ht="38.25">
      <c r="A38" s="47">
        <f t="shared" si="0"/>
        <v>1551</v>
      </c>
      <c r="B38" s="51">
        <v>551</v>
      </c>
      <c r="C38" s="51">
        <v>9162056</v>
      </c>
      <c r="D38" s="51">
        <v>2056</v>
      </c>
      <c r="E38" s="51">
        <v>115515</v>
      </c>
      <c r="F38" s="51" t="s">
        <v>221</v>
      </c>
      <c r="G38" s="51" t="s">
        <v>87</v>
      </c>
      <c r="H38" s="60" t="s">
        <v>1472</v>
      </c>
      <c r="I38" s="52" t="str">
        <f>""</f>
        <v/>
      </c>
      <c r="J38" s="52" t="s">
        <v>1806</v>
      </c>
      <c r="K38" s="52">
        <v>543.64</v>
      </c>
      <c r="L38" s="52">
        <v>1</v>
      </c>
      <c r="M38" s="55">
        <v>42748</v>
      </c>
      <c r="N38" s="55" t="str">
        <f>""</f>
        <v/>
      </c>
      <c r="O38" s="55">
        <v>44574</v>
      </c>
      <c r="P38" s="53" t="str">
        <f>""</f>
        <v/>
      </c>
      <c r="Q38" s="45" t="str">
        <f>""</f>
        <v/>
      </c>
      <c r="R38" s="45" t="s">
        <v>19</v>
      </c>
      <c r="S38" s="45" t="s">
        <v>1662</v>
      </c>
    </row>
    <row r="39" spans="1:20" ht="38.25">
      <c r="A39" s="47">
        <f t="shared" si="0"/>
        <v>2551</v>
      </c>
      <c r="B39" s="51">
        <v>551</v>
      </c>
      <c r="C39" s="51">
        <v>9162056</v>
      </c>
      <c r="D39" s="51">
        <v>2056</v>
      </c>
      <c r="E39" s="51">
        <v>115515</v>
      </c>
      <c r="F39" s="51" t="s">
        <v>221</v>
      </c>
      <c r="G39" s="51" t="s">
        <v>87</v>
      </c>
      <c r="H39" s="60" t="s">
        <v>1472</v>
      </c>
      <c r="I39" s="52" t="str">
        <f>""</f>
        <v/>
      </c>
      <c r="J39" s="52" t="s">
        <v>1807</v>
      </c>
      <c r="K39" s="52">
        <v>297.16000000000003</v>
      </c>
      <c r="L39" s="52">
        <v>1</v>
      </c>
      <c r="M39" s="55">
        <v>43399</v>
      </c>
      <c r="N39" s="55" t="str">
        <f>""</f>
        <v/>
      </c>
      <c r="O39" s="55">
        <v>45224</v>
      </c>
      <c r="P39" s="53" t="str">
        <f>""</f>
        <v/>
      </c>
      <c r="Q39" s="45" t="str">
        <f>""</f>
        <v/>
      </c>
      <c r="R39" s="45" t="s">
        <v>19</v>
      </c>
      <c r="S39" s="45" t="s">
        <v>1662</v>
      </c>
    </row>
    <row r="40" spans="1:20" ht="38.25">
      <c r="A40" s="47">
        <f t="shared" si="0"/>
        <v>1553</v>
      </c>
      <c r="B40" s="51">
        <v>553</v>
      </c>
      <c r="C40" s="51">
        <v>9163020</v>
      </c>
      <c r="D40" s="51">
        <v>3020</v>
      </c>
      <c r="E40" s="51">
        <v>115612</v>
      </c>
      <c r="F40" s="51" t="s">
        <v>1471</v>
      </c>
      <c r="G40" s="51" t="s">
        <v>87</v>
      </c>
      <c r="H40" s="49" t="s">
        <v>1472</v>
      </c>
      <c r="I40" s="62" t="str">
        <f>""</f>
        <v/>
      </c>
      <c r="J40" s="62" t="s">
        <v>1808</v>
      </c>
      <c r="K40" s="75">
        <v>448</v>
      </c>
      <c r="L40" s="76">
        <v>1</v>
      </c>
      <c r="M40" s="56">
        <v>43040</v>
      </c>
      <c r="N40" s="104" t="str">
        <f>""</f>
        <v/>
      </c>
      <c r="O40" s="56">
        <v>44500</v>
      </c>
      <c r="P40" s="62" t="s">
        <v>19</v>
      </c>
      <c r="Q40" s="76" t="str">
        <f>""</f>
        <v/>
      </c>
      <c r="R40" s="45" t="s">
        <v>19</v>
      </c>
      <c r="S40" s="45" t="s">
        <v>1662</v>
      </c>
      <c r="T40" s="26"/>
    </row>
    <row r="41" spans="1:20" ht="38.25">
      <c r="A41" s="47">
        <f t="shared" si="0"/>
        <v>2553</v>
      </c>
      <c r="B41" s="51">
        <v>553</v>
      </c>
      <c r="C41" s="51">
        <v>9163020</v>
      </c>
      <c r="D41" s="51">
        <v>3020</v>
      </c>
      <c r="E41" s="51">
        <v>115612</v>
      </c>
      <c r="F41" s="51" t="s">
        <v>1471</v>
      </c>
      <c r="G41" s="51" t="s">
        <v>87</v>
      </c>
      <c r="H41" s="60" t="s">
        <v>1472</v>
      </c>
      <c r="I41" s="76" t="str">
        <f>""</f>
        <v/>
      </c>
      <c r="J41" s="76" t="s">
        <v>1809</v>
      </c>
      <c r="K41" s="75">
        <v>144</v>
      </c>
      <c r="L41" s="76">
        <v>1</v>
      </c>
      <c r="M41" s="56">
        <v>43040</v>
      </c>
      <c r="N41" s="56" t="str">
        <f>""</f>
        <v/>
      </c>
      <c r="O41" s="56">
        <v>44500</v>
      </c>
      <c r="P41" s="62" t="s">
        <v>19</v>
      </c>
      <c r="Q41" s="76" t="str">
        <f>""</f>
        <v/>
      </c>
      <c r="R41" s="45" t="s">
        <v>19</v>
      </c>
      <c r="S41" s="45" t="s">
        <v>1662</v>
      </c>
      <c r="T41" s="26"/>
    </row>
    <row r="42" spans="1:20" ht="51">
      <c r="A42" s="47">
        <f t="shared" si="0"/>
        <v>1554</v>
      </c>
      <c r="B42" s="50">
        <v>554</v>
      </c>
      <c r="C42" s="50">
        <v>9162171</v>
      </c>
      <c r="D42" s="50">
        <v>2171</v>
      </c>
      <c r="E42" s="50">
        <v>115600</v>
      </c>
      <c r="F42" s="50" t="s">
        <v>190</v>
      </c>
      <c r="G42" s="50" t="s">
        <v>87</v>
      </c>
      <c r="H42" s="54" t="s">
        <v>1472</v>
      </c>
      <c r="I42" s="45" t="str">
        <f>""</f>
        <v/>
      </c>
      <c r="J42" s="45" t="s">
        <v>1810</v>
      </c>
      <c r="K42" s="45">
        <v>1307.72</v>
      </c>
      <c r="L42" s="45">
        <v>5</v>
      </c>
      <c r="M42" s="94">
        <v>43161</v>
      </c>
      <c r="N42" s="94" t="str">
        <f>""</f>
        <v/>
      </c>
      <c r="O42" s="94">
        <v>44621</v>
      </c>
      <c r="P42" s="45" t="s">
        <v>19</v>
      </c>
      <c r="Q42" s="45" t="str">
        <f>""</f>
        <v/>
      </c>
      <c r="R42" s="45" t="s">
        <v>19</v>
      </c>
      <c r="S42" s="45" t="s">
        <v>1662</v>
      </c>
    </row>
    <row r="43" spans="1:20" ht="25.5">
      <c r="A43" s="47">
        <f t="shared" si="0"/>
        <v>1558</v>
      </c>
      <c r="B43" s="50">
        <v>558</v>
      </c>
      <c r="C43" s="50">
        <v>9162042</v>
      </c>
      <c r="D43" s="50">
        <v>2042</v>
      </c>
      <c r="E43" s="50">
        <v>115502</v>
      </c>
      <c r="F43" s="59" t="s">
        <v>1477</v>
      </c>
      <c r="G43" s="50" t="s">
        <v>87</v>
      </c>
      <c r="H43" s="49" t="s">
        <v>19</v>
      </c>
      <c r="I43" s="45" t="str">
        <f>""</f>
        <v/>
      </c>
      <c r="J43" s="45" t="str">
        <f>""</f>
        <v/>
      </c>
      <c r="K43" s="45" t="str">
        <f>""</f>
        <v/>
      </c>
      <c r="L43" s="45" t="str">
        <f>""</f>
        <v/>
      </c>
      <c r="M43" s="94" t="str">
        <f>""</f>
        <v/>
      </c>
      <c r="N43" s="94" t="str">
        <f>""</f>
        <v/>
      </c>
      <c r="O43" s="94" t="str">
        <f>""</f>
        <v/>
      </c>
      <c r="P43" s="45" t="str">
        <f>""</f>
        <v/>
      </c>
      <c r="Q43" s="45" t="str">
        <f>""</f>
        <v/>
      </c>
      <c r="R43" s="45" t="s">
        <v>19</v>
      </c>
      <c r="S43" s="45" t="s">
        <v>1461</v>
      </c>
    </row>
    <row r="44" spans="1:20" ht="38.25">
      <c r="A44" s="47">
        <f t="shared" si="0"/>
        <v>1559</v>
      </c>
      <c r="B44" s="50">
        <v>559</v>
      </c>
      <c r="C44" s="50">
        <v>9162045</v>
      </c>
      <c r="D44" s="50">
        <v>2045</v>
      </c>
      <c r="E44" s="50">
        <v>115505</v>
      </c>
      <c r="F44" s="50" t="s">
        <v>1478</v>
      </c>
      <c r="G44" s="50" t="s">
        <v>87</v>
      </c>
      <c r="H44" s="54" t="s">
        <v>1472</v>
      </c>
      <c r="I44" s="45" t="s">
        <v>1811</v>
      </c>
      <c r="J44" s="45" t="s">
        <v>1812</v>
      </c>
      <c r="K44" s="45">
        <v>256</v>
      </c>
      <c r="L44" s="45">
        <v>1</v>
      </c>
      <c r="M44" s="94">
        <v>42878</v>
      </c>
      <c r="N44" s="94" t="str">
        <f>""</f>
        <v/>
      </c>
      <c r="O44" s="94">
        <v>44703</v>
      </c>
      <c r="P44" s="45" t="s">
        <v>1558</v>
      </c>
      <c r="Q44" s="45" t="str">
        <f>""</f>
        <v/>
      </c>
      <c r="R44" s="45" t="s">
        <v>19</v>
      </c>
      <c r="S44" s="45" t="s">
        <v>1662</v>
      </c>
    </row>
    <row r="45" spans="1:20" ht="38.25">
      <c r="A45" s="47">
        <f t="shared" si="0"/>
        <v>1564</v>
      </c>
      <c r="B45" s="47">
        <v>564</v>
      </c>
      <c r="C45" s="47">
        <v>9162047</v>
      </c>
      <c r="D45" s="47">
        <v>2047</v>
      </c>
      <c r="E45" s="47">
        <v>115507</v>
      </c>
      <c r="F45" s="47" t="s">
        <v>776</v>
      </c>
      <c r="G45" s="47" t="s">
        <v>87</v>
      </c>
      <c r="H45" s="54" t="s">
        <v>1472</v>
      </c>
      <c r="I45" s="45" t="s">
        <v>1793</v>
      </c>
      <c r="J45" s="45" t="str">
        <f>""</f>
        <v/>
      </c>
      <c r="K45" s="45">
        <v>890.8</v>
      </c>
      <c r="L45" s="45">
        <v>2</v>
      </c>
      <c r="M45" s="94">
        <v>43252</v>
      </c>
      <c r="N45" s="94" t="str">
        <f>""</f>
        <v/>
      </c>
      <c r="O45" s="94">
        <v>44348</v>
      </c>
      <c r="P45" s="45" t="s">
        <v>1558</v>
      </c>
      <c r="Q45" s="45" t="str">
        <f>""</f>
        <v/>
      </c>
      <c r="R45" s="45" t="s">
        <v>19</v>
      </c>
      <c r="S45" s="45" t="s">
        <v>1662</v>
      </c>
    </row>
    <row r="46" spans="1:20" ht="38.25">
      <c r="A46" s="47">
        <f t="shared" si="0"/>
        <v>1565</v>
      </c>
      <c r="B46" s="47">
        <v>565</v>
      </c>
      <c r="C46" s="47">
        <v>9163078</v>
      </c>
      <c r="D46" s="47">
        <v>3078</v>
      </c>
      <c r="E46" s="47">
        <v>115659</v>
      </c>
      <c r="F46" s="47" t="s">
        <v>1479</v>
      </c>
      <c r="G46" s="47" t="s">
        <v>87</v>
      </c>
      <c r="H46" s="54" t="s">
        <v>1472</v>
      </c>
      <c r="I46" s="62" t="str">
        <f>""</f>
        <v/>
      </c>
      <c r="J46" s="62" t="s">
        <v>1813</v>
      </c>
      <c r="K46" s="98">
        <v>483.4</v>
      </c>
      <c r="L46" s="76">
        <v>1</v>
      </c>
      <c r="M46" s="56">
        <v>42922</v>
      </c>
      <c r="N46" s="56" t="str">
        <f>""</f>
        <v/>
      </c>
      <c r="O46" s="56">
        <v>44747</v>
      </c>
      <c r="P46" s="62" t="s">
        <v>19</v>
      </c>
      <c r="Q46" s="76" t="str">
        <f>""</f>
        <v/>
      </c>
      <c r="R46" s="45" t="s">
        <v>19</v>
      </c>
      <c r="S46" s="45" t="s">
        <v>1662</v>
      </c>
    </row>
    <row r="47" spans="1:20" ht="38.25">
      <c r="A47" s="47">
        <f t="shared" si="0"/>
        <v>1567</v>
      </c>
      <c r="B47" s="47">
        <v>567</v>
      </c>
      <c r="C47" s="47">
        <v>9163335</v>
      </c>
      <c r="D47" s="47">
        <v>3335</v>
      </c>
      <c r="E47" s="47">
        <v>115690</v>
      </c>
      <c r="F47" s="47" t="s">
        <v>1480</v>
      </c>
      <c r="G47" s="47" t="s">
        <v>87</v>
      </c>
      <c r="H47" s="54" t="s">
        <v>1472</v>
      </c>
      <c r="I47" s="45" t="s">
        <v>1814</v>
      </c>
      <c r="J47" s="45" t="str">
        <f>""</f>
        <v/>
      </c>
      <c r="K47" s="45">
        <v>637.44000000000005</v>
      </c>
      <c r="L47" s="45">
        <v>1</v>
      </c>
      <c r="M47" s="94">
        <v>42887</v>
      </c>
      <c r="N47" s="94" t="str">
        <f>""</f>
        <v/>
      </c>
      <c r="O47" s="94">
        <v>44713</v>
      </c>
      <c r="P47" s="45" t="s">
        <v>19</v>
      </c>
      <c r="Q47" s="45" t="str">
        <f>""</f>
        <v/>
      </c>
      <c r="R47" s="45" t="s">
        <v>19</v>
      </c>
      <c r="S47" s="45" t="s">
        <v>1662</v>
      </c>
    </row>
    <row r="48" spans="1:20" ht="51">
      <c r="A48" s="47">
        <f t="shared" si="0"/>
        <v>1569</v>
      </c>
      <c r="B48" s="50">
        <v>569</v>
      </c>
      <c r="C48" s="50">
        <v>9162105</v>
      </c>
      <c r="D48" s="50">
        <v>2105</v>
      </c>
      <c r="E48" s="50">
        <v>115550</v>
      </c>
      <c r="F48" s="50" t="s">
        <v>432</v>
      </c>
      <c r="G48" s="50" t="s">
        <v>87</v>
      </c>
      <c r="H48" s="100" t="s">
        <v>1472</v>
      </c>
      <c r="I48" s="62" t="s">
        <v>1815</v>
      </c>
      <c r="J48" s="62" t="str">
        <f>""</f>
        <v/>
      </c>
      <c r="K48" s="76">
        <v>1808</v>
      </c>
      <c r="L48" s="76">
        <v>2</v>
      </c>
      <c r="M48" s="56">
        <v>43118</v>
      </c>
      <c r="N48" s="56" t="str">
        <f>""</f>
        <v/>
      </c>
      <c r="O48" s="56">
        <v>44578</v>
      </c>
      <c r="P48" s="62" t="s">
        <v>19</v>
      </c>
      <c r="Q48" s="76" t="str">
        <f>""</f>
        <v/>
      </c>
      <c r="R48" s="45" t="s">
        <v>19</v>
      </c>
      <c r="S48" s="45" t="s">
        <v>1714</v>
      </c>
    </row>
    <row r="49" spans="1:20" ht="51">
      <c r="A49" s="47">
        <f t="shared" si="0"/>
        <v>1574</v>
      </c>
      <c r="B49" s="50">
        <v>574</v>
      </c>
      <c r="C49" s="50">
        <v>9163311</v>
      </c>
      <c r="D49" s="50">
        <v>3311</v>
      </c>
      <c r="E49" s="50">
        <v>115675</v>
      </c>
      <c r="F49" s="50" t="s">
        <v>1481</v>
      </c>
      <c r="G49" s="50" t="s">
        <v>87</v>
      </c>
      <c r="H49" s="100" t="s">
        <v>1472</v>
      </c>
      <c r="I49" s="45" t="s">
        <v>1816</v>
      </c>
      <c r="J49" s="45" t="s">
        <v>1817</v>
      </c>
      <c r="K49" s="45">
        <v>552</v>
      </c>
      <c r="L49" s="45">
        <v>1</v>
      </c>
      <c r="M49" s="94" t="s">
        <v>1818</v>
      </c>
      <c r="N49" s="94" t="str">
        <f>""</f>
        <v/>
      </c>
      <c r="O49" s="94" t="s">
        <v>1819</v>
      </c>
      <c r="P49" s="45" t="s">
        <v>1820</v>
      </c>
      <c r="Q49" s="45" t="s">
        <v>1729</v>
      </c>
      <c r="R49" s="45" t="s">
        <v>19</v>
      </c>
      <c r="S49" s="45" t="s">
        <v>1662</v>
      </c>
    </row>
    <row r="50" spans="1:20" ht="38.25">
      <c r="A50" s="47">
        <f t="shared" si="0"/>
        <v>1578</v>
      </c>
      <c r="B50" s="50">
        <v>578</v>
      </c>
      <c r="C50" s="50">
        <v>9163315</v>
      </c>
      <c r="D50" s="50">
        <v>3315</v>
      </c>
      <c r="E50" s="50">
        <v>115678</v>
      </c>
      <c r="F50" s="50" t="s">
        <v>1482</v>
      </c>
      <c r="G50" s="50" t="s">
        <v>87</v>
      </c>
      <c r="H50" s="100" t="s">
        <v>1472</v>
      </c>
      <c r="I50" s="45" t="s">
        <v>1821</v>
      </c>
      <c r="J50" s="45" t="str">
        <f>""</f>
        <v/>
      </c>
      <c r="K50" s="45">
        <v>1536</v>
      </c>
      <c r="L50" s="45">
        <v>2</v>
      </c>
      <c r="M50" s="94" t="s">
        <v>1822</v>
      </c>
      <c r="N50" s="94" t="str">
        <f>""</f>
        <v/>
      </c>
      <c r="O50" s="94" t="s">
        <v>1823</v>
      </c>
      <c r="P50" s="45" t="s">
        <v>1677</v>
      </c>
      <c r="Q50" s="45" t="str">
        <f>""</f>
        <v/>
      </c>
      <c r="R50" s="45" t="s">
        <v>19</v>
      </c>
      <c r="S50" s="45" t="s">
        <v>1662</v>
      </c>
    </row>
    <row r="51" spans="1:20" ht="63.75">
      <c r="A51" s="47">
        <f t="shared" si="0"/>
        <v>1579</v>
      </c>
      <c r="B51" s="50">
        <v>579</v>
      </c>
      <c r="C51" s="50">
        <v>9162132</v>
      </c>
      <c r="D51" s="50">
        <v>2132</v>
      </c>
      <c r="E51" s="50">
        <v>115569</v>
      </c>
      <c r="F51" s="50" t="s">
        <v>1483</v>
      </c>
      <c r="G51" s="50" t="s">
        <v>87</v>
      </c>
      <c r="H51" s="100" t="s">
        <v>1472</v>
      </c>
      <c r="I51" s="61" t="str">
        <f>""</f>
        <v/>
      </c>
      <c r="J51" s="61" t="s">
        <v>1824</v>
      </c>
      <c r="K51" s="76">
        <v>3035.12</v>
      </c>
      <c r="L51" s="76">
        <v>12</v>
      </c>
      <c r="M51" s="56">
        <v>42668</v>
      </c>
      <c r="N51" s="56" t="str">
        <f>""</f>
        <v/>
      </c>
      <c r="O51" s="56">
        <v>43762</v>
      </c>
      <c r="P51" s="61" t="s">
        <v>1677</v>
      </c>
      <c r="Q51" s="76" t="str">
        <f>""</f>
        <v/>
      </c>
      <c r="R51" s="45" t="s">
        <v>19</v>
      </c>
      <c r="S51" s="52" t="s">
        <v>1825</v>
      </c>
    </row>
    <row r="52" spans="1:20" ht="38.25">
      <c r="A52" s="47">
        <f t="shared" si="0"/>
        <v>1580</v>
      </c>
      <c r="B52" s="50">
        <v>580</v>
      </c>
      <c r="C52" s="50">
        <v>9162143</v>
      </c>
      <c r="D52" s="50">
        <v>2143</v>
      </c>
      <c r="E52" s="50">
        <v>115578</v>
      </c>
      <c r="F52" s="50" t="s">
        <v>293</v>
      </c>
      <c r="G52" s="50" t="s">
        <v>87</v>
      </c>
      <c r="H52" s="100" t="s">
        <v>1472</v>
      </c>
      <c r="I52" s="45" t="s">
        <v>1826</v>
      </c>
      <c r="J52" s="45" t="s">
        <v>1827</v>
      </c>
      <c r="K52" s="45">
        <v>1215.5999999999999</v>
      </c>
      <c r="L52" s="45">
        <v>2</v>
      </c>
      <c r="M52" s="94">
        <v>42583</v>
      </c>
      <c r="N52" s="94" t="str">
        <f>""</f>
        <v/>
      </c>
      <c r="O52" s="94">
        <v>43677</v>
      </c>
      <c r="P52" s="45" t="str">
        <f>""</f>
        <v/>
      </c>
      <c r="Q52" s="45" t="str">
        <f>""</f>
        <v/>
      </c>
      <c r="R52" s="45" t="s">
        <v>19</v>
      </c>
      <c r="S52" s="45" t="s">
        <v>1662</v>
      </c>
    </row>
    <row r="53" spans="1:20" ht="38.25">
      <c r="A53" s="47">
        <f t="shared" si="0"/>
        <v>1581</v>
      </c>
      <c r="B53" s="50">
        <v>581</v>
      </c>
      <c r="C53" s="50">
        <v>9163346</v>
      </c>
      <c r="D53" s="50">
        <v>3346</v>
      </c>
      <c r="E53" s="50">
        <v>115699</v>
      </c>
      <c r="F53" s="50" t="s">
        <v>1484</v>
      </c>
      <c r="G53" s="50" t="s">
        <v>87</v>
      </c>
      <c r="H53" s="100" t="s">
        <v>1472</v>
      </c>
      <c r="I53" s="45" t="str">
        <f>""</f>
        <v/>
      </c>
      <c r="J53" s="45" t="s">
        <v>1828</v>
      </c>
      <c r="K53" s="45">
        <v>875</v>
      </c>
      <c r="L53" s="45">
        <v>1</v>
      </c>
      <c r="M53" s="94">
        <v>42309</v>
      </c>
      <c r="N53" s="94" t="str">
        <f>""</f>
        <v/>
      </c>
      <c r="O53" s="94">
        <v>43770</v>
      </c>
      <c r="P53" s="45" t="s">
        <v>1558</v>
      </c>
      <c r="Q53" s="45" t="str">
        <f>""</f>
        <v/>
      </c>
      <c r="R53" s="45" t="s">
        <v>19</v>
      </c>
      <c r="S53" s="45" t="s">
        <v>1662</v>
      </c>
    </row>
    <row r="54" spans="1:20" ht="38.25">
      <c r="A54" s="47">
        <f t="shared" si="0"/>
        <v>1582</v>
      </c>
      <c r="B54" s="50">
        <v>582</v>
      </c>
      <c r="C54" s="50">
        <v>9163313</v>
      </c>
      <c r="D54" s="50">
        <v>3313</v>
      </c>
      <c r="E54" s="50">
        <v>115676</v>
      </c>
      <c r="F54" s="50" t="s">
        <v>1485</v>
      </c>
      <c r="G54" s="50" t="s">
        <v>87</v>
      </c>
      <c r="H54" s="100" t="s">
        <v>1472</v>
      </c>
      <c r="I54" s="62" t="str">
        <f>""</f>
        <v/>
      </c>
      <c r="J54" s="62" t="s">
        <v>1829</v>
      </c>
      <c r="K54" s="98">
        <v>688.56</v>
      </c>
      <c r="L54" s="76">
        <v>2</v>
      </c>
      <c r="M54" s="56">
        <v>43313</v>
      </c>
      <c r="N54" s="56" t="str">
        <f>""</f>
        <v/>
      </c>
      <c r="O54" s="56">
        <v>44044</v>
      </c>
      <c r="P54" s="62" t="s">
        <v>1558</v>
      </c>
      <c r="Q54" s="76" t="str">
        <f>""</f>
        <v/>
      </c>
      <c r="R54" s="45" t="s">
        <v>19</v>
      </c>
      <c r="S54" s="45" t="s">
        <v>1662</v>
      </c>
    </row>
    <row r="55" spans="1:20">
      <c r="A55" s="47">
        <f t="shared" si="0"/>
        <v>1583</v>
      </c>
      <c r="B55" s="50">
        <v>583</v>
      </c>
      <c r="C55" s="50">
        <v>9162138</v>
      </c>
      <c r="D55" s="50">
        <v>2138</v>
      </c>
      <c r="E55" s="50">
        <v>115574</v>
      </c>
      <c r="F55" s="50" t="s">
        <v>301</v>
      </c>
      <c r="G55" s="50" t="s">
        <v>87</v>
      </c>
      <c r="H55" s="60" t="s">
        <v>19</v>
      </c>
      <c r="I55" s="45" t="str">
        <f>""</f>
        <v/>
      </c>
      <c r="J55" s="45" t="str">
        <f>""</f>
        <v/>
      </c>
      <c r="K55" s="45" t="str">
        <f>""</f>
        <v/>
      </c>
      <c r="L55" s="45" t="str">
        <f>""</f>
        <v/>
      </c>
      <c r="M55" s="94" t="str">
        <f>""</f>
        <v/>
      </c>
      <c r="N55" s="94" t="str">
        <f>""</f>
        <v/>
      </c>
      <c r="O55" s="94" t="str">
        <f>""</f>
        <v/>
      </c>
      <c r="P55" s="45" t="str">
        <f>""</f>
        <v/>
      </c>
      <c r="Q55" s="45" t="str">
        <f>""</f>
        <v/>
      </c>
      <c r="R55" s="45" t="s">
        <v>19</v>
      </c>
      <c r="S55" s="45" t="s">
        <v>1461</v>
      </c>
    </row>
    <row r="56" spans="1:20" ht="38.25">
      <c r="A56" s="47">
        <f t="shared" si="0"/>
        <v>1585</v>
      </c>
      <c r="B56" s="50">
        <v>585</v>
      </c>
      <c r="C56" s="50">
        <v>9162117</v>
      </c>
      <c r="D56" s="50">
        <v>2117</v>
      </c>
      <c r="E56" s="50">
        <v>115561</v>
      </c>
      <c r="F56" s="50" t="s">
        <v>311</v>
      </c>
      <c r="G56" s="50" t="s">
        <v>87</v>
      </c>
      <c r="H56" s="100" t="s">
        <v>1472</v>
      </c>
      <c r="I56" s="61" t="str">
        <f>""</f>
        <v/>
      </c>
      <c r="J56" s="61" t="s">
        <v>1830</v>
      </c>
      <c r="K56" s="98">
        <v>503.64</v>
      </c>
      <c r="L56" s="76">
        <v>1</v>
      </c>
      <c r="M56" s="56">
        <v>42614</v>
      </c>
      <c r="N56" s="56" t="str">
        <f>""</f>
        <v/>
      </c>
      <c r="O56" s="56">
        <v>44074</v>
      </c>
      <c r="P56" s="61" t="s">
        <v>19</v>
      </c>
      <c r="Q56" s="76" t="str">
        <f>""</f>
        <v/>
      </c>
      <c r="R56" s="45" t="s">
        <v>19</v>
      </c>
      <c r="S56" s="45" t="s">
        <v>1662</v>
      </c>
    </row>
    <row r="57" spans="1:20" ht="38.25">
      <c r="A57" s="47">
        <f t="shared" si="0"/>
        <v>1586</v>
      </c>
      <c r="B57" s="47">
        <v>586</v>
      </c>
      <c r="C57" s="47">
        <v>9162050</v>
      </c>
      <c r="D57" s="47">
        <v>2050</v>
      </c>
      <c r="E57" s="47">
        <v>115509</v>
      </c>
      <c r="F57" s="47" t="s">
        <v>319</v>
      </c>
      <c r="G57" s="47" t="s">
        <v>87</v>
      </c>
      <c r="H57" s="54" t="s">
        <v>1472</v>
      </c>
      <c r="I57" s="62" t="s">
        <v>1831</v>
      </c>
      <c r="J57" s="62" t="str">
        <f>""</f>
        <v/>
      </c>
      <c r="K57" s="76">
        <v>503.68</v>
      </c>
      <c r="L57" s="76">
        <v>2</v>
      </c>
      <c r="M57" s="56">
        <v>42614</v>
      </c>
      <c r="N57" s="104" t="str">
        <f>""</f>
        <v/>
      </c>
      <c r="O57" s="56">
        <v>44074</v>
      </c>
      <c r="P57" s="62" t="s">
        <v>1558</v>
      </c>
      <c r="Q57" s="76" t="str">
        <f>""</f>
        <v/>
      </c>
      <c r="R57" s="45" t="s">
        <v>19</v>
      </c>
      <c r="S57" s="52" t="s">
        <v>1662</v>
      </c>
      <c r="T57" s="26"/>
    </row>
    <row r="58" spans="1:20">
      <c r="A58" s="47">
        <f t="shared" si="0"/>
        <v>1587</v>
      </c>
      <c r="B58" s="47">
        <v>587</v>
      </c>
      <c r="C58" s="47">
        <v>9163314</v>
      </c>
      <c r="D58" s="47">
        <v>3314</v>
      </c>
      <c r="E58" s="47">
        <v>115677</v>
      </c>
      <c r="F58" s="47" t="s">
        <v>1489</v>
      </c>
      <c r="G58" s="47" t="s">
        <v>87</v>
      </c>
      <c r="H58" s="49" t="s">
        <v>19</v>
      </c>
      <c r="I58" s="45" t="str">
        <f>""</f>
        <v/>
      </c>
      <c r="J58" s="45" t="str">
        <f>""</f>
        <v/>
      </c>
      <c r="K58" s="45" t="str">
        <f>""</f>
        <v/>
      </c>
      <c r="L58" s="45" t="str">
        <f>""</f>
        <v/>
      </c>
      <c r="M58" s="94" t="str">
        <f>""</f>
        <v/>
      </c>
      <c r="N58" s="94" t="str">
        <f>""</f>
        <v/>
      </c>
      <c r="O58" s="94" t="str">
        <f>""</f>
        <v/>
      </c>
      <c r="P58" s="45" t="str">
        <f>""</f>
        <v/>
      </c>
      <c r="Q58" s="45" t="str">
        <f>""</f>
        <v/>
      </c>
      <c r="R58" s="45" t="s">
        <v>19</v>
      </c>
      <c r="S58" s="45" t="s">
        <v>1461</v>
      </c>
    </row>
    <row r="59" spans="1:20" ht="12.75" customHeight="1">
      <c r="A59" s="47">
        <f t="shared" si="0"/>
        <v>1591</v>
      </c>
      <c r="B59" s="50">
        <v>591</v>
      </c>
      <c r="C59" s="50">
        <v>9163316</v>
      </c>
      <c r="D59" s="50">
        <v>3316</v>
      </c>
      <c r="E59" s="50">
        <v>115679</v>
      </c>
      <c r="F59" s="50" t="s">
        <v>1490</v>
      </c>
      <c r="G59" s="50" t="s">
        <v>87</v>
      </c>
      <c r="H59" s="125" t="s">
        <v>1472</v>
      </c>
      <c r="I59" s="52" t="s">
        <v>1832</v>
      </c>
      <c r="J59" s="52" t="s">
        <v>1833</v>
      </c>
      <c r="K59" s="96">
        <f>780*4</f>
        <v>3120</v>
      </c>
      <c r="L59" s="52">
        <v>1</v>
      </c>
      <c r="M59" s="126">
        <v>43390</v>
      </c>
      <c r="N59" s="104">
        <v>60</v>
      </c>
      <c r="O59" s="89">
        <f>EDATE(M59,N59)-1</f>
        <v>45215</v>
      </c>
      <c r="P59" s="53" t="s">
        <v>1803</v>
      </c>
      <c r="Q59" s="123">
        <v>15393.72</v>
      </c>
      <c r="R59" s="45" t="s">
        <v>17</v>
      </c>
      <c r="S59" s="52" t="str">
        <f>""</f>
        <v/>
      </c>
      <c r="T59" s="124" t="s">
        <v>1804</v>
      </c>
    </row>
    <row r="60" spans="1:20" ht="51">
      <c r="A60" s="47">
        <f t="shared" si="0"/>
        <v>1592</v>
      </c>
      <c r="B60" s="50">
        <v>592</v>
      </c>
      <c r="C60" s="50">
        <v>9163317</v>
      </c>
      <c r="D60" s="50">
        <v>3317</v>
      </c>
      <c r="E60" s="50">
        <v>115680</v>
      </c>
      <c r="F60" s="50" t="s">
        <v>1491</v>
      </c>
      <c r="G60" s="50" t="s">
        <v>87</v>
      </c>
      <c r="H60" s="100" t="s">
        <v>1472</v>
      </c>
      <c r="I60" s="45" t="s">
        <v>1793</v>
      </c>
      <c r="J60" s="45" t="s">
        <v>1834</v>
      </c>
      <c r="K60" s="45">
        <v>435.48</v>
      </c>
      <c r="L60" s="45">
        <v>1</v>
      </c>
      <c r="M60" s="94" t="s">
        <v>1835</v>
      </c>
      <c r="N60" s="94" t="str">
        <f>""</f>
        <v/>
      </c>
      <c r="O60" s="94" t="str">
        <f>""</f>
        <v/>
      </c>
      <c r="P60" s="45" t="s">
        <v>1558</v>
      </c>
      <c r="Q60" s="45" t="str">
        <f>""</f>
        <v/>
      </c>
      <c r="R60" s="45" t="s">
        <v>19</v>
      </c>
      <c r="S60" s="45" t="s">
        <v>1662</v>
      </c>
    </row>
    <row r="61" spans="1:20" ht="38.25">
      <c r="A61" s="47">
        <f t="shared" si="0"/>
        <v>1593</v>
      </c>
      <c r="B61" s="51">
        <v>593</v>
      </c>
      <c r="C61" s="51">
        <v>9162142</v>
      </c>
      <c r="D61" s="51">
        <v>2142</v>
      </c>
      <c r="E61" s="51">
        <v>115577</v>
      </c>
      <c r="F61" s="51" t="s">
        <v>1492</v>
      </c>
      <c r="G61" s="51" t="s">
        <v>87</v>
      </c>
      <c r="H61" s="49" t="s">
        <v>1472</v>
      </c>
      <c r="I61" s="61" t="s">
        <v>1836</v>
      </c>
      <c r="J61" s="61" t="s">
        <v>1837</v>
      </c>
      <c r="K61" s="76">
        <v>732</v>
      </c>
      <c r="L61" s="76">
        <v>1</v>
      </c>
      <c r="M61" s="56">
        <v>43437</v>
      </c>
      <c r="N61" s="104" t="str">
        <f>""</f>
        <v/>
      </c>
      <c r="O61" s="56">
        <v>45262</v>
      </c>
      <c r="P61" s="62" t="s">
        <v>19</v>
      </c>
      <c r="Q61" s="76" t="str">
        <f>""</f>
        <v/>
      </c>
      <c r="R61" s="45" t="s">
        <v>19</v>
      </c>
      <c r="S61" s="45" t="s">
        <v>1662</v>
      </c>
      <c r="T61" s="26"/>
    </row>
    <row r="62" spans="1:20" ht="51">
      <c r="A62" s="47">
        <f t="shared" si="0"/>
        <v>2593</v>
      </c>
      <c r="B62" s="51">
        <v>593</v>
      </c>
      <c r="C62" s="51">
        <v>9162142</v>
      </c>
      <c r="D62" s="51">
        <v>2142</v>
      </c>
      <c r="E62" s="51">
        <v>115577</v>
      </c>
      <c r="F62" s="51" t="s">
        <v>1492</v>
      </c>
      <c r="G62" s="51" t="s">
        <v>87</v>
      </c>
      <c r="H62" s="49" t="s">
        <v>1472</v>
      </c>
      <c r="I62" s="92" t="s">
        <v>1836</v>
      </c>
      <c r="J62" s="92" t="s">
        <v>1838</v>
      </c>
      <c r="K62" s="76">
        <v>1716</v>
      </c>
      <c r="L62" s="76">
        <v>1</v>
      </c>
      <c r="M62" s="56">
        <v>42370</v>
      </c>
      <c r="N62" s="56" t="str">
        <f>""</f>
        <v/>
      </c>
      <c r="O62" s="56">
        <v>44197</v>
      </c>
      <c r="P62" s="62" t="s">
        <v>19</v>
      </c>
      <c r="Q62" s="76" t="str">
        <f>""</f>
        <v/>
      </c>
      <c r="R62" s="45" t="s">
        <v>19</v>
      </c>
      <c r="S62" s="45" t="s">
        <v>1714</v>
      </c>
    </row>
    <row r="63" spans="1:20" ht="51">
      <c r="A63" s="47">
        <f t="shared" si="0"/>
        <v>1594</v>
      </c>
      <c r="B63" s="50">
        <v>594</v>
      </c>
      <c r="C63" s="50">
        <v>9163364</v>
      </c>
      <c r="D63" s="50">
        <v>3364</v>
      </c>
      <c r="E63" s="50">
        <v>115713</v>
      </c>
      <c r="F63" s="50" t="s">
        <v>1493</v>
      </c>
      <c r="G63" s="50" t="s">
        <v>87</v>
      </c>
      <c r="H63" s="54" t="s">
        <v>1472</v>
      </c>
      <c r="I63" s="62" t="str">
        <f>""</f>
        <v/>
      </c>
      <c r="J63" s="62" t="s">
        <v>1839</v>
      </c>
      <c r="K63" s="76">
        <v>1358</v>
      </c>
      <c r="L63" s="66">
        <v>1</v>
      </c>
      <c r="M63" s="127">
        <v>42767</v>
      </c>
      <c r="N63" s="127" t="str">
        <f>""</f>
        <v/>
      </c>
      <c r="O63" s="56">
        <v>44228</v>
      </c>
      <c r="P63" s="62" t="s">
        <v>1558</v>
      </c>
      <c r="Q63" s="76" t="str">
        <f>""</f>
        <v/>
      </c>
      <c r="R63" s="45" t="s">
        <v>19</v>
      </c>
      <c r="S63" s="45" t="s">
        <v>1714</v>
      </c>
    </row>
    <row r="64" spans="1:20" ht="51">
      <c r="A64" s="47">
        <f t="shared" si="0"/>
        <v>1596</v>
      </c>
      <c r="B64" s="47">
        <v>596</v>
      </c>
      <c r="C64" s="47">
        <v>9163354</v>
      </c>
      <c r="D64" s="47">
        <v>3354</v>
      </c>
      <c r="E64" s="47">
        <v>115705</v>
      </c>
      <c r="F64" s="47" t="s">
        <v>1494</v>
      </c>
      <c r="G64" s="47" t="s">
        <v>87</v>
      </c>
      <c r="H64" s="54" t="s">
        <v>1472</v>
      </c>
      <c r="I64" s="62" t="str">
        <f>""</f>
        <v/>
      </c>
      <c r="J64" s="62" t="s">
        <v>1840</v>
      </c>
      <c r="K64" s="75">
        <v>1396</v>
      </c>
      <c r="L64" s="76">
        <v>1</v>
      </c>
      <c r="M64" s="56">
        <v>42036</v>
      </c>
      <c r="N64" s="56" t="str">
        <f>""</f>
        <v/>
      </c>
      <c r="O64" s="56">
        <v>43862</v>
      </c>
      <c r="P64" s="62" t="s">
        <v>19</v>
      </c>
      <c r="Q64" s="76" t="str">
        <f>""</f>
        <v/>
      </c>
      <c r="R64" s="45" t="s">
        <v>19</v>
      </c>
      <c r="S64" s="45" t="s">
        <v>1714</v>
      </c>
    </row>
    <row r="65" spans="1:20" ht="51">
      <c r="A65" s="47">
        <f t="shared" si="0"/>
        <v>1598</v>
      </c>
      <c r="B65" s="47">
        <v>598</v>
      </c>
      <c r="C65" s="47">
        <v>9162051</v>
      </c>
      <c r="D65" s="47">
        <v>2051</v>
      </c>
      <c r="E65" s="47">
        <v>115510</v>
      </c>
      <c r="F65" s="47" t="s">
        <v>1495</v>
      </c>
      <c r="G65" s="47" t="s">
        <v>87</v>
      </c>
      <c r="H65" s="54" t="s">
        <v>1472</v>
      </c>
      <c r="I65" s="45" t="s">
        <v>1793</v>
      </c>
      <c r="J65" s="45" t="str">
        <f>""</f>
        <v/>
      </c>
      <c r="K65" s="45">
        <v>1270</v>
      </c>
      <c r="L65" s="45">
        <v>1</v>
      </c>
      <c r="M65" s="94">
        <v>42826</v>
      </c>
      <c r="N65" s="94" t="str">
        <f>""</f>
        <v/>
      </c>
      <c r="O65" s="94">
        <v>43921</v>
      </c>
      <c r="P65" s="45" t="s">
        <v>19</v>
      </c>
      <c r="Q65" s="45" t="str">
        <f>""</f>
        <v/>
      </c>
      <c r="R65" s="45" t="s">
        <v>19</v>
      </c>
      <c r="S65" s="45" t="s">
        <v>1714</v>
      </c>
    </row>
    <row r="66" spans="1:20">
      <c r="A66" s="47">
        <f t="shared" si="0"/>
        <v>1599</v>
      </c>
      <c r="B66" s="47">
        <v>599</v>
      </c>
      <c r="C66" s="47">
        <v>9162052</v>
      </c>
      <c r="D66" s="47">
        <v>2052</v>
      </c>
      <c r="E66" s="47">
        <v>115511</v>
      </c>
      <c r="F66" s="47" t="s">
        <v>1496</v>
      </c>
      <c r="G66" s="47" t="s">
        <v>87</v>
      </c>
      <c r="H66" s="54" t="s">
        <v>1472</v>
      </c>
      <c r="I66" s="45" t="s">
        <v>1841</v>
      </c>
      <c r="J66" s="45" t="s">
        <v>1842</v>
      </c>
      <c r="K66" s="45">
        <v>1212</v>
      </c>
      <c r="L66" s="45">
        <v>1</v>
      </c>
      <c r="M66" s="103">
        <v>42412</v>
      </c>
      <c r="N66" s="104">
        <v>60</v>
      </c>
      <c r="O66" s="89">
        <f>EDATE(M66,N66)-1</f>
        <v>44238</v>
      </c>
      <c r="P66" s="45" t="s">
        <v>1472</v>
      </c>
      <c r="Q66" s="128">
        <v>5979.87</v>
      </c>
      <c r="R66" s="45" t="s">
        <v>17</v>
      </c>
      <c r="S66" s="45" t="str">
        <f>""</f>
        <v/>
      </c>
      <c r="T66" s="26"/>
    </row>
    <row r="67" spans="1:20" ht="76.5">
      <c r="A67" s="47">
        <f t="shared" si="0"/>
        <v>1603</v>
      </c>
      <c r="B67" s="48">
        <v>603</v>
      </c>
      <c r="C67" s="48">
        <v>9163375</v>
      </c>
      <c r="D67" s="48">
        <v>3375</v>
      </c>
      <c r="E67" s="48">
        <v>135985</v>
      </c>
      <c r="F67" s="48" t="s">
        <v>403</v>
      </c>
      <c r="G67" s="48" t="s">
        <v>87</v>
      </c>
      <c r="H67" s="49" t="s">
        <v>1472</v>
      </c>
      <c r="I67" s="62" t="s">
        <v>1793</v>
      </c>
      <c r="J67" s="62" t="s">
        <v>1843</v>
      </c>
      <c r="K67" s="96">
        <f>428.61*4</f>
        <v>1714.44</v>
      </c>
      <c r="L67" s="76">
        <v>3</v>
      </c>
      <c r="M67" s="103">
        <v>42415</v>
      </c>
      <c r="N67" s="104">
        <v>48</v>
      </c>
      <c r="O67" s="89">
        <f>EDATE(M67,N67)-1</f>
        <v>43875</v>
      </c>
      <c r="P67" s="62" t="s">
        <v>1558</v>
      </c>
      <c r="Q67" s="76" t="str">
        <f>""</f>
        <v/>
      </c>
      <c r="R67" s="45" t="s">
        <v>17</v>
      </c>
      <c r="S67" s="45" t="str">
        <f>""</f>
        <v/>
      </c>
      <c r="T67" s="26" t="s">
        <v>1844</v>
      </c>
    </row>
    <row r="68" spans="1:20">
      <c r="A68" s="47">
        <f t="shared" si="0"/>
        <v>2603</v>
      </c>
      <c r="B68" s="48">
        <v>603</v>
      </c>
      <c r="C68" s="48">
        <v>9163375</v>
      </c>
      <c r="D68" s="48">
        <v>3375</v>
      </c>
      <c r="E68" s="48">
        <v>135985</v>
      </c>
      <c r="F68" s="48" t="s">
        <v>403</v>
      </c>
      <c r="G68" s="48" t="s">
        <v>87</v>
      </c>
      <c r="H68" s="49" t="s">
        <v>19</v>
      </c>
      <c r="I68" s="45" t="str">
        <f>""</f>
        <v/>
      </c>
      <c r="J68" s="45" t="str">
        <f>""</f>
        <v/>
      </c>
      <c r="K68" s="45" t="str">
        <f>""</f>
        <v/>
      </c>
      <c r="L68" s="45" t="str">
        <f>""</f>
        <v/>
      </c>
      <c r="M68" s="94" t="str">
        <f>""</f>
        <v/>
      </c>
      <c r="N68" s="94" t="str">
        <f>""</f>
        <v/>
      </c>
      <c r="O68" s="94" t="str">
        <f>""</f>
        <v/>
      </c>
      <c r="P68" s="45" t="str">
        <f>""</f>
        <v/>
      </c>
      <c r="Q68" s="45" t="str">
        <f>""</f>
        <v/>
      </c>
      <c r="R68" s="45" t="s">
        <v>19</v>
      </c>
      <c r="S68" s="45" t="s">
        <v>1461</v>
      </c>
      <c r="T68" s="26"/>
    </row>
    <row r="69" spans="1:20">
      <c r="A69" s="47">
        <f t="shared" si="0"/>
        <v>3603</v>
      </c>
      <c r="B69" s="48">
        <v>603</v>
      </c>
      <c r="C69" s="48">
        <v>9163375</v>
      </c>
      <c r="D69" s="48">
        <v>3375</v>
      </c>
      <c r="E69" s="48">
        <v>135985</v>
      </c>
      <c r="F69" s="48" t="s">
        <v>403</v>
      </c>
      <c r="G69" s="48" t="s">
        <v>87</v>
      </c>
      <c r="H69" s="49" t="s">
        <v>19</v>
      </c>
      <c r="I69" s="45" t="str">
        <f>""</f>
        <v/>
      </c>
      <c r="J69" s="45" t="str">
        <f>""</f>
        <v/>
      </c>
      <c r="K69" s="45" t="str">
        <f>""</f>
        <v/>
      </c>
      <c r="L69" s="45" t="str">
        <f>""</f>
        <v/>
      </c>
      <c r="M69" s="94" t="str">
        <f>""</f>
        <v/>
      </c>
      <c r="N69" s="94" t="str">
        <f>""</f>
        <v/>
      </c>
      <c r="O69" s="94" t="str">
        <f>""</f>
        <v/>
      </c>
      <c r="P69" s="45" t="str">
        <f>""</f>
        <v/>
      </c>
      <c r="Q69" s="45" t="str">
        <f>""</f>
        <v/>
      </c>
      <c r="R69" s="45" t="s">
        <v>19</v>
      </c>
      <c r="S69" s="45" t="s">
        <v>1461</v>
      </c>
      <c r="T69" s="26"/>
    </row>
    <row r="70" spans="1:20" ht="51">
      <c r="A70" s="47">
        <f t="shared" ref="A70:A133" si="1">IF(B70=B69,A69+1000,1000+B70)</f>
        <v>1604</v>
      </c>
      <c r="B70" s="48">
        <v>604</v>
      </c>
      <c r="C70" s="48">
        <v>9163319</v>
      </c>
      <c r="D70" s="48">
        <v>3319</v>
      </c>
      <c r="E70" s="48">
        <v>115681</v>
      </c>
      <c r="F70" s="48" t="s">
        <v>1497</v>
      </c>
      <c r="G70" s="48" t="s">
        <v>87</v>
      </c>
      <c r="H70" s="49" t="s">
        <v>1472</v>
      </c>
      <c r="I70" s="61" t="s">
        <v>1845</v>
      </c>
      <c r="J70" s="61" t="str">
        <f>""</f>
        <v/>
      </c>
      <c r="K70" s="76">
        <v>1032.8399999999999</v>
      </c>
      <c r="L70" s="76">
        <v>1</v>
      </c>
      <c r="M70" s="56">
        <v>42948</v>
      </c>
      <c r="N70" s="56" t="str">
        <f>""</f>
        <v/>
      </c>
      <c r="O70" s="56">
        <v>44408</v>
      </c>
      <c r="P70" s="61" t="s">
        <v>19</v>
      </c>
      <c r="Q70" s="76" t="str">
        <f>""</f>
        <v/>
      </c>
      <c r="R70" s="45" t="s">
        <v>19</v>
      </c>
      <c r="S70" s="45" t="s">
        <v>1714</v>
      </c>
    </row>
    <row r="71" spans="1:20" ht="51">
      <c r="A71" s="47">
        <f t="shared" si="1"/>
        <v>2604</v>
      </c>
      <c r="B71" s="48">
        <v>604</v>
      </c>
      <c r="C71" s="48">
        <v>9163319</v>
      </c>
      <c r="D71" s="48">
        <v>3319</v>
      </c>
      <c r="E71" s="48">
        <v>115681</v>
      </c>
      <c r="F71" s="48" t="s">
        <v>1497</v>
      </c>
      <c r="G71" s="48" t="s">
        <v>87</v>
      </c>
      <c r="H71" s="49" t="s">
        <v>1472</v>
      </c>
      <c r="I71" s="61" t="s">
        <v>1846</v>
      </c>
      <c r="J71" s="61" t="s">
        <v>1847</v>
      </c>
      <c r="K71" s="92">
        <v>1239.4000000000001</v>
      </c>
      <c r="L71" s="76">
        <v>2</v>
      </c>
      <c r="M71" s="56">
        <v>43089</v>
      </c>
      <c r="N71" s="56" t="str">
        <f>""</f>
        <v/>
      </c>
      <c r="O71" s="56">
        <v>44549</v>
      </c>
      <c r="P71" s="61" t="s">
        <v>19</v>
      </c>
      <c r="Q71" s="76" t="str">
        <f>""</f>
        <v/>
      </c>
      <c r="R71" s="45" t="s">
        <v>19</v>
      </c>
      <c r="S71" s="45" t="s">
        <v>1714</v>
      </c>
    </row>
    <row r="72" spans="1:20" ht="38.25">
      <c r="A72" s="47">
        <f t="shared" si="1"/>
        <v>1605</v>
      </c>
      <c r="B72" s="51">
        <v>605</v>
      </c>
      <c r="C72" s="51">
        <v>9163053</v>
      </c>
      <c r="D72" s="51">
        <v>3053</v>
      </c>
      <c r="E72" s="51">
        <v>115638</v>
      </c>
      <c r="F72" s="51" t="s">
        <v>1498</v>
      </c>
      <c r="G72" s="51" t="s">
        <v>87</v>
      </c>
      <c r="H72" s="60" t="s">
        <v>1472</v>
      </c>
      <c r="I72" s="62" t="s">
        <v>1848</v>
      </c>
      <c r="J72" s="62" t="str">
        <f>""</f>
        <v/>
      </c>
      <c r="K72" s="98">
        <v>546.24</v>
      </c>
      <c r="L72" s="76">
        <v>1</v>
      </c>
      <c r="M72" s="56">
        <v>43040</v>
      </c>
      <c r="N72" s="56" t="str">
        <f>""</f>
        <v/>
      </c>
      <c r="O72" s="56">
        <v>44500</v>
      </c>
      <c r="P72" s="62" t="s">
        <v>1558</v>
      </c>
      <c r="Q72" s="76" t="str">
        <f>""</f>
        <v/>
      </c>
      <c r="R72" s="45" t="s">
        <v>19</v>
      </c>
      <c r="S72" s="45" t="s">
        <v>1662</v>
      </c>
    </row>
    <row r="73" spans="1:20" ht="25.5">
      <c r="A73" s="47">
        <f t="shared" si="1"/>
        <v>2605</v>
      </c>
      <c r="B73" s="48">
        <v>605</v>
      </c>
      <c r="C73" s="48">
        <v>9163053</v>
      </c>
      <c r="D73" s="48">
        <v>3053</v>
      </c>
      <c r="E73" s="48">
        <v>115638</v>
      </c>
      <c r="F73" s="48" t="s">
        <v>1498</v>
      </c>
      <c r="G73" s="48" t="s">
        <v>87</v>
      </c>
      <c r="H73" s="49" t="s">
        <v>1472</v>
      </c>
      <c r="I73" s="62" t="str">
        <f>""</f>
        <v/>
      </c>
      <c r="J73" s="62" t="s">
        <v>1849</v>
      </c>
      <c r="K73" s="76" t="str">
        <f>""</f>
        <v/>
      </c>
      <c r="L73" s="76" t="str">
        <f>""</f>
        <v/>
      </c>
      <c r="M73" s="56" t="str">
        <f>""</f>
        <v/>
      </c>
      <c r="N73" s="56" t="str">
        <f>""</f>
        <v/>
      </c>
      <c r="O73" s="56" t="str">
        <f>""</f>
        <v/>
      </c>
      <c r="P73" s="62" t="str">
        <f>""</f>
        <v/>
      </c>
      <c r="Q73" s="76" t="str">
        <f>""</f>
        <v/>
      </c>
      <c r="R73" s="45" t="s">
        <v>19</v>
      </c>
      <c r="S73" s="45" t="s">
        <v>1461</v>
      </c>
    </row>
    <row r="74" spans="1:20" ht="25.5">
      <c r="A74" s="47">
        <f t="shared" si="1"/>
        <v>3605</v>
      </c>
      <c r="B74" s="51">
        <v>605</v>
      </c>
      <c r="C74" s="51">
        <v>9163053</v>
      </c>
      <c r="D74" s="51">
        <v>3053</v>
      </c>
      <c r="E74" s="51">
        <v>115638</v>
      </c>
      <c r="F74" s="51" t="s">
        <v>1498</v>
      </c>
      <c r="G74" s="51" t="s">
        <v>87</v>
      </c>
      <c r="H74" s="60" t="s">
        <v>1472</v>
      </c>
      <c r="I74" s="62" t="s">
        <v>1850</v>
      </c>
      <c r="J74" s="62" t="s">
        <v>1851</v>
      </c>
      <c r="K74" s="76" t="str">
        <f>""</f>
        <v/>
      </c>
      <c r="L74" s="76" t="str">
        <f>""</f>
        <v/>
      </c>
      <c r="M74" s="56" t="str">
        <f>""</f>
        <v/>
      </c>
      <c r="N74" s="56" t="str">
        <f>""</f>
        <v/>
      </c>
      <c r="O74" s="56" t="str">
        <f>""</f>
        <v/>
      </c>
      <c r="P74" s="62" t="str">
        <f>""</f>
        <v/>
      </c>
      <c r="Q74" s="76" t="str">
        <f>""</f>
        <v/>
      </c>
      <c r="R74" s="45" t="s">
        <v>19</v>
      </c>
      <c r="S74" s="45" t="s">
        <v>1461</v>
      </c>
    </row>
    <row r="75" spans="1:20">
      <c r="A75" s="47">
        <f t="shared" si="1"/>
        <v>4605</v>
      </c>
      <c r="B75" s="48">
        <v>605</v>
      </c>
      <c r="C75" s="48">
        <v>9163053</v>
      </c>
      <c r="D75" s="48">
        <v>3053</v>
      </c>
      <c r="E75" s="48">
        <v>115638</v>
      </c>
      <c r="F75" s="48" t="s">
        <v>1498</v>
      </c>
      <c r="G75" s="48" t="s">
        <v>87</v>
      </c>
      <c r="H75" s="49" t="s">
        <v>19</v>
      </c>
      <c r="I75" s="45" t="str">
        <f>""</f>
        <v/>
      </c>
      <c r="J75" s="45" t="str">
        <f>""</f>
        <v/>
      </c>
      <c r="K75" s="45" t="str">
        <f>""</f>
        <v/>
      </c>
      <c r="L75" s="45" t="str">
        <f>""</f>
        <v/>
      </c>
      <c r="M75" s="94" t="str">
        <f>""</f>
        <v/>
      </c>
      <c r="N75" s="94" t="str">
        <f>""</f>
        <v/>
      </c>
      <c r="O75" s="94" t="str">
        <f>""</f>
        <v/>
      </c>
      <c r="P75" s="45" t="str">
        <f>""</f>
        <v/>
      </c>
      <c r="Q75" s="45" t="str">
        <f>""</f>
        <v/>
      </c>
      <c r="R75" s="45" t="s">
        <v>19</v>
      </c>
      <c r="S75" s="45" t="s">
        <v>1461</v>
      </c>
    </row>
    <row r="76" spans="1:20" ht="38.25">
      <c r="A76" s="47">
        <f t="shared" si="1"/>
        <v>1609</v>
      </c>
      <c r="B76" s="51">
        <v>609</v>
      </c>
      <c r="C76" s="51">
        <v>9163027</v>
      </c>
      <c r="D76" s="51">
        <v>3027</v>
      </c>
      <c r="E76" s="51">
        <v>115617</v>
      </c>
      <c r="F76" s="51" t="s">
        <v>1499</v>
      </c>
      <c r="G76" s="51" t="s">
        <v>87</v>
      </c>
      <c r="H76" s="60" t="s">
        <v>1472</v>
      </c>
      <c r="I76" s="62" t="str">
        <f>""</f>
        <v/>
      </c>
      <c r="J76" s="62" t="s">
        <v>1852</v>
      </c>
      <c r="K76" s="129">
        <v>662.8</v>
      </c>
      <c r="L76" s="76">
        <v>2</v>
      </c>
      <c r="M76" s="56" t="s">
        <v>1853</v>
      </c>
      <c r="N76" s="104" t="str">
        <f>""</f>
        <v/>
      </c>
      <c r="O76" s="56" t="s">
        <v>1854</v>
      </c>
      <c r="P76" s="62" t="s">
        <v>19</v>
      </c>
      <c r="Q76" s="76" t="str">
        <f>""</f>
        <v/>
      </c>
      <c r="R76" s="45" t="s">
        <v>19</v>
      </c>
      <c r="S76" s="45" t="s">
        <v>1662</v>
      </c>
      <c r="T76" s="26"/>
    </row>
    <row r="77" spans="1:20">
      <c r="A77" s="47">
        <f t="shared" si="1"/>
        <v>2609</v>
      </c>
      <c r="B77" s="51">
        <v>609</v>
      </c>
      <c r="C77" s="51">
        <v>9163027</v>
      </c>
      <c r="D77" s="51">
        <v>3027</v>
      </c>
      <c r="E77" s="51">
        <v>115617</v>
      </c>
      <c r="F77" s="51" t="s">
        <v>1499</v>
      </c>
      <c r="G77" s="51" t="s">
        <v>87</v>
      </c>
      <c r="H77" s="60" t="s">
        <v>19</v>
      </c>
      <c r="I77" s="45" t="str">
        <f>""</f>
        <v/>
      </c>
      <c r="J77" s="45" t="str">
        <f>""</f>
        <v/>
      </c>
      <c r="K77" s="45" t="str">
        <f>""</f>
        <v/>
      </c>
      <c r="L77" s="45" t="str">
        <f>""</f>
        <v/>
      </c>
      <c r="M77" s="94" t="str">
        <f>""</f>
        <v/>
      </c>
      <c r="N77" s="104" t="str">
        <f>""</f>
        <v/>
      </c>
      <c r="O77" s="94" t="str">
        <f>""</f>
        <v/>
      </c>
      <c r="P77" s="45" t="str">
        <f>""</f>
        <v/>
      </c>
      <c r="Q77" s="45" t="str">
        <f>""</f>
        <v/>
      </c>
      <c r="R77" s="45" t="s">
        <v>19</v>
      </c>
      <c r="S77" s="45" t="s">
        <v>1461</v>
      </c>
      <c r="T77" s="26"/>
    </row>
    <row r="78" spans="1:20" ht="38.25">
      <c r="A78" s="47">
        <f t="shared" si="1"/>
        <v>1610</v>
      </c>
      <c r="B78" s="47">
        <v>610</v>
      </c>
      <c r="C78" s="47">
        <v>9162122</v>
      </c>
      <c r="D78" s="47">
        <v>2122</v>
      </c>
      <c r="E78" s="47">
        <v>115564</v>
      </c>
      <c r="F78" s="47" t="s">
        <v>1507</v>
      </c>
      <c r="G78" s="47" t="s">
        <v>87</v>
      </c>
      <c r="H78" s="54" t="s">
        <v>1472</v>
      </c>
      <c r="I78" s="52" t="str">
        <f>""</f>
        <v/>
      </c>
      <c r="J78" s="52" t="s">
        <v>1855</v>
      </c>
      <c r="K78" s="52">
        <v>1600</v>
      </c>
      <c r="L78" s="52">
        <v>3</v>
      </c>
      <c r="M78" s="55">
        <v>43070</v>
      </c>
      <c r="N78" s="55" t="str">
        <f>""</f>
        <v/>
      </c>
      <c r="O78" s="55">
        <v>44530</v>
      </c>
      <c r="P78" s="53" t="s">
        <v>19</v>
      </c>
      <c r="Q78" s="45" t="str">
        <f>""</f>
        <v/>
      </c>
      <c r="R78" s="45" t="s">
        <v>19</v>
      </c>
      <c r="S78" s="52" t="s">
        <v>1662</v>
      </c>
    </row>
    <row r="79" spans="1:20">
      <c r="A79" s="47">
        <f t="shared" si="1"/>
        <v>1612</v>
      </c>
      <c r="B79" s="47">
        <v>612</v>
      </c>
      <c r="C79" s="47">
        <v>9162053</v>
      </c>
      <c r="D79" s="47">
        <v>2053</v>
      </c>
      <c r="E79" s="47">
        <v>115512</v>
      </c>
      <c r="F79" s="47" t="s">
        <v>1508</v>
      </c>
      <c r="G79" s="47" t="s">
        <v>87</v>
      </c>
      <c r="H79" s="49" t="s">
        <v>19</v>
      </c>
      <c r="I79" s="52" t="str">
        <f>""</f>
        <v/>
      </c>
      <c r="J79" s="52" t="str">
        <f>""</f>
        <v/>
      </c>
      <c r="K79" s="52" t="str">
        <f>""</f>
        <v/>
      </c>
      <c r="L79" s="52" t="str">
        <f>""</f>
        <v/>
      </c>
      <c r="M79" s="55" t="str">
        <f>""</f>
        <v/>
      </c>
      <c r="N79" s="55" t="str">
        <f>""</f>
        <v/>
      </c>
      <c r="O79" s="55" t="str">
        <f>""</f>
        <v/>
      </c>
      <c r="P79" s="53" t="str">
        <f>""</f>
        <v/>
      </c>
      <c r="Q79" s="45" t="str">
        <f>""</f>
        <v/>
      </c>
      <c r="R79" s="45" t="s">
        <v>19</v>
      </c>
      <c r="S79" s="52" t="s">
        <v>1461</v>
      </c>
    </row>
    <row r="80" spans="1:20" ht="38.25">
      <c r="A80" s="47">
        <f t="shared" si="1"/>
        <v>1616</v>
      </c>
      <c r="B80" s="50">
        <v>616</v>
      </c>
      <c r="C80" s="50">
        <v>9163322</v>
      </c>
      <c r="D80" s="50">
        <v>3322</v>
      </c>
      <c r="E80" s="50">
        <v>115682</v>
      </c>
      <c r="F80" s="50" t="s">
        <v>1509</v>
      </c>
      <c r="G80" s="50" t="s">
        <v>87</v>
      </c>
      <c r="H80" s="54" t="s">
        <v>1472</v>
      </c>
      <c r="I80" s="45" t="s">
        <v>1856</v>
      </c>
      <c r="J80" s="45" t="s">
        <v>1857</v>
      </c>
      <c r="K80" s="45">
        <v>864</v>
      </c>
      <c r="L80" s="45">
        <v>1</v>
      </c>
      <c r="M80" s="119">
        <v>43272</v>
      </c>
      <c r="N80" s="119" t="str">
        <f>""</f>
        <v/>
      </c>
      <c r="O80" s="119">
        <v>43637</v>
      </c>
      <c r="P80" s="45" t="s">
        <v>19</v>
      </c>
      <c r="Q80" s="45" t="str">
        <f>""</f>
        <v/>
      </c>
      <c r="R80" s="45" t="s">
        <v>19</v>
      </c>
      <c r="S80" s="45" t="s">
        <v>1662</v>
      </c>
    </row>
    <row r="81" spans="1:20" ht="38.25">
      <c r="A81" s="47">
        <f t="shared" si="1"/>
        <v>1619</v>
      </c>
      <c r="B81" s="51">
        <v>619</v>
      </c>
      <c r="C81" s="51">
        <v>9163030</v>
      </c>
      <c r="D81" s="51">
        <v>3030</v>
      </c>
      <c r="E81" s="51">
        <v>115619</v>
      </c>
      <c r="F81" s="51" t="s">
        <v>1510</v>
      </c>
      <c r="G81" s="51" t="s">
        <v>87</v>
      </c>
      <c r="H81" s="60" t="s">
        <v>1472</v>
      </c>
      <c r="I81" s="45" t="str">
        <f>""</f>
        <v/>
      </c>
      <c r="J81" s="45" t="s">
        <v>1750</v>
      </c>
      <c r="K81" s="45">
        <v>354.8</v>
      </c>
      <c r="L81" s="45">
        <v>1</v>
      </c>
      <c r="M81" s="94">
        <v>42583</v>
      </c>
      <c r="N81" s="94" t="str">
        <f>""</f>
        <v/>
      </c>
      <c r="O81" s="94">
        <v>44287</v>
      </c>
      <c r="P81" s="45" t="s">
        <v>19</v>
      </c>
      <c r="Q81" s="45" t="str">
        <f>""</f>
        <v/>
      </c>
      <c r="R81" s="45" t="s">
        <v>19</v>
      </c>
      <c r="S81" s="45" t="s">
        <v>1662</v>
      </c>
    </row>
    <row r="82" spans="1:20" ht="38.25">
      <c r="A82" s="47">
        <f t="shared" si="1"/>
        <v>2619</v>
      </c>
      <c r="B82" s="48">
        <v>619</v>
      </c>
      <c r="C82" s="48">
        <v>9163030</v>
      </c>
      <c r="D82" s="48">
        <v>3030</v>
      </c>
      <c r="E82" s="48">
        <v>115619</v>
      </c>
      <c r="F82" s="48" t="s">
        <v>1510</v>
      </c>
      <c r="G82" s="48" t="s">
        <v>87</v>
      </c>
      <c r="H82" s="49" t="s">
        <v>1472</v>
      </c>
      <c r="I82" s="45" t="s">
        <v>1793</v>
      </c>
      <c r="J82" s="45" t="str">
        <f>""</f>
        <v/>
      </c>
      <c r="K82" s="45">
        <v>389.52</v>
      </c>
      <c r="L82" s="45">
        <v>1</v>
      </c>
      <c r="M82" s="94" t="s">
        <v>1858</v>
      </c>
      <c r="N82" s="94" t="str">
        <f>""</f>
        <v/>
      </c>
      <c r="O82" s="94" t="s">
        <v>1859</v>
      </c>
      <c r="P82" s="45" t="s">
        <v>19</v>
      </c>
      <c r="Q82" s="45" t="str">
        <f>""</f>
        <v/>
      </c>
      <c r="R82" s="45" t="s">
        <v>19</v>
      </c>
      <c r="S82" s="45" t="s">
        <v>1662</v>
      </c>
    </row>
    <row r="83" spans="1:20" ht="38.25">
      <c r="A83" s="47">
        <f t="shared" si="1"/>
        <v>3619</v>
      </c>
      <c r="B83" s="48">
        <v>619</v>
      </c>
      <c r="C83" s="48">
        <v>9163030</v>
      </c>
      <c r="D83" s="48">
        <v>3030</v>
      </c>
      <c r="E83" s="48">
        <v>115619</v>
      </c>
      <c r="F83" s="48" t="s">
        <v>1510</v>
      </c>
      <c r="G83" s="48" t="s">
        <v>87</v>
      </c>
      <c r="H83" s="49" t="s">
        <v>1472</v>
      </c>
      <c r="I83" s="45" t="s">
        <v>1860</v>
      </c>
      <c r="J83" s="45" t="str">
        <f>""</f>
        <v/>
      </c>
      <c r="K83" s="45">
        <v>71.400000000000006</v>
      </c>
      <c r="L83" s="45">
        <v>1</v>
      </c>
      <c r="M83" s="94" t="s">
        <v>1861</v>
      </c>
      <c r="N83" s="94" t="str">
        <f>""</f>
        <v/>
      </c>
      <c r="O83" s="94" t="s">
        <v>1862</v>
      </c>
      <c r="P83" s="45" t="s">
        <v>19</v>
      </c>
      <c r="Q83" s="45" t="str">
        <f>""</f>
        <v/>
      </c>
      <c r="R83" s="45" t="s">
        <v>19</v>
      </c>
      <c r="S83" s="45" t="s">
        <v>1662</v>
      </c>
    </row>
    <row r="84" spans="1:20">
      <c r="A84" s="47">
        <f t="shared" si="1"/>
        <v>1620</v>
      </c>
      <c r="B84" s="48">
        <v>620</v>
      </c>
      <c r="C84" s="48">
        <v>9162106</v>
      </c>
      <c r="D84" s="48">
        <v>2106</v>
      </c>
      <c r="E84" s="48">
        <v>115551</v>
      </c>
      <c r="F84" s="48" t="s">
        <v>1511</v>
      </c>
      <c r="G84" s="48" t="s">
        <v>87</v>
      </c>
      <c r="H84" s="49" t="s">
        <v>19</v>
      </c>
      <c r="I84" s="52" t="str">
        <f>""</f>
        <v/>
      </c>
      <c r="J84" s="52" t="str">
        <f>""</f>
        <v/>
      </c>
      <c r="K84" s="52" t="str">
        <f>""</f>
        <v/>
      </c>
      <c r="L84" s="52" t="str">
        <f>""</f>
        <v/>
      </c>
      <c r="M84" s="55" t="str">
        <f>""</f>
        <v/>
      </c>
      <c r="N84" s="55" t="str">
        <f>""</f>
        <v/>
      </c>
      <c r="O84" s="55" t="str">
        <f>""</f>
        <v/>
      </c>
      <c r="P84" s="53" t="str">
        <f>""</f>
        <v/>
      </c>
      <c r="Q84" s="45" t="str">
        <f>""</f>
        <v/>
      </c>
      <c r="R84" s="45" t="s">
        <v>19</v>
      </c>
      <c r="S84" s="45" t="s">
        <v>1461</v>
      </c>
    </row>
    <row r="85" spans="1:20" ht="38.25">
      <c r="A85" s="47">
        <f t="shared" si="1"/>
        <v>2620</v>
      </c>
      <c r="B85" s="51">
        <v>620</v>
      </c>
      <c r="C85" s="51">
        <v>9162106</v>
      </c>
      <c r="D85" s="51">
        <v>2106</v>
      </c>
      <c r="E85" s="51">
        <v>115551</v>
      </c>
      <c r="F85" s="51" t="s">
        <v>1511</v>
      </c>
      <c r="G85" s="51" t="s">
        <v>87</v>
      </c>
      <c r="H85" s="49" t="s">
        <v>1472</v>
      </c>
      <c r="I85" s="45" t="str">
        <f>""</f>
        <v/>
      </c>
      <c r="J85" s="45" t="s">
        <v>1863</v>
      </c>
      <c r="K85" s="45">
        <v>679.66</v>
      </c>
      <c r="L85" s="45">
        <v>1</v>
      </c>
      <c r="M85" s="94" t="s">
        <v>1864</v>
      </c>
      <c r="N85" s="94" t="str">
        <f>""</f>
        <v/>
      </c>
      <c r="O85" s="94" t="s">
        <v>1865</v>
      </c>
      <c r="P85" s="45" t="s">
        <v>19</v>
      </c>
      <c r="Q85" s="45" t="str">
        <f>""</f>
        <v/>
      </c>
      <c r="R85" s="45" t="s">
        <v>19</v>
      </c>
      <c r="S85" s="45" t="s">
        <v>1662</v>
      </c>
    </row>
    <row r="86" spans="1:20" ht="38.25">
      <c r="A86" s="47">
        <f t="shared" si="1"/>
        <v>3620</v>
      </c>
      <c r="B86" s="51">
        <v>620</v>
      </c>
      <c r="C86" s="51">
        <v>9162106</v>
      </c>
      <c r="D86" s="51">
        <v>2106</v>
      </c>
      <c r="E86" s="51">
        <v>115551</v>
      </c>
      <c r="F86" s="51" t="s">
        <v>1511</v>
      </c>
      <c r="G86" s="51" t="s">
        <v>87</v>
      </c>
      <c r="H86" s="49" t="s">
        <v>1472</v>
      </c>
      <c r="I86" s="45" t="str">
        <f>""</f>
        <v/>
      </c>
      <c r="J86" s="45" t="s">
        <v>1866</v>
      </c>
      <c r="K86" s="45">
        <v>190.4</v>
      </c>
      <c r="L86" s="45">
        <v>1</v>
      </c>
      <c r="M86" s="94" t="s">
        <v>1867</v>
      </c>
      <c r="N86" s="94" t="str">
        <f>""</f>
        <v/>
      </c>
      <c r="O86" s="94" t="s">
        <v>1868</v>
      </c>
      <c r="P86" s="45" t="s">
        <v>19</v>
      </c>
      <c r="Q86" s="45" t="str">
        <f>""</f>
        <v/>
      </c>
      <c r="R86" s="45" t="s">
        <v>19</v>
      </c>
      <c r="S86" s="45" t="s">
        <v>1662</v>
      </c>
    </row>
    <row r="87" spans="1:20" ht="38.25">
      <c r="A87" s="47">
        <f t="shared" si="1"/>
        <v>1622</v>
      </c>
      <c r="B87" s="50">
        <v>622</v>
      </c>
      <c r="C87" s="50">
        <v>9163087</v>
      </c>
      <c r="D87" s="50">
        <v>3087</v>
      </c>
      <c r="E87" s="50">
        <v>115664</v>
      </c>
      <c r="F87" s="50" t="s">
        <v>1512</v>
      </c>
      <c r="G87" s="50" t="s">
        <v>87</v>
      </c>
      <c r="H87" s="100" t="s">
        <v>17</v>
      </c>
      <c r="I87" s="45" t="s">
        <v>1869</v>
      </c>
      <c r="J87" s="45" t="s">
        <v>1870</v>
      </c>
      <c r="K87" s="45">
        <v>435.52</v>
      </c>
      <c r="L87" s="45">
        <v>1</v>
      </c>
      <c r="M87" s="94">
        <v>43146</v>
      </c>
      <c r="N87" s="94" t="str">
        <f>""</f>
        <v/>
      </c>
      <c r="O87" s="94">
        <v>43875</v>
      </c>
      <c r="P87" s="45" t="s">
        <v>19</v>
      </c>
      <c r="Q87" s="45" t="str">
        <f>""</f>
        <v/>
      </c>
      <c r="R87" s="45" t="s">
        <v>19</v>
      </c>
      <c r="S87" s="45" t="s">
        <v>1662</v>
      </c>
    </row>
    <row r="88" spans="1:20" ht="38.25">
      <c r="A88" s="47">
        <f t="shared" si="1"/>
        <v>1628</v>
      </c>
      <c r="B88" s="50">
        <v>628</v>
      </c>
      <c r="C88" s="50">
        <v>9162062</v>
      </c>
      <c r="D88" s="50">
        <v>2062</v>
      </c>
      <c r="E88" s="50">
        <v>115518</v>
      </c>
      <c r="F88" s="50" t="s">
        <v>1513</v>
      </c>
      <c r="G88" s="50" t="s">
        <v>87</v>
      </c>
      <c r="H88" s="100" t="s">
        <v>1472</v>
      </c>
      <c r="I88" s="52" t="s">
        <v>1793</v>
      </c>
      <c r="J88" s="52" t="str">
        <f>""</f>
        <v/>
      </c>
      <c r="K88" s="52">
        <v>647.17999999999995</v>
      </c>
      <c r="L88" s="52">
        <v>3</v>
      </c>
      <c r="M88" s="55" t="s">
        <v>1871</v>
      </c>
      <c r="N88" s="55" t="str">
        <f>""</f>
        <v/>
      </c>
      <c r="O88" s="55" t="s">
        <v>1872</v>
      </c>
      <c r="P88" s="53" t="s">
        <v>19</v>
      </c>
      <c r="Q88" s="45" t="str">
        <f>""</f>
        <v/>
      </c>
      <c r="R88" s="45" t="s">
        <v>19</v>
      </c>
      <c r="S88" s="52" t="s">
        <v>1662</v>
      </c>
    </row>
    <row r="89" spans="1:20" ht="51">
      <c r="A89" s="47">
        <f t="shared" si="1"/>
        <v>1632</v>
      </c>
      <c r="B89" s="50">
        <v>632</v>
      </c>
      <c r="C89" s="50">
        <v>9163323</v>
      </c>
      <c r="D89" s="50">
        <v>3323</v>
      </c>
      <c r="E89" s="50">
        <v>115683</v>
      </c>
      <c r="F89" s="50" t="s">
        <v>1514</v>
      </c>
      <c r="G89" s="50" t="s">
        <v>87</v>
      </c>
      <c r="H89" s="54" t="s">
        <v>1472</v>
      </c>
      <c r="I89" s="61" t="s">
        <v>1873</v>
      </c>
      <c r="J89" s="61" t="str">
        <f>""</f>
        <v/>
      </c>
      <c r="K89" s="76">
        <v>1000</v>
      </c>
      <c r="L89" s="76">
        <v>1</v>
      </c>
      <c r="M89" s="70" t="s">
        <v>1874</v>
      </c>
      <c r="N89" s="104" t="str">
        <f>""</f>
        <v/>
      </c>
      <c r="O89" s="70" t="s">
        <v>1875</v>
      </c>
      <c r="P89" s="62" t="s">
        <v>1558</v>
      </c>
      <c r="Q89" s="76" t="str">
        <f>""</f>
        <v/>
      </c>
      <c r="R89" s="45" t="s">
        <v>19</v>
      </c>
      <c r="S89" s="45" t="s">
        <v>1714</v>
      </c>
      <c r="T89" s="26"/>
    </row>
    <row r="90" spans="1:20" ht="12.75" customHeight="1">
      <c r="A90" s="47">
        <f t="shared" si="1"/>
        <v>1633</v>
      </c>
      <c r="B90" s="50">
        <v>633</v>
      </c>
      <c r="C90" s="50">
        <v>9162044</v>
      </c>
      <c r="D90" s="50">
        <v>2044</v>
      </c>
      <c r="E90" s="50">
        <v>115504</v>
      </c>
      <c r="F90" s="50" t="s">
        <v>502</v>
      </c>
      <c r="G90" s="50" t="s">
        <v>87</v>
      </c>
      <c r="H90" s="60" t="s">
        <v>19</v>
      </c>
      <c r="I90" s="45" t="str">
        <f>""</f>
        <v/>
      </c>
      <c r="J90" s="45" t="str">
        <f>""</f>
        <v/>
      </c>
      <c r="K90" s="45" t="str">
        <f>""</f>
        <v/>
      </c>
      <c r="L90" s="45" t="str">
        <f>""</f>
        <v/>
      </c>
      <c r="M90" s="94" t="str">
        <f>""</f>
        <v/>
      </c>
      <c r="N90" s="94" t="str">
        <f>""</f>
        <v/>
      </c>
      <c r="O90" s="94" t="str">
        <f>""</f>
        <v/>
      </c>
      <c r="P90" s="45" t="str">
        <f>""</f>
        <v/>
      </c>
      <c r="Q90" s="45" t="str">
        <f>""</f>
        <v/>
      </c>
      <c r="R90" s="45" t="s">
        <v>19</v>
      </c>
      <c r="S90" s="45" t="s">
        <v>1461</v>
      </c>
    </row>
    <row r="91" spans="1:20" ht="38.25">
      <c r="A91" s="47">
        <f t="shared" si="1"/>
        <v>1635</v>
      </c>
      <c r="B91" s="50">
        <v>635</v>
      </c>
      <c r="C91" s="50">
        <v>9162068</v>
      </c>
      <c r="D91" s="50">
        <v>2068</v>
      </c>
      <c r="E91" s="50">
        <v>115523</v>
      </c>
      <c r="F91" s="50" t="s">
        <v>506</v>
      </c>
      <c r="G91" s="50" t="s">
        <v>87</v>
      </c>
      <c r="H91" s="100" t="s">
        <v>1472</v>
      </c>
      <c r="I91" s="45" t="s">
        <v>1876</v>
      </c>
      <c r="J91" s="45" t="str">
        <f>""</f>
        <v/>
      </c>
      <c r="K91" s="45">
        <v>568</v>
      </c>
      <c r="L91" s="45">
        <v>1</v>
      </c>
      <c r="M91" s="94">
        <v>43038</v>
      </c>
      <c r="N91" s="94" t="str">
        <f>""</f>
        <v/>
      </c>
      <c r="O91" s="94">
        <v>44864</v>
      </c>
      <c r="P91" s="45" t="s">
        <v>1677</v>
      </c>
      <c r="Q91" s="45" t="str">
        <f>""</f>
        <v/>
      </c>
      <c r="R91" s="45" t="s">
        <v>19</v>
      </c>
      <c r="S91" s="45" t="s">
        <v>1662</v>
      </c>
    </row>
    <row r="92" spans="1:20" ht="51">
      <c r="A92" s="47">
        <f t="shared" si="1"/>
        <v>1640</v>
      </c>
      <c r="B92" s="50">
        <v>640</v>
      </c>
      <c r="C92" s="50">
        <v>9162107</v>
      </c>
      <c r="D92" s="50">
        <v>2107</v>
      </c>
      <c r="E92" s="50">
        <v>115552</v>
      </c>
      <c r="F92" s="50" t="s">
        <v>1515</v>
      </c>
      <c r="G92" s="50" t="s">
        <v>87</v>
      </c>
      <c r="H92" s="130" t="s">
        <v>1472</v>
      </c>
      <c r="I92" s="62" t="s">
        <v>1877</v>
      </c>
      <c r="J92" s="62" t="s">
        <v>1878</v>
      </c>
      <c r="K92" s="75">
        <v>1588</v>
      </c>
      <c r="L92" s="76">
        <v>1</v>
      </c>
      <c r="M92" s="56">
        <v>43617</v>
      </c>
      <c r="N92" s="56" t="str">
        <f>""</f>
        <v/>
      </c>
      <c r="O92" s="56">
        <v>44713</v>
      </c>
      <c r="P92" s="62" t="s">
        <v>19</v>
      </c>
      <c r="Q92" s="76" t="s">
        <v>1879</v>
      </c>
      <c r="R92" s="45" t="s">
        <v>19</v>
      </c>
      <c r="S92" s="45" t="s">
        <v>1714</v>
      </c>
    </row>
    <row r="93" spans="1:20" ht="38.25">
      <c r="A93" s="47">
        <f t="shared" si="1"/>
        <v>1643</v>
      </c>
      <c r="B93" s="50">
        <v>643</v>
      </c>
      <c r="C93" s="50">
        <v>9163034</v>
      </c>
      <c r="D93" s="50">
        <v>3034</v>
      </c>
      <c r="E93" s="50">
        <v>115621</v>
      </c>
      <c r="F93" s="50" t="s">
        <v>1516</v>
      </c>
      <c r="G93" s="50" t="s">
        <v>87</v>
      </c>
      <c r="H93" s="100" t="s">
        <v>1472</v>
      </c>
      <c r="I93" s="62" t="s">
        <v>1780</v>
      </c>
      <c r="J93" s="62" t="s">
        <v>1880</v>
      </c>
      <c r="K93" s="76">
        <v>440.36</v>
      </c>
      <c r="L93" s="76">
        <v>1</v>
      </c>
      <c r="M93" s="56">
        <v>42378</v>
      </c>
      <c r="N93" s="104" t="str">
        <f>""</f>
        <v/>
      </c>
      <c r="O93" s="56">
        <v>44204</v>
      </c>
      <c r="P93" s="62" t="s">
        <v>19</v>
      </c>
      <c r="Q93" s="76" t="str">
        <f>""</f>
        <v/>
      </c>
      <c r="R93" s="45" t="s">
        <v>19</v>
      </c>
      <c r="S93" s="45" t="s">
        <v>1662</v>
      </c>
      <c r="T93" s="26"/>
    </row>
    <row r="94" spans="1:20" ht="38.25">
      <c r="A94" s="47">
        <f t="shared" si="1"/>
        <v>1645</v>
      </c>
      <c r="B94" s="51">
        <v>645</v>
      </c>
      <c r="C94" s="51">
        <v>9163035</v>
      </c>
      <c r="D94" s="51">
        <v>3035</v>
      </c>
      <c r="E94" s="51">
        <v>115622</v>
      </c>
      <c r="F94" s="51" t="s">
        <v>1522</v>
      </c>
      <c r="G94" s="51" t="s">
        <v>87</v>
      </c>
      <c r="H94" s="60" t="s">
        <v>1472</v>
      </c>
      <c r="I94" s="45" t="s">
        <v>1881</v>
      </c>
      <c r="J94" s="45" t="s">
        <v>1882</v>
      </c>
      <c r="K94" s="45">
        <v>1109.4000000000001</v>
      </c>
      <c r="L94" s="45" t="s">
        <v>1883</v>
      </c>
      <c r="M94" s="94" t="s">
        <v>1884</v>
      </c>
      <c r="N94" s="94" t="str">
        <f>""</f>
        <v/>
      </c>
      <c r="O94" s="94" t="s">
        <v>1885</v>
      </c>
      <c r="P94" s="62" t="s">
        <v>19</v>
      </c>
      <c r="Q94" s="45" t="str">
        <f>""</f>
        <v/>
      </c>
      <c r="R94" s="45" t="s">
        <v>19</v>
      </c>
      <c r="S94" s="45" t="s">
        <v>1662</v>
      </c>
    </row>
    <row r="95" spans="1:20" ht="38.25">
      <c r="A95" s="47">
        <f t="shared" si="1"/>
        <v>2645</v>
      </c>
      <c r="B95" s="48">
        <v>645</v>
      </c>
      <c r="C95" s="48">
        <v>9163035</v>
      </c>
      <c r="D95" s="48">
        <v>3035</v>
      </c>
      <c r="E95" s="48">
        <v>115622</v>
      </c>
      <c r="F95" s="48" t="s">
        <v>1522</v>
      </c>
      <c r="G95" s="48" t="s">
        <v>87</v>
      </c>
      <c r="H95" s="49" t="s">
        <v>1472</v>
      </c>
      <c r="I95" s="45" t="str">
        <f>""</f>
        <v/>
      </c>
      <c r="J95" s="45" t="s">
        <v>1886</v>
      </c>
      <c r="K95" s="45">
        <v>361.68</v>
      </c>
      <c r="L95" s="45" t="s">
        <v>1887</v>
      </c>
      <c r="M95" s="94" t="s">
        <v>1888</v>
      </c>
      <c r="N95" s="94" t="str">
        <f>""</f>
        <v/>
      </c>
      <c r="O95" s="94" t="s">
        <v>1889</v>
      </c>
      <c r="P95" s="62" t="s">
        <v>19</v>
      </c>
      <c r="Q95" s="45" t="str">
        <f>""</f>
        <v/>
      </c>
      <c r="R95" s="45" t="s">
        <v>19</v>
      </c>
      <c r="S95" s="45" t="s">
        <v>1662</v>
      </c>
    </row>
    <row r="96" spans="1:20" ht="38.25">
      <c r="A96" s="47">
        <f t="shared" si="1"/>
        <v>1656</v>
      </c>
      <c r="B96" s="47">
        <v>656</v>
      </c>
      <c r="C96" s="47">
        <v>9162181</v>
      </c>
      <c r="D96" s="47">
        <v>2181</v>
      </c>
      <c r="E96" s="47">
        <v>131784</v>
      </c>
      <c r="F96" s="47" t="s">
        <v>1523</v>
      </c>
      <c r="G96" s="47" t="s">
        <v>87</v>
      </c>
      <c r="H96" s="54" t="s">
        <v>1472</v>
      </c>
      <c r="I96" s="45" t="s">
        <v>1890</v>
      </c>
      <c r="J96" s="45" t="str">
        <f>""</f>
        <v/>
      </c>
      <c r="K96" s="45">
        <f>294*4</f>
        <v>1176</v>
      </c>
      <c r="L96" s="45">
        <v>2</v>
      </c>
      <c r="M96" s="94">
        <v>43714</v>
      </c>
      <c r="N96" s="94" t="str">
        <f>""</f>
        <v/>
      </c>
      <c r="O96" s="94">
        <v>45536</v>
      </c>
      <c r="P96" s="62" t="s">
        <v>19</v>
      </c>
      <c r="Q96" s="45" t="str">
        <f>""</f>
        <v/>
      </c>
      <c r="R96" s="45" t="s">
        <v>19</v>
      </c>
      <c r="S96" s="45" t="s">
        <v>1662</v>
      </c>
    </row>
    <row r="97" spans="1:20" ht="51">
      <c r="A97" s="47">
        <f t="shared" si="1"/>
        <v>1657</v>
      </c>
      <c r="B97" s="47">
        <v>657</v>
      </c>
      <c r="C97" s="47">
        <v>9162070</v>
      </c>
      <c r="D97" s="47">
        <v>2070</v>
      </c>
      <c r="E97" s="47">
        <v>115525</v>
      </c>
      <c r="F97" s="64" t="s">
        <v>1293</v>
      </c>
      <c r="G97" s="47" t="s">
        <v>87</v>
      </c>
      <c r="H97" s="54" t="s">
        <v>1472</v>
      </c>
      <c r="I97" s="62" t="s">
        <v>1814</v>
      </c>
      <c r="J97" s="62" t="s">
        <v>1891</v>
      </c>
      <c r="K97" s="98">
        <v>1384.72</v>
      </c>
      <c r="L97" s="76">
        <v>2</v>
      </c>
      <c r="M97" s="56">
        <v>43497</v>
      </c>
      <c r="N97" s="56" t="str">
        <f>""</f>
        <v/>
      </c>
      <c r="O97" s="56">
        <v>45323</v>
      </c>
      <c r="P97" s="62" t="s">
        <v>19</v>
      </c>
      <c r="Q97" s="76" t="str">
        <f>""</f>
        <v/>
      </c>
      <c r="R97" s="45" t="s">
        <v>19</v>
      </c>
      <c r="S97" s="45" t="s">
        <v>1714</v>
      </c>
    </row>
    <row r="98" spans="1:20" ht="38.25">
      <c r="A98" s="47">
        <f t="shared" si="1"/>
        <v>1665</v>
      </c>
      <c r="B98" s="50">
        <v>665</v>
      </c>
      <c r="C98" s="50">
        <v>9163039</v>
      </c>
      <c r="D98" s="50">
        <v>3039</v>
      </c>
      <c r="E98" s="50">
        <v>115626</v>
      </c>
      <c r="F98" s="50" t="s">
        <v>1524</v>
      </c>
      <c r="G98" s="50" t="s">
        <v>87</v>
      </c>
      <c r="H98" s="54" t="s">
        <v>1472</v>
      </c>
      <c r="I98" s="45" t="s">
        <v>1892</v>
      </c>
      <c r="J98" s="45" t="str">
        <f>""</f>
        <v/>
      </c>
      <c r="K98" s="45">
        <v>872</v>
      </c>
      <c r="L98" s="45">
        <v>1</v>
      </c>
      <c r="M98" s="94">
        <v>42873</v>
      </c>
      <c r="N98" s="94" t="str">
        <f>""</f>
        <v/>
      </c>
      <c r="O98" s="94">
        <v>44699</v>
      </c>
      <c r="P98" s="62" t="s">
        <v>19</v>
      </c>
      <c r="Q98" s="45" t="str">
        <f>""</f>
        <v/>
      </c>
      <c r="R98" s="45" t="s">
        <v>19</v>
      </c>
      <c r="S98" s="45" t="s">
        <v>1662</v>
      </c>
    </row>
    <row r="99" spans="1:20" ht="38.25">
      <c r="A99" s="47">
        <f t="shared" si="1"/>
        <v>1666</v>
      </c>
      <c r="B99" s="47">
        <v>666</v>
      </c>
      <c r="C99" s="47">
        <v>9163040</v>
      </c>
      <c r="D99" s="47">
        <v>3040</v>
      </c>
      <c r="E99" s="47">
        <v>115627</v>
      </c>
      <c r="F99" s="47" t="s">
        <v>1525</v>
      </c>
      <c r="G99" s="47" t="s">
        <v>87</v>
      </c>
      <c r="H99" s="54" t="s">
        <v>1472</v>
      </c>
      <c r="I99" s="45" t="str">
        <f>""</f>
        <v/>
      </c>
      <c r="J99" s="45" t="s">
        <v>1893</v>
      </c>
      <c r="K99" s="45">
        <v>598.44000000000005</v>
      </c>
      <c r="L99" s="45">
        <v>1</v>
      </c>
      <c r="M99" s="94" t="s">
        <v>1894</v>
      </c>
      <c r="N99" s="94" t="str">
        <f>""</f>
        <v/>
      </c>
      <c r="O99" s="94" t="s">
        <v>1895</v>
      </c>
      <c r="P99" s="45" t="s">
        <v>19</v>
      </c>
      <c r="Q99" s="45" t="str">
        <f>""</f>
        <v/>
      </c>
      <c r="R99" s="45" t="s">
        <v>19</v>
      </c>
      <c r="S99" s="45" t="s">
        <v>1662</v>
      </c>
    </row>
    <row r="100" spans="1:20" ht="38.25">
      <c r="A100" s="47">
        <f t="shared" si="1"/>
        <v>1667</v>
      </c>
      <c r="B100" s="47">
        <v>667</v>
      </c>
      <c r="C100" s="47">
        <v>9163041</v>
      </c>
      <c r="D100" s="47">
        <v>3041</v>
      </c>
      <c r="E100" s="47">
        <v>115628</v>
      </c>
      <c r="F100" s="47" t="s">
        <v>1526</v>
      </c>
      <c r="G100" s="47" t="s">
        <v>87</v>
      </c>
      <c r="H100" s="54" t="s">
        <v>1472</v>
      </c>
      <c r="I100" s="62" t="str">
        <f>""</f>
        <v/>
      </c>
      <c r="J100" s="62" t="s">
        <v>1896</v>
      </c>
      <c r="K100" s="98">
        <v>427.2</v>
      </c>
      <c r="L100" s="76">
        <v>1</v>
      </c>
      <c r="M100" s="56">
        <v>42461</v>
      </c>
      <c r="N100" s="56" t="str">
        <f>""</f>
        <v/>
      </c>
      <c r="O100" s="56">
        <v>43921</v>
      </c>
      <c r="P100" s="62" t="s">
        <v>1677</v>
      </c>
      <c r="Q100" s="76" t="str">
        <f>""</f>
        <v/>
      </c>
      <c r="R100" s="45" t="s">
        <v>19</v>
      </c>
      <c r="S100" s="45" t="s">
        <v>1662</v>
      </c>
    </row>
    <row r="101" spans="1:20">
      <c r="A101" s="47">
        <f t="shared" si="1"/>
        <v>1671</v>
      </c>
      <c r="B101" s="47">
        <v>671</v>
      </c>
      <c r="C101" s="47">
        <v>9163367</v>
      </c>
      <c r="D101" s="47">
        <v>3367</v>
      </c>
      <c r="E101" s="47">
        <v>115716</v>
      </c>
      <c r="F101" s="47" t="s">
        <v>1527</v>
      </c>
      <c r="G101" s="47" t="s">
        <v>87</v>
      </c>
      <c r="H101" s="49" t="s">
        <v>19</v>
      </c>
      <c r="I101" s="45" t="str">
        <f>""</f>
        <v/>
      </c>
      <c r="J101" s="45" t="str">
        <f>""</f>
        <v/>
      </c>
      <c r="K101" s="45" t="str">
        <f>""</f>
        <v/>
      </c>
      <c r="L101" s="45" t="str">
        <f>""</f>
        <v/>
      </c>
      <c r="M101" s="94" t="str">
        <f>""</f>
        <v/>
      </c>
      <c r="N101" s="94" t="str">
        <f>""</f>
        <v/>
      </c>
      <c r="O101" s="94" t="str">
        <f>""</f>
        <v/>
      </c>
      <c r="P101" s="45" t="str">
        <f>""</f>
        <v/>
      </c>
      <c r="Q101" s="45" t="str">
        <f>""</f>
        <v/>
      </c>
      <c r="R101" s="45" t="s">
        <v>19</v>
      </c>
      <c r="S101" s="45" t="s">
        <v>1461</v>
      </c>
    </row>
    <row r="102" spans="1:20">
      <c r="A102" s="47">
        <f t="shared" si="1"/>
        <v>1672</v>
      </c>
      <c r="B102" s="50">
        <v>672</v>
      </c>
      <c r="C102" s="50">
        <v>9163327</v>
      </c>
      <c r="D102" s="50">
        <v>3327</v>
      </c>
      <c r="E102" s="50">
        <v>115685</v>
      </c>
      <c r="F102" s="50" t="s">
        <v>1528</v>
      </c>
      <c r="G102" s="50" t="s">
        <v>87</v>
      </c>
      <c r="H102" s="60" t="s">
        <v>19</v>
      </c>
      <c r="I102" s="45" t="str">
        <f>""</f>
        <v/>
      </c>
      <c r="J102" s="45" t="str">
        <f>""</f>
        <v/>
      </c>
      <c r="K102" s="45" t="str">
        <f>""</f>
        <v/>
      </c>
      <c r="L102" s="45" t="str">
        <f>""</f>
        <v/>
      </c>
      <c r="M102" s="94" t="str">
        <f>""</f>
        <v/>
      </c>
      <c r="N102" s="94" t="str">
        <f>""</f>
        <v/>
      </c>
      <c r="O102" s="94" t="str">
        <f>""</f>
        <v/>
      </c>
      <c r="P102" s="45" t="str">
        <f>""</f>
        <v/>
      </c>
      <c r="Q102" s="45" t="str">
        <f>""</f>
        <v/>
      </c>
      <c r="R102" s="45" t="s">
        <v>19</v>
      </c>
      <c r="S102" s="45" t="s">
        <v>1461</v>
      </c>
    </row>
    <row r="103" spans="1:20">
      <c r="A103" s="47">
        <f t="shared" si="1"/>
        <v>1677</v>
      </c>
      <c r="B103" s="50">
        <v>677</v>
      </c>
      <c r="C103" s="50">
        <v>9163328</v>
      </c>
      <c r="D103" s="50">
        <v>3328</v>
      </c>
      <c r="E103" s="50">
        <v>115686</v>
      </c>
      <c r="F103" s="65" t="s">
        <v>1529</v>
      </c>
      <c r="G103" s="50" t="s">
        <v>87</v>
      </c>
      <c r="H103" s="60" t="s">
        <v>19</v>
      </c>
      <c r="I103" s="45" t="str">
        <f>""</f>
        <v/>
      </c>
      <c r="J103" s="45" t="str">
        <f>""</f>
        <v/>
      </c>
      <c r="K103" s="45" t="str">
        <f>""</f>
        <v/>
      </c>
      <c r="L103" s="45" t="str">
        <f>""</f>
        <v/>
      </c>
      <c r="M103" s="94" t="str">
        <f>""</f>
        <v/>
      </c>
      <c r="N103" s="94" t="str">
        <f>""</f>
        <v/>
      </c>
      <c r="O103" s="94" t="str">
        <f>""</f>
        <v/>
      </c>
      <c r="P103" s="45" t="str">
        <f>""</f>
        <v/>
      </c>
      <c r="Q103" s="45" t="str">
        <f>""</f>
        <v/>
      </c>
      <c r="R103" s="45" t="s">
        <v>19</v>
      </c>
      <c r="S103" s="45" t="s">
        <v>1461</v>
      </c>
    </row>
    <row r="104" spans="1:20" ht="12.75" customHeight="1">
      <c r="A104" s="47">
        <f t="shared" si="1"/>
        <v>1678</v>
      </c>
      <c r="B104" s="48">
        <v>678</v>
      </c>
      <c r="C104" s="48">
        <v>9162118</v>
      </c>
      <c r="D104" s="48">
        <v>2118</v>
      </c>
      <c r="E104" s="48">
        <v>115562</v>
      </c>
      <c r="F104" s="48" t="s">
        <v>722</v>
      </c>
      <c r="G104" s="48" t="s">
        <v>87</v>
      </c>
      <c r="H104" s="49" t="s">
        <v>1472</v>
      </c>
      <c r="I104" s="62" t="s">
        <v>1778</v>
      </c>
      <c r="J104" s="62" t="s">
        <v>1897</v>
      </c>
      <c r="K104" s="96">
        <f>368.98*4</f>
        <v>1475.92</v>
      </c>
      <c r="L104" s="76">
        <v>3</v>
      </c>
      <c r="M104" s="103">
        <v>43404</v>
      </c>
      <c r="N104" s="104">
        <v>60</v>
      </c>
      <c r="O104" s="89">
        <f>EDATE(M104,N104)-1</f>
        <v>45229</v>
      </c>
      <c r="P104" s="62" t="str">
        <f>""</f>
        <v/>
      </c>
      <c r="Q104" s="76" t="str">
        <f>""</f>
        <v/>
      </c>
      <c r="R104" s="45" t="s">
        <v>17</v>
      </c>
      <c r="S104" s="45" t="str">
        <f>""</f>
        <v/>
      </c>
      <c r="T104" s="131" t="s">
        <v>1898</v>
      </c>
    </row>
    <row r="105" spans="1:20" ht="38.25">
      <c r="A105" s="47">
        <f t="shared" si="1"/>
        <v>2678</v>
      </c>
      <c r="B105" s="48">
        <v>678</v>
      </c>
      <c r="C105" s="48">
        <v>9162118</v>
      </c>
      <c r="D105" s="48">
        <v>2118</v>
      </c>
      <c r="E105" s="48">
        <v>115562</v>
      </c>
      <c r="F105" s="48" t="s">
        <v>722</v>
      </c>
      <c r="G105" s="48" t="s">
        <v>87</v>
      </c>
      <c r="H105" s="49" t="s">
        <v>1472</v>
      </c>
      <c r="I105" s="76" t="str">
        <f>""</f>
        <v/>
      </c>
      <c r="J105" s="76" t="s">
        <v>1899</v>
      </c>
      <c r="K105" s="98">
        <v>109.92</v>
      </c>
      <c r="L105" s="76">
        <v>1</v>
      </c>
      <c r="M105" s="56" t="s">
        <v>1900</v>
      </c>
      <c r="N105" s="56" t="str">
        <f>""</f>
        <v/>
      </c>
      <c r="O105" s="56" t="s">
        <v>1901</v>
      </c>
      <c r="P105" s="45" t="s">
        <v>1558</v>
      </c>
      <c r="Q105" s="76" t="str">
        <f>""</f>
        <v/>
      </c>
      <c r="R105" s="45" t="s">
        <v>19</v>
      </c>
      <c r="S105" s="45" t="s">
        <v>1662</v>
      </c>
      <c r="T105" s="26"/>
    </row>
    <row r="106" spans="1:20" ht="38.25">
      <c r="A106" s="47">
        <f t="shared" si="1"/>
        <v>3678</v>
      </c>
      <c r="B106" s="48">
        <v>678</v>
      </c>
      <c r="C106" s="48">
        <v>9162118</v>
      </c>
      <c r="D106" s="48">
        <v>2118</v>
      </c>
      <c r="E106" s="48">
        <v>115562</v>
      </c>
      <c r="F106" s="48" t="s">
        <v>722</v>
      </c>
      <c r="G106" s="48" t="s">
        <v>87</v>
      </c>
      <c r="H106" s="49" t="s">
        <v>1472</v>
      </c>
      <c r="I106" s="62" t="str">
        <f>""</f>
        <v/>
      </c>
      <c r="J106" s="62" t="s">
        <v>1902</v>
      </c>
      <c r="K106" s="98">
        <v>102.72</v>
      </c>
      <c r="L106" s="76">
        <v>1</v>
      </c>
      <c r="M106" s="56" t="s">
        <v>1900</v>
      </c>
      <c r="N106" s="56" t="str">
        <f>""</f>
        <v/>
      </c>
      <c r="O106" s="56" t="s">
        <v>1901</v>
      </c>
      <c r="P106" s="45" t="s">
        <v>1558</v>
      </c>
      <c r="Q106" s="76" t="str">
        <f>""</f>
        <v/>
      </c>
      <c r="R106" s="45" t="s">
        <v>19</v>
      </c>
      <c r="S106" s="45" t="s">
        <v>1662</v>
      </c>
      <c r="T106" s="26"/>
    </row>
    <row r="107" spans="1:20" ht="38.25">
      <c r="A107" s="47">
        <f t="shared" si="1"/>
        <v>1682</v>
      </c>
      <c r="B107" s="47">
        <v>682</v>
      </c>
      <c r="C107" s="47">
        <v>9163042</v>
      </c>
      <c r="D107" s="47">
        <v>3042</v>
      </c>
      <c r="E107" s="47">
        <v>115629</v>
      </c>
      <c r="F107" s="47" t="s">
        <v>1530</v>
      </c>
      <c r="G107" s="47" t="s">
        <v>87</v>
      </c>
      <c r="H107" s="54" t="s">
        <v>1472</v>
      </c>
      <c r="I107" s="45" t="str">
        <f>""</f>
        <v/>
      </c>
      <c r="J107" s="45" t="s">
        <v>1903</v>
      </c>
      <c r="K107" s="45">
        <v>1017.48</v>
      </c>
      <c r="L107" s="45">
        <v>5</v>
      </c>
      <c r="M107" s="94">
        <v>42720</v>
      </c>
      <c r="N107" s="94" t="str">
        <f>""</f>
        <v/>
      </c>
      <c r="O107" s="94">
        <v>44180</v>
      </c>
      <c r="P107" s="45" t="s">
        <v>1558</v>
      </c>
      <c r="Q107" s="45" t="str">
        <f>""</f>
        <v/>
      </c>
      <c r="R107" s="45" t="s">
        <v>19</v>
      </c>
      <c r="S107" s="45" t="s">
        <v>1662</v>
      </c>
    </row>
    <row r="108" spans="1:20" ht="38.25" customHeight="1">
      <c r="A108" s="47">
        <f t="shared" si="1"/>
        <v>1683</v>
      </c>
      <c r="B108" s="48">
        <v>683</v>
      </c>
      <c r="C108" s="48">
        <v>9162145</v>
      </c>
      <c r="D108" s="48">
        <v>2145</v>
      </c>
      <c r="E108" s="48">
        <v>115580</v>
      </c>
      <c r="F108" s="48" t="s">
        <v>718</v>
      </c>
      <c r="G108" s="48" t="s">
        <v>87</v>
      </c>
      <c r="H108" s="49" t="s">
        <v>1472</v>
      </c>
      <c r="I108" s="45" t="s">
        <v>1778</v>
      </c>
      <c r="J108" s="45" t="s">
        <v>1904</v>
      </c>
      <c r="K108" s="96">
        <f>87.02*4</f>
        <v>348.08</v>
      </c>
      <c r="L108" s="45">
        <v>1</v>
      </c>
      <c r="M108" s="103">
        <v>42491</v>
      </c>
      <c r="N108" s="104">
        <v>48</v>
      </c>
      <c r="O108" s="89">
        <f>EDATE(M108,N108)-1</f>
        <v>43951</v>
      </c>
      <c r="P108" s="45" t="s">
        <v>1803</v>
      </c>
      <c r="Q108" s="45" t="str">
        <f>""</f>
        <v/>
      </c>
      <c r="R108" s="45" t="s">
        <v>17</v>
      </c>
      <c r="S108" s="45" t="str">
        <f>""</f>
        <v/>
      </c>
      <c r="T108" s="131" t="s">
        <v>1905</v>
      </c>
    </row>
    <row r="109" spans="1:20" ht="38.25">
      <c r="A109" s="47">
        <f t="shared" si="1"/>
        <v>2683</v>
      </c>
      <c r="B109" s="51">
        <v>683</v>
      </c>
      <c r="C109" s="51">
        <v>9162145</v>
      </c>
      <c r="D109" s="51">
        <v>2145</v>
      </c>
      <c r="E109" s="51">
        <v>115580</v>
      </c>
      <c r="F109" s="51" t="s">
        <v>718</v>
      </c>
      <c r="G109" s="51" t="s">
        <v>87</v>
      </c>
      <c r="H109" s="60" t="s">
        <v>1472</v>
      </c>
      <c r="I109" s="45" t="str">
        <f>""</f>
        <v/>
      </c>
      <c r="J109" s="45" t="s">
        <v>1906</v>
      </c>
      <c r="K109" s="45">
        <v>145.19999999999999</v>
      </c>
      <c r="L109" s="45">
        <v>1</v>
      </c>
      <c r="M109" s="94">
        <v>43404</v>
      </c>
      <c r="N109" s="94" t="str">
        <f>""</f>
        <v/>
      </c>
      <c r="O109" s="94">
        <v>44499</v>
      </c>
      <c r="P109" s="45" t="s">
        <v>1558</v>
      </c>
      <c r="Q109" s="45" t="str">
        <f>""</f>
        <v/>
      </c>
      <c r="R109" s="45" t="s">
        <v>19</v>
      </c>
      <c r="S109" s="45" t="s">
        <v>1662</v>
      </c>
      <c r="T109" s="26"/>
    </row>
    <row r="110" spans="1:20" ht="38.25">
      <c r="A110" s="47">
        <f t="shared" si="1"/>
        <v>1686</v>
      </c>
      <c r="B110" s="51">
        <v>686</v>
      </c>
      <c r="C110" s="51">
        <v>9163372</v>
      </c>
      <c r="D110" s="51">
        <v>3372</v>
      </c>
      <c r="E110" s="51">
        <v>135266</v>
      </c>
      <c r="F110" s="51" t="s">
        <v>1531</v>
      </c>
      <c r="G110" s="51" t="s">
        <v>87</v>
      </c>
      <c r="H110" s="60" t="s">
        <v>1472</v>
      </c>
      <c r="I110" s="61" t="str">
        <f>""</f>
        <v/>
      </c>
      <c r="J110" s="61" t="s">
        <v>1907</v>
      </c>
      <c r="K110" s="76">
        <v>595</v>
      </c>
      <c r="L110" s="76">
        <v>1</v>
      </c>
      <c r="M110" s="56">
        <v>42803</v>
      </c>
      <c r="N110" s="56" t="str">
        <f>""</f>
        <v/>
      </c>
      <c r="O110" s="56">
        <v>44264</v>
      </c>
      <c r="P110" s="61" t="s">
        <v>19</v>
      </c>
      <c r="Q110" s="76" t="str">
        <f>""</f>
        <v/>
      </c>
      <c r="R110" s="45" t="s">
        <v>19</v>
      </c>
      <c r="S110" s="45" t="s">
        <v>1662</v>
      </c>
    </row>
    <row r="111" spans="1:20">
      <c r="A111" s="47">
        <f t="shared" si="1"/>
        <v>2686</v>
      </c>
      <c r="B111" s="51">
        <v>686</v>
      </c>
      <c r="C111" s="51">
        <v>9163372</v>
      </c>
      <c r="D111" s="51">
        <v>3372</v>
      </c>
      <c r="E111" s="51">
        <v>135266</v>
      </c>
      <c r="F111" s="51" t="s">
        <v>1531</v>
      </c>
      <c r="G111" s="51" t="s">
        <v>87</v>
      </c>
      <c r="H111" s="60" t="s">
        <v>19</v>
      </c>
      <c r="I111" s="45" t="str">
        <f>""</f>
        <v/>
      </c>
      <c r="J111" s="45" t="str">
        <f>""</f>
        <v/>
      </c>
      <c r="K111" s="45" t="str">
        <f>""</f>
        <v/>
      </c>
      <c r="L111" s="45" t="str">
        <f>""</f>
        <v/>
      </c>
      <c r="M111" s="94" t="str">
        <f>""</f>
        <v/>
      </c>
      <c r="N111" s="94" t="str">
        <f>""</f>
        <v/>
      </c>
      <c r="O111" s="94" t="str">
        <f>""</f>
        <v/>
      </c>
      <c r="P111" s="45" t="str">
        <f>""</f>
        <v/>
      </c>
      <c r="Q111" s="45" t="str">
        <f>""</f>
        <v/>
      </c>
      <c r="R111" s="45" t="s">
        <v>19</v>
      </c>
      <c r="S111" s="45" t="s">
        <v>1461</v>
      </c>
    </row>
    <row r="112" spans="1:20" ht="38.25">
      <c r="A112" s="47">
        <f t="shared" si="1"/>
        <v>1691</v>
      </c>
      <c r="B112" s="50">
        <v>691</v>
      </c>
      <c r="C112" s="50">
        <v>9162075</v>
      </c>
      <c r="D112" s="50">
        <v>2075</v>
      </c>
      <c r="E112" s="50">
        <v>115529</v>
      </c>
      <c r="F112" s="50" t="s">
        <v>758</v>
      </c>
      <c r="G112" s="50" t="s">
        <v>87</v>
      </c>
      <c r="H112" s="100" t="s">
        <v>1472</v>
      </c>
      <c r="I112" s="62" t="str">
        <f>""</f>
        <v/>
      </c>
      <c r="J112" s="62" t="s">
        <v>1908</v>
      </c>
      <c r="K112" s="75">
        <v>568</v>
      </c>
      <c r="L112" s="76">
        <v>1</v>
      </c>
      <c r="M112" s="56">
        <v>42705</v>
      </c>
      <c r="N112" s="56" t="str">
        <f>""</f>
        <v/>
      </c>
      <c r="O112" s="56">
        <v>44136</v>
      </c>
      <c r="P112" s="62" t="s">
        <v>1558</v>
      </c>
      <c r="Q112" s="76" t="str">
        <f>""</f>
        <v/>
      </c>
      <c r="R112" s="45" t="s">
        <v>19</v>
      </c>
      <c r="S112" s="45" t="s">
        <v>1662</v>
      </c>
    </row>
    <row r="113" spans="1:20">
      <c r="A113" s="47">
        <f t="shared" si="1"/>
        <v>1693</v>
      </c>
      <c r="B113" s="50">
        <v>693</v>
      </c>
      <c r="C113" s="50">
        <v>9165210</v>
      </c>
      <c r="D113" s="50">
        <v>5210</v>
      </c>
      <c r="E113" s="50">
        <v>115740</v>
      </c>
      <c r="F113" s="50" t="s">
        <v>1361</v>
      </c>
      <c r="G113" s="50" t="s">
        <v>87</v>
      </c>
      <c r="H113" s="60" t="s">
        <v>19</v>
      </c>
      <c r="I113" s="45" t="str">
        <f>""</f>
        <v/>
      </c>
      <c r="J113" s="45" t="str">
        <f>""</f>
        <v/>
      </c>
      <c r="K113" s="45" t="str">
        <f>""</f>
        <v/>
      </c>
      <c r="L113" s="45" t="str">
        <f>""</f>
        <v/>
      </c>
      <c r="M113" s="94" t="str">
        <f>""</f>
        <v/>
      </c>
      <c r="N113" s="94" t="str">
        <f>""</f>
        <v/>
      </c>
      <c r="O113" s="94" t="str">
        <f>""</f>
        <v/>
      </c>
      <c r="P113" s="45" t="str">
        <f>""</f>
        <v/>
      </c>
      <c r="Q113" s="45" t="str">
        <f>""</f>
        <v/>
      </c>
      <c r="R113" s="45" t="s">
        <v>19</v>
      </c>
      <c r="S113" s="45" t="s">
        <v>1461</v>
      </c>
    </row>
    <row r="114" spans="1:20" ht="38.25" customHeight="1">
      <c r="A114" s="47">
        <f t="shared" si="1"/>
        <v>1694</v>
      </c>
      <c r="B114" s="47">
        <v>694</v>
      </c>
      <c r="C114" s="47">
        <v>9163331</v>
      </c>
      <c r="D114" s="47">
        <v>3331</v>
      </c>
      <c r="E114" s="47">
        <v>115688</v>
      </c>
      <c r="F114" s="47" t="s">
        <v>1532</v>
      </c>
      <c r="G114" s="47" t="s">
        <v>87</v>
      </c>
      <c r="H114" s="54" t="s">
        <v>1472</v>
      </c>
      <c r="I114" s="61" t="s">
        <v>1909</v>
      </c>
      <c r="J114" s="61" t="s">
        <v>1910</v>
      </c>
      <c r="K114" s="96">
        <f>1050*4</f>
        <v>4200</v>
      </c>
      <c r="L114" s="76">
        <v>3</v>
      </c>
      <c r="M114" s="103">
        <v>43344</v>
      </c>
      <c r="N114" s="104">
        <v>48</v>
      </c>
      <c r="O114" s="89">
        <f>EDATE(M114,N114)-1</f>
        <v>44804</v>
      </c>
      <c r="P114" s="61" t="s">
        <v>19</v>
      </c>
      <c r="Q114" s="123">
        <v>16800</v>
      </c>
      <c r="R114" s="45" t="s">
        <v>17</v>
      </c>
      <c r="S114" s="45" t="str">
        <f>""</f>
        <v/>
      </c>
      <c r="T114" s="124" t="s">
        <v>1911</v>
      </c>
    </row>
    <row r="115" spans="1:20" ht="38.25">
      <c r="A115" s="47">
        <f t="shared" si="1"/>
        <v>1695</v>
      </c>
      <c r="B115" s="47">
        <v>695</v>
      </c>
      <c r="C115" s="47">
        <v>9163044</v>
      </c>
      <c r="D115" s="47">
        <v>3044</v>
      </c>
      <c r="E115" s="47">
        <v>115631</v>
      </c>
      <c r="F115" s="47" t="s">
        <v>1533</v>
      </c>
      <c r="G115" s="47" t="s">
        <v>87</v>
      </c>
      <c r="H115" s="54" t="s">
        <v>1472</v>
      </c>
      <c r="I115" s="45" t="str">
        <f>""</f>
        <v/>
      </c>
      <c r="J115" s="45" t="s">
        <v>1912</v>
      </c>
      <c r="K115" s="45">
        <v>695.56</v>
      </c>
      <c r="L115" s="45">
        <v>1</v>
      </c>
      <c r="M115" s="94">
        <v>43282</v>
      </c>
      <c r="N115" s="94" t="str">
        <f>""</f>
        <v/>
      </c>
      <c r="O115" s="94">
        <v>45107</v>
      </c>
      <c r="P115" s="45" t="s">
        <v>19</v>
      </c>
      <c r="Q115" s="45" t="str">
        <f>""</f>
        <v/>
      </c>
      <c r="R115" s="66" t="s">
        <v>19</v>
      </c>
      <c r="S115" s="45" t="s">
        <v>1662</v>
      </c>
    </row>
    <row r="116" spans="1:20">
      <c r="A116" s="47">
        <f t="shared" si="1"/>
        <v>1699</v>
      </c>
      <c r="B116" s="50">
        <v>699</v>
      </c>
      <c r="C116" s="50">
        <v>9163045</v>
      </c>
      <c r="D116" s="50">
        <v>3045</v>
      </c>
      <c r="E116" s="50">
        <v>115632</v>
      </c>
      <c r="F116" s="50" t="s">
        <v>1534</v>
      </c>
      <c r="G116" s="50" t="s">
        <v>87</v>
      </c>
      <c r="H116" s="60" t="s">
        <v>19</v>
      </c>
      <c r="I116" s="45" t="str">
        <f>""</f>
        <v/>
      </c>
      <c r="J116" s="45" t="str">
        <f>""</f>
        <v/>
      </c>
      <c r="K116" s="45" t="str">
        <f>""</f>
        <v/>
      </c>
      <c r="L116" s="45" t="str">
        <f>""</f>
        <v/>
      </c>
      <c r="M116" s="94" t="str">
        <f>""</f>
        <v/>
      </c>
      <c r="N116" s="94" t="str">
        <f>""</f>
        <v/>
      </c>
      <c r="O116" s="94" t="str">
        <f>""</f>
        <v/>
      </c>
      <c r="P116" s="45" t="str">
        <f>""</f>
        <v/>
      </c>
      <c r="Q116" s="45" t="str">
        <f>""</f>
        <v/>
      </c>
      <c r="R116" s="45" t="s">
        <v>19</v>
      </c>
      <c r="S116" s="45" t="s">
        <v>1461</v>
      </c>
    </row>
    <row r="117" spans="1:20" ht="38.25">
      <c r="A117" s="47">
        <f t="shared" si="1"/>
        <v>1702</v>
      </c>
      <c r="B117" s="51">
        <v>702</v>
      </c>
      <c r="C117" s="51">
        <v>9162184</v>
      </c>
      <c r="D117" s="51">
        <v>2184</v>
      </c>
      <c r="E117" s="51">
        <v>133395</v>
      </c>
      <c r="F117" s="51" t="s">
        <v>1535</v>
      </c>
      <c r="G117" s="51" t="s">
        <v>87</v>
      </c>
      <c r="H117" s="60" t="s">
        <v>1472</v>
      </c>
      <c r="I117" s="61" t="str">
        <f>""</f>
        <v/>
      </c>
      <c r="J117" s="61" t="s">
        <v>1913</v>
      </c>
      <c r="K117" s="76">
        <v>98.28</v>
      </c>
      <c r="L117" s="76">
        <v>1</v>
      </c>
      <c r="M117" s="56">
        <v>43070</v>
      </c>
      <c r="N117" s="56" t="str">
        <f>""</f>
        <v/>
      </c>
      <c r="O117" s="56">
        <v>44531</v>
      </c>
      <c r="P117" s="61" t="s">
        <v>19</v>
      </c>
      <c r="Q117" s="76" t="str">
        <f>""</f>
        <v/>
      </c>
      <c r="R117" s="45" t="s">
        <v>19</v>
      </c>
      <c r="S117" s="52" t="s">
        <v>1662</v>
      </c>
    </row>
    <row r="118" spans="1:20" ht="38.25">
      <c r="A118" s="47">
        <f t="shared" si="1"/>
        <v>2702</v>
      </c>
      <c r="B118" s="51">
        <v>702</v>
      </c>
      <c r="C118" s="51">
        <v>9162184</v>
      </c>
      <c r="D118" s="51">
        <v>2184</v>
      </c>
      <c r="E118" s="51">
        <v>133395</v>
      </c>
      <c r="F118" s="51" t="s">
        <v>1535</v>
      </c>
      <c r="G118" s="51" t="s">
        <v>87</v>
      </c>
      <c r="H118" s="60" t="s">
        <v>1472</v>
      </c>
      <c r="I118" s="61" t="str">
        <f>""</f>
        <v/>
      </c>
      <c r="J118" s="61" t="s">
        <v>1914</v>
      </c>
      <c r="K118" s="76">
        <v>90.12</v>
      </c>
      <c r="L118" s="76">
        <v>1</v>
      </c>
      <c r="M118" s="56">
        <v>43374</v>
      </c>
      <c r="N118" s="56" t="str">
        <f>""</f>
        <v/>
      </c>
      <c r="O118" s="56">
        <v>45200</v>
      </c>
      <c r="P118" s="61" t="s">
        <v>19</v>
      </c>
      <c r="Q118" s="76" t="str">
        <f>""</f>
        <v/>
      </c>
      <c r="R118" s="45" t="s">
        <v>19</v>
      </c>
      <c r="S118" s="52" t="s">
        <v>1662</v>
      </c>
    </row>
    <row r="119" spans="1:20" ht="38.25">
      <c r="A119" s="47">
        <f t="shared" si="1"/>
        <v>3702</v>
      </c>
      <c r="B119" s="51">
        <v>702</v>
      </c>
      <c r="C119" s="51">
        <v>9162184</v>
      </c>
      <c r="D119" s="51">
        <v>2184</v>
      </c>
      <c r="E119" s="51">
        <v>133395</v>
      </c>
      <c r="F119" s="51" t="s">
        <v>1535</v>
      </c>
      <c r="G119" s="51" t="s">
        <v>87</v>
      </c>
      <c r="H119" s="60" t="s">
        <v>1472</v>
      </c>
      <c r="I119" s="61" t="str">
        <f>""</f>
        <v/>
      </c>
      <c r="J119" s="61" t="s">
        <v>1915</v>
      </c>
      <c r="K119" s="76">
        <v>96.36</v>
      </c>
      <c r="L119" s="76">
        <v>1</v>
      </c>
      <c r="M119" s="56">
        <v>43525</v>
      </c>
      <c r="N119" s="56" t="str">
        <f>""</f>
        <v/>
      </c>
      <c r="O119" s="56">
        <v>45352</v>
      </c>
      <c r="P119" s="61" t="s">
        <v>19</v>
      </c>
      <c r="Q119" s="76" t="str">
        <f>""</f>
        <v/>
      </c>
      <c r="R119" s="45" t="s">
        <v>19</v>
      </c>
      <c r="S119" s="52" t="s">
        <v>1662</v>
      </c>
    </row>
    <row r="120" spans="1:20">
      <c r="A120" s="47">
        <f t="shared" si="1"/>
        <v>1709</v>
      </c>
      <c r="B120" s="50">
        <v>709</v>
      </c>
      <c r="C120" s="50">
        <v>9162077</v>
      </c>
      <c r="D120" s="50">
        <v>2077</v>
      </c>
      <c r="E120" s="50">
        <v>115531</v>
      </c>
      <c r="F120" s="50" t="s">
        <v>1536</v>
      </c>
      <c r="G120" s="50" t="s">
        <v>87</v>
      </c>
      <c r="H120" s="49" t="s">
        <v>19</v>
      </c>
      <c r="I120" s="45" t="str">
        <f>""</f>
        <v/>
      </c>
      <c r="J120" s="45" t="str">
        <f>""</f>
        <v/>
      </c>
      <c r="K120" s="45" t="str">
        <f>""</f>
        <v/>
      </c>
      <c r="L120" s="45" t="str">
        <f>""</f>
        <v/>
      </c>
      <c r="M120" s="94" t="str">
        <f>""</f>
        <v/>
      </c>
      <c r="N120" s="94" t="str">
        <f>""</f>
        <v/>
      </c>
      <c r="O120" s="94" t="str">
        <f>""</f>
        <v/>
      </c>
      <c r="P120" s="45" t="str">
        <f>""</f>
        <v/>
      </c>
      <c r="Q120" s="45" t="str">
        <f>""</f>
        <v/>
      </c>
      <c r="R120" s="45" t="s">
        <v>19</v>
      </c>
      <c r="S120" s="45" t="s">
        <v>1461</v>
      </c>
    </row>
    <row r="121" spans="1:20" ht="25.5">
      <c r="A121" s="47">
        <f t="shared" si="1"/>
        <v>1710</v>
      </c>
      <c r="B121" s="51">
        <v>710</v>
      </c>
      <c r="C121" s="51">
        <v>9163048</v>
      </c>
      <c r="D121" s="51">
        <v>3048</v>
      </c>
      <c r="E121" s="51">
        <v>115635</v>
      </c>
      <c r="F121" s="67" t="s">
        <v>1537</v>
      </c>
      <c r="G121" s="51" t="s">
        <v>87</v>
      </c>
      <c r="H121" s="49" t="s">
        <v>1472</v>
      </c>
      <c r="I121" s="61" t="s">
        <v>1916</v>
      </c>
      <c r="J121" s="61" t="s">
        <v>1917</v>
      </c>
      <c r="K121" s="96">
        <f>395.08*4</f>
        <v>1580.32</v>
      </c>
      <c r="L121" s="76">
        <v>2</v>
      </c>
      <c r="M121" s="103">
        <v>43070</v>
      </c>
      <c r="N121" s="104">
        <v>48</v>
      </c>
      <c r="O121" s="89">
        <f>EDATE(M121,N121)-1</f>
        <v>44530</v>
      </c>
      <c r="P121" s="61" t="s">
        <v>19</v>
      </c>
      <c r="Q121" s="76" t="str">
        <f>""</f>
        <v/>
      </c>
      <c r="R121" s="45" t="s">
        <v>17</v>
      </c>
      <c r="S121" s="45" t="str">
        <f>""</f>
        <v/>
      </c>
      <c r="T121" s="26"/>
    </row>
    <row r="122" spans="1:20" ht="51">
      <c r="A122" s="47">
        <f t="shared" si="1"/>
        <v>2710</v>
      </c>
      <c r="B122" s="51">
        <v>710</v>
      </c>
      <c r="C122" s="51">
        <v>9163048</v>
      </c>
      <c r="D122" s="51">
        <v>3048</v>
      </c>
      <c r="E122" s="51">
        <v>115635</v>
      </c>
      <c r="F122" s="67" t="s">
        <v>1537</v>
      </c>
      <c r="G122" s="51" t="s">
        <v>87</v>
      </c>
      <c r="H122" s="60" t="s">
        <v>1472</v>
      </c>
      <c r="I122" s="61" t="s">
        <v>1793</v>
      </c>
      <c r="J122" s="61" t="s">
        <v>1918</v>
      </c>
      <c r="K122" s="76">
        <f>512.29*4</f>
        <v>2049.16</v>
      </c>
      <c r="L122" s="76">
        <v>2</v>
      </c>
      <c r="M122" s="132" t="s">
        <v>1919</v>
      </c>
      <c r="N122" s="132" t="str">
        <f>""</f>
        <v/>
      </c>
      <c r="O122" s="132" t="s">
        <v>1920</v>
      </c>
      <c r="P122" s="61" t="s">
        <v>19</v>
      </c>
      <c r="Q122" s="76" t="str">
        <f>""</f>
        <v/>
      </c>
      <c r="R122" s="45" t="s">
        <v>19</v>
      </c>
      <c r="S122" s="45" t="s">
        <v>1714</v>
      </c>
      <c r="T122" s="26"/>
    </row>
    <row r="123" spans="1:20" ht="38.25">
      <c r="A123" s="47">
        <f t="shared" si="1"/>
        <v>1714</v>
      </c>
      <c r="B123" s="50">
        <v>714</v>
      </c>
      <c r="C123" s="50">
        <v>9163050</v>
      </c>
      <c r="D123" s="50">
        <v>3050</v>
      </c>
      <c r="E123" s="50">
        <v>115636</v>
      </c>
      <c r="F123" s="50" t="s">
        <v>1538</v>
      </c>
      <c r="G123" s="50" t="s">
        <v>87</v>
      </c>
      <c r="H123" s="100" t="s">
        <v>1472</v>
      </c>
      <c r="I123" s="105" t="s">
        <v>1921</v>
      </c>
      <c r="J123" s="105" t="s">
        <v>1922</v>
      </c>
      <c r="K123" s="106">
        <v>478.08</v>
      </c>
      <c r="L123" s="106">
        <v>1</v>
      </c>
      <c r="M123" s="107">
        <v>42471</v>
      </c>
      <c r="N123" s="107" t="str">
        <f>""</f>
        <v/>
      </c>
      <c r="O123" s="107">
        <v>43931</v>
      </c>
      <c r="P123" s="105" t="s">
        <v>19</v>
      </c>
      <c r="Q123" s="76" t="str">
        <f>""</f>
        <v/>
      </c>
      <c r="R123" s="45" t="s">
        <v>19</v>
      </c>
      <c r="S123" s="45" t="s">
        <v>1662</v>
      </c>
    </row>
    <row r="124" spans="1:20" ht="38.25">
      <c r="A124" s="47">
        <f t="shared" si="1"/>
        <v>1717</v>
      </c>
      <c r="B124" s="50">
        <v>717</v>
      </c>
      <c r="C124" s="50">
        <v>9162081</v>
      </c>
      <c r="D124" s="50">
        <v>2081</v>
      </c>
      <c r="E124" s="50">
        <v>115533</v>
      </c>
      <c r="F124" s="50" t="s">
        <v>841</v>
      </c>
      <c r="G124" s="50" t="s">
        <v>87</v>
      </c>
      <c r="H124" s="54" t="s">
        <v>1472</v>
      </c>
      <c r="I124" s="62" t="s">
        <v>1923</v>
      </c>
      <c r="J124" s="62" t="s">
        <v>1924</v>
      </c>
      <c r="K124" s="76">
        <v>479</v>
      </c>
      <c r="L124" s="76">
        <v>1</v>
      </c>
      <c r="M124" s="56" t="s">
        <v>1925</v>
      </c>
      <c r="N124" s="56" t="str">
        <f>""</f>
        <v/>
      </c>
      <c r="O124" s="56" t="s">
        <v>1926</v>
      </c>
      <c r="P124" s="45" t="s">
        <v>1558</v>
      </c>
      <c r="Q124" s="76" t="str">
        <f>""</f>
        <v/>
      </c>
      <c r="R124" s="45" t="s">
        <v>19</v>
      </c>
      <c r="S124" s="52" t="s">
        <v>1662</v>
      </c>
    </row>
    <row r="125" spans="1:20" ht="38.25">
      <c r="A125" s="47">
        <f t="shared" si="1"/>
        <v>1720</v>
      </c>
      <c r="B125" s="51">
        <v>720</v>
      </c>
      <c r="C125" s="51">
        <v>9163337</v>
      </c>
      <c r="D125" s="51">
        <v>3337</v>
      </c>
      <c r="E125" s="51">
        <v>115692</v>
      </c>
      <c r="F125" s="51" t="s">
        <v>1539</v>
      </c>
      <c r="G125" s="51" t="s">
        <v>87</v>
      </c>
      <c r="H125" s="60" t="s">
        <v>1472</v>
      </c>
      <c r="I125" s="45" t="str">
        <f>""</f>
        <v/>
      </c>
      <c r="J125" s="45" t="s">
        <v>1927</v>
      </c>
      <c r="K125" s="45">
        <v>405</v>
      </c>
      <c r="L125" s="45">
        <v>1</v>
      </c>
      <c r="M125" s="94">
        <v>43040</v>
      </c>
      <c r="N125" s="94" t="str">
        <f>""</f>
        <v/>
      </c>
      <c r="O125" s="94">
        <v>44865</v>
      </c>
      <c r="P125" s="45" t="s">
        <v>19</v>
      </c>
      <c r="Q125" s="45" t="str">
        <f>""</f>
        <v/>
      </c>
      <c r="R125" s="45" t="s">
        <v>19</v>
      </c>
      <c r="S125" s="45" t="s">
        <v>1662</v>
      </c>
    </row>
    <row r="126" spans="1:20" ht="38.25">
      <c r="A126" s="47">
        <f t="shared" si="1"/>
        <v>2720</v>
      </c>
      <c r="B126" s="51">
        <v>720</v>
      </c>
      <c r="C126" s="51">
        <v>9163337</v>
      </c>
      <c r="D126" s="51">
        <v>3337</v>
      </c>
      <c r="E126" s="51">
        <v>115692</v>
      </c>
      <c r="F126" s="51" t="s">
        <v>1539</v>
      </c>
      <c r="G126" s="51" t="s">
        <v>87</v>
      </c>
      <c r="H126" s="60" t="s">
        <v>1472</v>
      </c>
      <c r="I126" s="45" t="str">
        <f>""</f>
        <v/>
      </c>
      <c r="J126" s="45" t="s">
        <v>1928</v>
      </c>
      <c r="K126" s="45">
        <v>79.8</v>
      </c>
      <c r="L126" s="45">
        <v>1</v>
      </c>
      <c r="M126" s="94">
        <v>43189</v>
      </c>
      <c r="N126" s="94" t="str">
        <f>""</f>
        <v/>
      </c>
      <c r="O126" s="94">
        <v>45014</v>
      </c>
      <c r="P126" s="45" t="s">
        <v>19</v>
      </c>
      <c r="Q126" s="45" t="str">
        <f>""</f>
        <v/>
      </c>
      <c r="R126" s="45" t="s">
        <v>19</v>
      </c>
      <c r="S126" s="45" t="s">
        <v>1662</v>
      </c>
    </row>
    <row r="127" spans="1:20" ht="38.25">
      <c r="A127" s="47">
        <f t="shared" si="1"/>
        <v>1721</v>
      </c>
      <c r="B127" s="47">
        <v>721</v>
      </c>
      <c r="C127" s="47">
        <v>9163338</v>
      </c>
      <c r="D127" s="47">
        <v>3338</v>
      </c>
      <c r="E127" s="47">
        <v>115693</v>
      </c>
      <c r="F127" s="47" t="s">
        <v>1540</v>
      </c>
      <c r="G127" s="47" t="s">
        <v>87</v>
      </c>
      <c r="H127" s="54" t="s">
        <v>1472</v>
      </c>
      <c r="I127" s="45" t="str">
        <f>""</f>
        <v/>
      </c>
      <c r="J127" s="45" t="s">
        <v>1929</v>
      </c>
      <c r="K127" s="45">
        <v>1408</v>
      </c>
      <c r="L127" s="45">
        <v>3</v>
      </c>
      <c r="M127" s="94">
        <v>43405</v>
      </c>
      <c r="N127" s="94" t="str">
        <f>""</f>
        <v/>
      </c>
      <c r="O127" s="94">
        <v>44865</v>
      </c>
      <c r="P127" s="45" t="s">
        <v>19</v>
      </c>
      <c r="Q127" s="45" t="str">
        <f>""</f>
        <v/>
      </c>
      <c r="R127" s="45" t="s">
        <v>19</v>
      </c>
      <c r="S127" s="45" t="s">
        <v>1662</v>
      </c>
    </row>
    <row r="128" spans="1:20" ht="38.25">
      <c r="A128" s="47">
        <f t="shared" si="1"/>
        <v>1724</v>
      </c>
      <c r="B128" s="47">
        <v>724</v>
      </c>
      <c r="C128" s="47">
        <v>9163052</v>
      </c>
      <c r="D128" s="47">
        <v>3052</v>
      </c>
      <c r="E128" s="47">
        <v>115637</v>
      </c>
      <c r="F128" s="47" t="s">
        <v>1541</v>
      </c>
      <c r="G128" s="47" t="s">
        <v>87</v>
      </c>
      <c r="H128" s="54" t="s">
        <v>1472</v>
      </c>
      <c r="I128" s="45" t="s">
        <v>1793</v>
      </c>
      <c r="J128" s="45" t="str">
        <f>""</f>
        <v/>
      </c>
      <c r="K128" s="45">
        <v>2515.3200000000002</v>
      </c>
      <c r="L128" s="45">
        <v>2</v>
      </c>
      <c r="M128" s="94">
        <v>41816</v>
      </c>
      <c r="N128" s="94" t="str">
        <f>""</f>
        <v/>
      </c>
      <c r="O128" s="94">
        <v>43641</v>
      </c>
      <c r="P128" s="45" t="s">
        <v>19</v>
      </c>
      <c r="Q128" s="45" t="str">
        <f>""</f>
        <v/>
      </c>
      <c r="R128" s="45" t="s">
        <v>19</v>
      </c>
      <c r="S128" s="45" t="s">
        <v>1662</v>
      </c>
    </row>
    <row r="129" spans="1:20" ht="25.5">
      <c r="A129" s="47">
        <f t="shared" si="1"/>
        <v>1726</v>
      </c>
      <c r="B129" s="47">
        <v>726</v>
      </c>
      <c r="C129" s="47">
        <v>9165203</v>
      </c>
      <c r="D129" s="47">
        <v>5203</v>
      </c>
      <c r="E129" s="47">
        <v>115733</v>
      </c>
      <c r="F129" s="68" t="s">
        <v>1542</v>
      </c>
      <c r="G129" s="47" t="s">
        <v>87</v>
      </c>
      <c r="H129" s="49" t="s">
        <v>19</v>
      </c>
      <c r="I129" s="45" t="str">
        <f>""</f>
        <v/>
      </c>
      <c r="J129" s="45" t="str">
        <f>""</f>
        <v/>
      </c>
      <c r="K129" s="45" t="str">
        <f>""</f>
        <v/>
      </c>
      <c r="L129" s="45" t="str">
        <f>""</f>
        <v/>
      </c>
      <c r="M129" s="94" t="str">
        <f>""</f>
        <v/>
      </c>
      <c r="N129" s="94" t="str">
        <f>""</f>
        <v/>
      </c>
      <c r="O129" s="94" t="str">
        <f>""</f>
        <v/>
      </c>
      <c r="P129" s="45" t="str">
        <f>""</f>
        <v/>
      </c>
      <c r="Q129" s="45" t="str">
        <f>""</f>
        <v/>
      </c>
      <c r="R129" s="45" t="s">
        <v>19</v>
      </c>
      <c r="S129" s="45" t="s">
        <v>1461</v>
      </c>
    </row>
    <row r="130" spans="1:20" ht="24">
      <c r="A130" s="47">
        <f t="shared" si="1"/>
        <v>1727</v>
      </c>
      <c r="B130" s="50">
        <v>727</v>
      </c>
      <c r="C130" s="50">
        <v>9165211</v>
      </c>
      <c r="D130" s="50">
        <v>5211</v>
      </c>
      <c r="E130" s="50">
        <v>115741</v>
      </c>
      <c r="F130" s="69" t="s">
        <v>1543</v>
      </c>
      <c r="G130" s="50"/>
      <c r="H130" s="60" t="s">
        <v>19</v>
      </c>
      <c r="I130" s="45" t="str">
        <f>""</f>
        <v/>
      </c>
      <c r="J130" s="45" t="str">
        <f>""</f>
        <v/>
      </c>
      <c r="K130" s="45" t="str">
        <f>""</f>
        <v/>
      </c>
      <c r="L130" s="45" t="str">
        <f>""</f>
        <v/>
      </c>
      <c r="M130" s="94" t="str">
        <f>""</f>
        <v/>
      </c>
      <c r="N130" s="94" t="str">
        <f>""</f>
        <v/>
      </c>
      <c r="O130" s="94" t="str">
        <f>""</f>
        <v/>
      </c>
      <c r="P130" s="45" t="str">
        <f>""</f>
        <v/>
      </c>
      <c r="Q130" s="45" t="str">
        <f>""</f>
        <v/>
      </c>
      <c r="R130" s="45" t="s">
        <v>19</v>
      </c>
      <c r="S130" s="45" t="s">
        <v>1461</v>
      </c>
    </row>
    <row r="131" spans="1:20" ht="12.75" customHeight="1">
      <c r="A131" s="47">
        <f t="shared" si="1"/>
        <v>1728</v>
      </c>
      <c r="B131" s="50">
        <v>728</v>
      </c>
      <c r="C131" s="50">
        <v>9163340</v>
      </c>
      <c r="D131" s="50">
        <v>3340</v>
      </c>
      <c r="E131" s="50">
        <v>115694</v>
      </c>
      <c r="F131" s="50" t="s">
        <v>1544</v>
      </c>
      <c r="G131" s="50" t="s">
        <v>87</v>
      </c>
      <c r="H131" s="100" t="s">
        <v>1472</v>
      </c>
      <c r="I131" s="45" t="str">
        <f>""</f>
        <v/>
      </c>
      <c r="J131" s="45" t="s">
        <v>1930</v>
      </c>
      <c r="K131" s="45">
        <v>613.32000000000005</v>
      </c>
      <c r="L131" s="45">
        <v>1</v>
      </c>
      <c r="M131" s="94">
        <v>43070</v>
      </c>
      <c r="N131" s="94" t="str">
        <f>""</f>
        <v/>
      </c>
      <c r="O131" s="94">
        <v>44530</v>
      </c>
      <c r="P131" s="45" t="s">
        <v>1558</v>
      </c>
      <c r="Q131" s="45" t="str">
        <f>""</f>
        <v/>
      </c>
      <c r="R131" s="45" t="s">
        <v>19</v>
      </c>
      <c r="S131" s="45" t="s">
        <v>1662</v>
      </c>
    </row>
    <row r="132" spans="1:20" ht="25.5">
      <c r="A132" s="47">
        <f t="shared" si="1"/>
        <v>1730</v>
      </c>
      <c r="B132" s="47">
        <v>730</v>
      </c>
      <c r="C132" s="47">
        <v>9163056</v>
      </c>
      <c r="D132" s="47">
        <v>3056</v>
      </c>
      <c r="E132" s="47">
        <v>115641</v>
      </c>
      <c r="F132" s="47" t="s">
        <v>1545</v>
      </c>
      <c r="G132" s="47" t="s">
        <v>87</v>
      </c>
      <c r="H132" s="54" t="s">
        <v>1472</v>
      </c>
      <c r="I132" s="105" t="s">
        <v>1793</v>
      </c>
      <c r="J132" s="105" t="s">
        <v>1931</v>
      </c>
      <c r="K132" s="96">
        <f>108.88*4</f>
        <v>435.52</v>
      </c>
      <c r="L132" s="106">
        <v>2</v>
      </c>
      <c r="M132" s="103">
        <v>42461</v>
      </c>
      <c r="N132" s="104">
        <v>48</v>
      </c>
      <c r="O132" s="89">
        <f>EDATE(M132,N132)-1</f>
        <v>43921</v>
      </c>
      <c r="P132" s="62" t="s">
        <v>1932</v>
      </c>
      <c r="Q132" s="133">
        <v>10487</v>
      </c>
      <c r="R132" s="45" t="s">
        <v>17</v>
      </c>
      <c r="S132" s="52" t="str">
        <f>""</f>
        <v/>
      </c>
      <c r="T132" s="26"/>
    </row>
    <row r="133" spans="1:20" ht="38.25">
      <c r="A133" s="47">
        <f t="shared" si="1"/>
        <v>1731</v>
      </c>
      <c r="B133" s="47">
        <v>731</v>
      </c>
      <c r="C133" s="47">
        <v>9163341</v>
      </c>
      <c r="D133" s="47">
        <v>3341</v>
      </c>
      <c r="E133" s="47">
        <v>115695</v>
      </c>
      <c r="F133" s="47" t="s">
        <v>1546</v>
      </c>
      <c r="G133" s="47" t="s">
        <v>87</v>
      </c>
      <c r="H133" s="54" t="s">
        <v>1472</v>
      </c>
      <c r="I133" s="62" t="s">
        <v>1933</v>
      </c>
      <c r="J133" s="62" t="str">
        <f>""</f>
        <v/>
      </c>
      <c r="K133" s="76">
        <v>297.2</v>
      </c>
      <c r="L133" s="76">
        <v>1</v>
      </c>
      <c r="M133" s="56">
        <v>43554</v>
      </c>
      <c r="N133" s="56" t="str">
        <f>""</f>
        <v/>
      </c>
      <c r="O133" s="56">
        <v>45380</v>
      </c>
      <c r="P133" s="62" t="s">
        <v>19</v>
      </c>
      <c r="Q133" s="76" t="str">
        <f>""</f>
        <v/>
      </c>
      <c r="R133" s="45" t="s">
        <v>19</v>
      </c>
      <c r="S133" s="45" t="s">
        <v>1662</v>
      </c>
    </row>
    <row r="134" spans="1:20" ht="76.5">
      <c r="A134" s="47">
        <f t="shared" ref="A134:A197" si="2">IF(B134=B133,A133+1000,1000+B134)</f>
        <v>1732</v>
      </c>
      <c r="B134" s="47">
        <v>732</v>
      </c>
      <c r="C134" s="47">
        <v>9162119</v>
      </c>
      <c r="D134" s="47">
        <v>2119</v>
      </c>
      <c r="E134" s="47">
        <v>115563</v>
      </c>
      <c r="F134" s="47" t="s">
        <v>899</v>
      </c>
      <c r="G134" s="47" t="s">
        <v>87</v>
      </c>
      <c r="H134" s="54" t="s">
        <v>1472</v>
      </c>
      <c r="I134" s="45" t="s">
        <v>1793</v>
      </c>
      <c r="J134" s="45" t="s">
        <v>1934</v>
      </c>
      <c r="K134" s="45">
        <v>1264.72</v>
      </c>
      <c r="L134" s="45">
        <v>2</v>
      </c>
      <c r="M134" s="94">
        <v>42915</v>
      </c>
      <c r="N134" s="94" t="str">
        <f>""</f>
        <v/>
      </c>
      <c r="O134" s="94">
        <v>44376</v>
      </c>
      <c r="P134" s="45" t="str">
        <f>""</f>
        <v/>
      </c>
      <c r="Q134" s="45" t="str">
        <f>""</f>
        <v/>
      </c>
      <c r="R134" s="45" t="s">
        <v>19</v>
      </c>
      <c r="S134" s="45" t="s">
        <v>1662</v>
      </c>
    </row>
    <row r="135" spans="1:20" ht="38.25">
      <c r="A135" s="47">
        <f t="shared" si="2"/>
        <v>1733</v>
      </c>
      <c r="B135" s="51">
        <v>733</v>
      </c>
      <c r="C135" s="51">
        <v>9163057</v>
      </c>
      <c r="D135" s="51">
        <v>3057</v>
      </c>
      <c r="E135" s="51">
        <v>115642</v>
      </c>
      <c r="F135" s="51" t="s">
        <v>1547</v>
      </c>
      <c r="G135" s="51" t="s">
        <v>87</v>
      </c>
      <c r="H135" s="49" t="s">
        <v>1472</v>
      </c>
      <c r="I135" s="62" t="str">
        <f>""</f>
        <v/>
      </c>
      <c r="J135" s="62" t="s">
        <v>1935</v>
      </c>
      <c r="K135" s="76">
        <v>468.84</v>
      </c>
      <c r="L135" s="76">
        <v>1</v>
      </c>
      <c r="M135" s="56">
        <v>43553</v>
      </c>
      <c r="N135" s="104" t="str">
        <f>""</f>
        <v/>
      </c>
      <c r="O135" s="56">
        <v>45013</v>
      </c>
      <c r="P135" s="45" t="s">
        <v>1558</v>
      </c>
      <c r="Q135" s="76" t="str">
        <f>""</f>
        <v/>
      </c>
      <c r="R135" s="45" t="s">
        <v>19</v>
      </c>
      <c r="S135" s="45" t="s">
        <v>1662</v>
      </c>
      <c r="T135" s="26"/>
    </row>
    <row r="136" spans="1:20">
      <c r="A136" s="47">
        <f t="shared" si="2"/>
        <v>2733</v>
      </c>
      <c r="B136" s="51">
        <v>733</v>
      </c>
      <c r="C136" s="51">
        <v>9163057</v>
      </c>
      <c r="D136" s="51">
        <v>3057</v>
      </c>
      <c r="E136" s="51">
        <v>115642</v>
      </c>
      <c r="F136" s="51" t="s">
        <v>1547</v>
      </c>
      <c r="G136" s="51" t="s">
        <v>87</v>
      </c>
      <c r="H136" s="60" t="s">
        <v>19</v>
      </c>
      <c r="I136" s="45" t="str">
        <f>""</f>
        <v/>
      </c>
      <c r="J136" s="45" t="str">
        <f>""</f>
        <v/>
      </c>
      <c r="K136" s="45" t="str">
        <f>""</f>
        <v/>
      </c>
      <c r="L136" s="45" t="str">
        <f>""</f>
        <v/>
      </c>
      <c r="M136" s="94" t="str">
        <f>""</f>
        <v/>
      </c>
      <c r="N136" s="94" t="str">
        <f>""</f>
        <v/>
      </c>
      <c r="O136" s="94" t="str">
        <f>""</f>
        <v/>
      </c>
      <c r="P136" s="45" t="str">
        <f>""</f>
        <v/>
      </c>
      <c r="Q136" s="45" t="str">
        <f>""</f>
        <v/>
      </c>
      <c r="R136" s="45" t="s">
        <v>19</v>
      </c>
      <c r="S136" s="45" t="s">
        <v>1461</v>
      </c>
    </row>
    <row r="137" spans="1:20">
      <c r="A137" s="47">
        <f t="shared" si="2"/>
        <v>1734</v>
      </c>
      <c r="B137" s="48">
        <v>734</v>
      </c>
      <c r="C137" s="48">
        <v>9163356</v>
      </c>
      <c r="D137" s="48">
        <v>3356</v>
      </c>
      <c r="E137" s="48">
        <v>115707</v>
      </c>
      <c r="F137" s="48" t="s">
        <v>1548</v>
      </c>
      <c r="G137" s="48" t="s">
        <v>87</v>
      </c>
      <c r="H137" s="49" t="s">
        <v>19</v>
      </c>
      <c r="I137" s="62" t="str">
        <f>""</f>
        <v/>
      </c>
      <c r="J137" s="62" t="str">
        <f>""</f>
        <v/>
      </c>
      <c r="K137" s="76" t="str">
        <f>""</f>
        <v/>
      </c>
      <c r="L137" s="76" t="str">
        <f>""</f>
        <v/>
      </c>
      <c r="M137" s="56" t="str">
        <f>""</f>
        <v/>
      </c>
      <c r="N137" s="104" t="str">
        <f>""</f>
        <v/>
      </c>
      <c r="O137" s="56" t="str">
        <f>""</f>
        <v/>
      </c>
      <c r="P137" s="62" t="str">
        <f>""</f>
        <v/>
      </c>
      <c r="Q137" s="76" t="str">
        <f>""</f>
        <v/>
      </c>
      <c r="R137" s="45" t="s">
        <v>19</v>
      </c>
      <c r="S137" s="45" t="s">
        <v>1461</v>
      </c>
      <c r="T137" s="26"/>
    </row>
    <row r="138" spans="1:20">
      <c r="A138" s="47">
        <f t="shared" si="2"/>
        <v>2734</v>
      </c>
      <c r="B138" s="48">
        <v>734</v>
      </c>
      <c r="C138" s="48">
        <v>9163356</v>
      </c>
      <c r="D138" s="48">
        <v>3356</v>
      </c>
      <c r="E138" s="48">
        <v>115707</v>
      </c>
      <c r="F138" s="48" t="s">
        <v>1548</v>
      </c>
      <c r="G138" s="48" t="s">
        <v>87</v>
      </c>
      <c r="H138" s="49" t="s">
        <v>19</v>
      </c>
      <c r="I138" s="45" t="str">
        <f>""</f>
        <v/>
      </c>
      <c r="J138" s="45" t="str">
        <f>""</f>
        <v/>
      </c>
      <c r="K138" s="45" t="str">
        <f>""</f>
        <v/>
      </c>
      <c r="L138" s="45" t="str">
        <f>""</f>
        <v/>
      </c>
      <c r="M138" s="94" t="str">
        <f>""</f>
        <v/>
      </c>
      <c r="N138" s="104" t="str">
        <f>""</f>
        <v/>
      </c>
      <c r="O138" s="94" t="str">
        <f>""</f>
        <v/>
      </c>
      <c r="P138" s="45" t="str">
        <f>""</f>
        <v/>
      </c>
      <c r="Q138" s="45" t="str">
        <f>""</f>
        <v/>
      </c>
      <c r="R138" s="45" t="s">
        <v>19</v>
      </c>
      <c r="S138" s="52" t="s">
        <v>1461</v>
      </c>
      <c r="T138" s="26"/>
    </row>
    <row r="139" spans="1:20">
      <c r="A139" s="47">
        <f t="shared" si="2"/>
        <v>1735</v>
      </c>
      <c r="B139" s="47">
        <v>735</v>
      </c>
      <c r="C139" s="47">
        <v>9163310</v>
      </c>
      <c r="D139" s="47">
        <v>3310</v>
      </c>
      <c r="E139" s="47">
        <v>115674</v>
      </c>
      <c r="F139" s="47" t="s">
        <v>907</v>
      </c>
      <c r="G139" s="47" t="s">
        <v>87</v>
      </c>
      <c r="H139" s="49" t="s">
        <v>19</v>
      </c>
      <c r="I139" s="52" t="str">
        <f>""</f>
        <v/>
      </c>
      <c r="J139" s="52" t="str">
        <f>""</f>
        <v/>
      </c>
      <c r="K139" s="52" t="str">
        <f>""</f>
        <v/>
      </c>
      <c r="L139" s="52" t="str">
        <f>""</f>
        <v/>
      </c>
      <c r="M139" s="55" t="str">
        <f>""</f>
        <v/>
      </c>
      <c r="N139" s="55" t="str">
        <f>""</f>
        <v/>
      </c>
      <c r="O139" s="55" t="str">
        <f>""</f>
        <v/>
      </c>
      <c r="P139" s="53" t="str">
        <f>""</f>
        <v/>
      </c>
      <c r="Q139" s="45" t="str">
        <f>""</f>
        <v/>
      </c>
      <c r="R139" s="45" t="s">
        <v>19</v>
      </c>
      <c r="S139" s="52" t="s">
        <v>1461</v>
      </c>
    </row>
    <row r="140" spans="1:20" ht="51">
      <c r="A140" s="47">
        <f t="shared" si="2"/>
        <v>1736</v>
      </c>
      <c r="B140" s="47">
        <v>736</v>
      </c>
      <c r="C140" s="47">
        <v>9165220</v>
      </c>
      <c r="D140" s="47">
        <v>5220</v>
      </c>
      <c r="E140" s="47">
        <v>115750</v>
      </c>
      <c r="F140" s="47" t="s">
        <v>310</v>
      </c>
      <c r="G140" s="47" t="s">
        <v>87</v>
      </c>
      <c r="H140" s="54" t="s">
        <v>1472</v>
      </c>
      <c r="I140" s="52" t="str">
        <f>""</f>
        <v/>
      </c>
      <c r="J140" s="52" t="s">
        <v>17</v>
      </c>
      <c r="K140" s="52">
        <v>2000</v>
      </c>
      <c r="L140" s="52">
        <v>2</v>
      </c>
      <c r="M140" s="55">
        <v>42428</v>
      </c>
      <c r="N140" s="55" t="str">
        <f>""</f>
        <v/>
      </c>
      <c r="O140" s="55">
        <v>44255</v>
      </c>
      <c r="P140" s="53" t="s">
        <v>19</v>
      </c>
      <c r="Q140" s="45" t="str">
        <f>""</f>
        <v/>
      </c>
      <c r="R140" s="45" t="s">
        <v>19</v>
      </c>
      <c r="S140" s="52" t="s">
        <v>1714</v>
      </c>
    </row>
    <row r="141" spans="1:20" ht="51">
      <c r="A141" s="47">
        <f t="shared" si="2"/>
        <v>1742</v>
      </c>
      <c r="B141" s="47">
        <v>742</v>
      </c>
      <c r="C141" s="47">
        <v>9162130</v>
      </c>
      <c r="D141" s="47">
        <v>2130</v>
      </c>
      <c r="E141" s="47">
        <v>115568</v>
      </c>
      <c r="F141" s="47" t="s">
        <v>1549</v>
      </c>
      <c r="G141" s="47" t="s">
        <v>87</v>
      </c>
      <c r="H141" s="54" t="s">
        <v>1472</v>
      </c>
      <c r="I141" s="61" t="str">
        <f>""</f>
        <v/>
      </c>
      <c r="J141" s="61" t="s">
        <v>1936</v>
      </c>
      <c r="K141" s="76">
        <f>223.98*4</f>
        <v>895.92</v>
      </c>
      <c r="L141" s="76">
        <v>1</v>
      </c>
      <c r="M141" s="56">
        <v>43556</v>
      </c>
      <c r="N141" s="56" t="str">
        <f>""</f>
        <v/>
      </c>
      <c r="O141" s="56">
        <v>45383</v>
      </c>
      <c r="P141" s="61" t="s">
        <v>1558</v>
      </c>
      <c r="Q141" s="76" t="str">
        <f>""</f>
        <v/>
      </c>
      <c r="R141" s="45" t="s">
        <v>19</v>
      </c>
      <c r="S141" s="45" t="s">
        <v>1714</v>
      </c>
    </row>
    <row r="142" spans="1:20" ht="51">
      <c r="A142" s="47">
        <f t="shared" si="2"/>
        <v>1743</v>
      </c>
      <c r="B142" s="50">
        <v>743</v>
      </c>
      <c r="C142" s="50">
        <v>9162108</v>
      </c>
      <c r="D142" s="50">
        <v>2108</v>
      </c>
      <c r="E142" s="50">
        <v>115553</v>
      </c>
      <c r="F142" s="50" t="s">
        <v>924</v>
      </c>
      <c r="G142" s="50" t="s">
        <v>87</v>
      </c>
      <c r="H142" s="100" t="s">
        <v>1472</v>
      </c>
      <c r="I142" s="61" t="s">
        <v>1793</v>
      </c>
      <c r="J142" s="61" t="str">
        <f>""</f>
        <v/>
      </c>
      <c r="K142" s="76">
        <f>296*4</f>
        <v>1184</v>
      </c>
      <c r="L142" s="76">
        <v>1</v>
      </c>
      <c r="M142" s="56">
        <v>42795</v>
      </c>
      <c r="N142" s="56" t="str">
        <f>""</f>
        <v/>
      </c>
      <c r="O142" s="56">
        <v>44621</v>
      </c>
      <c r="P142" s="61" t="s">
        <v>19</v>
      </c>
      <c r="Q142" s="76" t="str">
        <f>""</f>
        <v/>
      </c>
      <c r="R142" s="45" t="s">
        <v>19</v>
      </c>
      <c r="S142" s="45" t="s">
        <v>1714</v>
      </c>
    </row>
    <row r="143" spans="1:20" ht="38.25">
      <c r="A143" s="47">
        <f t="shared" si="2"/>
        <v>1749</v>
      </c>
      <c r="B143" s="47">
        <v>749</v>
      </c>
      <c r="C143" s="47">
        <v>9163060</v>
      </c>
      <c r="D143" s="47">
        <v>3060</v>
      </c>
      <c r="E143" s="47">
        <v>115643</v>
      </c>
      <c r="F143" s="47" t="s">
        <v>1550</v>
      </c>
      <c r="G143" s="47" t="s">
        <v>87</v>
      </c>
      <c r="H143" s="54" t="s">
        <v>1472</v>
      </c>
      <c r="I143" s="61" t="s">
        <v>1793</v>
      </c>
      <c r="J143" s="61" t="str">
        <f>""</f>
        <v/>
      </c>
      <c r="K143" s="76">
        <v>400.04</v>
      </c>
      <c r="L143" s="76">
        <v>1</v>
      </c>
      <c r="M143" s="70" t="s">
        <v>1937</v>
      </c>
      <c r="N143" s="70" t="str">
        <f>""</f>
        <v/>
      </c>
      <c r="O143" s="70" t="s">
        <v>1938</v>
      </c>
      <c r="P143" s="61" t="s">
        <v>1558</v>
      </c>
      <c r="Q143" s="76" t="str">
        <f>""</f>
        <v/>
      </c>
      <c r="R143" s="45" t="s">
        <v>19</v>
      </c>
      <c r="S143" s="52" t="s">
        <v>1662</v>
      </c>
    </row>
    <row r="144" spans="1:20" ht="25.5">
      <c r="A144" s="47">
        <f t="shared" si="2"/>
        <v>1750</v>
      </c>
      <c r="B144" s="47">
        <v>750</v>
      </c>
      <c r="C144" s="47">
        <v>9162109</v>
      </c>
      <c r="D144" s="47">
        <v>2109</v>
      </c>
      <c r="E144" s="47">
        <v>115554</v>
      </c>
      <c r="F144" s="47" t="s">
        <v>1551</v>
      </c>
      <c r="G144" s="47"/>
      <c r="H144" s="49" t="s">
        <v>19</v>
      </c>
      <c r="I144" s="45" t="str">
        <f>""</f>
        <v/>
      </c>
      <c r="J144" s="45" t="str">
        <f>""</f>
        <v/>
      </c>
      <c r="K144" s="45" t="str">
        <f>""</f>
        <v/>
      </c>
      <c r="L144" s="45" t="str">
        <f>""</f>
        <v/>
      </c>
      <c r="M144" s="94" t="str">
        <f>""</f>
        <v/>
      </c>
      <c r="N144" s="94" t="str">
        <f>""</f>
        <v/>
      </c>
      <c r="O144" s="94" t="str">
        <f>""</f>
        <v/>
      </c>
      <c r="P144" s="45" t="str">
        <f>""</f>
        <v/>
      </c>
      <c r="Q144" s="45" t="str">
        <f>""</f>
        <v/>
      </c>
      <c r="R144" s="45" t="s">
        <v>19</v>
      </c>
      <c r="S144" s="45" t="s">
        <v>1461</v>
      </c>
    </row>
    <row r="145" spans="1:20">
      <c r="A145" s="47">
        <f t="shared" si="2"/>
        <v>1754</v>
      </c>
      <c r="B145" s="50">
        <v>754</v>
      </c>
      <c r="C145" s="50">
        <v>9163343</v>
      </c>
      <c r="D145" s="50">
        <v>3343</v>
      </c>
      <c r="E145" s="50">
        <v>115696</v>
      </c>
      <c r="F145" s="50" t="s">
        <v>1552</v>
      </c>
      <c r="G145" s="50" t="s">
        <v>87</v>
      </c>
      <c r="H145" s="60" t="s">
        <v>19</v>
      </c>
      <c r="I145" s="45" t="str">
        <f>""</f>
        <v/>
      </c>
      <c r="J145" s="45" t="str">
        <f>""</f>
        <v/>
      </c>
      <c r="K145" s="45" t="str">
        <f>""</f>
        <v/>
      </c>
      <c r="L145" s="45" t="str">
        <f>""</f>
        <v/>
      </c>
      <c r="M145" s="94" t="str">
        <f>""</f>
        <v/>
      </c>
      <c r="N145" s="94" t="str">
        <f>""</f>
        <v/>
      </c>
      <c r="O145" s="94" t="str">
        <f>""</f>
        <v/>
      </c>
      <c r="P145" s="45" t="str">
        <f>""</f>
        <v/>
      </c>
      <c r="Q145" s="45" t="str">
        <f>""</f>
        <v/>
      </c>
      <c r="R145" s="45" t="s">
        <v>19</v>
      </c>
      <c r="S145" s="45" t="s">
        <v>1461</v>
      </c>
    </row>
    <row r="146" spans="1:20">
      <c r="A146" s="47">
        <f t="shared" si="2"/>
        <v>1759</v>
      </c>
      <c r="B146" s="50">
        <v>759</v>
      </c>
      <c r="C146" s="50">
        <v>9163063</v>
      </c>
      <c r="D146" s="50">
        <v>3063</v>
      </c>
      <c r="E146" s="50">
        <v>115645</v>
      </c>
      <c r="F146" s="50" t="s">
        <v>1553</v>
      </c>
      <c r="G146" s="50" t="s">
        <v>87</v>
      </c>
      <c r="H146" s="60" t="s">
        <v>19</v>
      </c>
      <c r="I146" s="45" t="str">
        <f>""</f>
        <v/>
      </c>
      <c r="J146" s="45" t="str">
        <f>""</f>
        <v/>
      </c>
      <c r="K146" s="45" t="str">
        <f>""</f>
        <v/>
      </c>
      <c r="L146" s="45" t="str">
        <f>""</f>
        <v/>
      </c>
      <c r="M146" s="94" t="str">
        <f>""</f>
        <v/>
      </c>
      <c r="N146" s="94" t="str">
        <f>""</f>
        <v/>
      </c>
      <c r="O146" s="94" t="str">
        <f>""</f>
        <v/>
      </c>
      <c r="P146" s="45" t="str">
        <f>""</f>
        <v/>
      </c>
      <c r="Q146" s="45" t="str">
        <f>""</f>
        <v/>
      </c>
      <c r="R146" s="45" t="s">
        <v>19</v>
      </c>
      <c r="S146" s="45" t="s">
        <v>1461</v>
      </c>
    </row>
    <row r="147" spans="1:20" ht="51">
      <c r="A147" s="47">
        <f t="shared" si="2"/>
        <v>1763</v>
      </c>
      <c r="B147" s="51">
        <v>763</v>
      </c>
      <c r="C147" s="51">
        <v>9162123</v>
      </c>
      <c r="D147" s="51">
        <v>2123</v>
      </c>
      <c r="E147" s="51">
        <v>115565</v>
      </c>
      <c r="F147" s="51" t="s">
        <v>1554</v>
      </c>
      <c r="G147" s="51" t="s">
        <v>87</v>
      </c>
      <c r="H147" s="60" t="s">
        <v>1472</v>
      </c>
      <c r="I147" s="62" t="s">
        <v>1815</v>
      </c>
      <c r="J147" s="62" t="s">
        <v>1939</v>
      </c>
      <c r="K147" s="98">
        <v>1255.92</v>
      </c>
      <c r="L147" s="76">
        <v>2</v>
      </c>
      <c r="M147" s="56">
        <v>42123</v>
      </c>
      <c r="N147" s="56" t="str">
        <f>""</f>
        <v/>
      </c>
      <c r="O147" s="56">
        <v>43957</v>
      </c>
      <c r="P147" s="62" t="s">
        <v>19</v>
      </c>
      <c r="Q147" s="76" t="str">
        <f>""</f>
        <v/>
      </c>
      <c r="R147" s="45" t="s">
        <v>19</v>
      </c>
      <c r="S147" s="45" t="s">
        <v>1714</v>
      </c>
    </row>
    <row r="148" spans="1:20">
      <c r="A148" s="47">
        <f t="shared" si="2"/>
        <v>2763</v>
      </c>
      <c r="B148" s="51">
        <v>763</v>
      </c>
      <c r="C148" s="51">
        <v>9162123</v>
      </c>
      <c r="D148" s="51">
        <v>2123</v>
      </c>
      <c r="E148" s="51">
        <v>115565</v>
      </c>
      <c r="F148" s="51" t="s">
        <v>1554</v>
      </c>
      <c r="G148" s="51" t="s">
        <v>87</v>
      </c>
      <c r="H148" s="49" t="s">
        <v>19</v>
      </c>
      <c r="I148" s="45" t="str">
        <f>""</f>
        <v/>
      </c>
      <c r="J148" s="45" t="str">
        <f>""</f>
        <v/>
      </c>
      <c r="K148" s="45" t="str">
        <f>""</f>
        <v/>
      </c>
      <c r="L148" s="45" t="str">
        <f>""</f>
        <v/>
      </c>
      <c r="M148" s="94" t="str">
        <f>""</f>
        <v/>
      </c>
      <c r="N148" s="94" t="str">
        <f>""</f>
        <v/>
      </c>
      <c r="O148" s="94" t="str">
        <f>""</f>
        <v/>
      </c>
      <c r="P148" s="45" t="str">
        <f>""</f>
        <v/>
      </c>
      <c r="Q148" s="45" t="str">
        <f>""</f>
        <v/>
      </c>
      <c r="R148" s="45" t="s">
        <v>19</v>
      </c>
      <c r="S148" s="45" t="s">
        <v>1461</v>
      </c>
    </row>
    <row r="149" spans="1:20">
      <c r="A149" s="47">
        <f t="shared" si="2"/>
        <v>3763</v>
      </c>
      <c r="B149" s="51">
        <v>763</v>
      </c>
      <c r="C149" s="51">
        <v>9162123</v>
      </c>
      <c r="D149" s="51">
        <v>2123</v>
      </c>
      <c r="E149" s="51">
        <v>115565</v>
      </c>
      <c r="F149" s="51" t="s">
        <v>1554</v>
      </c>
      <c r="G149" s="51" t="s">
        <v>87</v>
      </c>
      <c r="H149" s="49" t="s">
        <v>19</v>
      </c>
      <c r="I149" s="45" t="str">
        <f>""</f>
        <v/>
      </c>
      <c r="J149" s="45" t="str">
        <f>""</f>
        <v/>
      </c>
      <c r="K149" s="45" t="str">
        <f>""</f>
        <v/>
      </c>
      <c r="L149" s="45" t="str">
        <f>""</f>
        <v/>
      </c>
      <c r="M149" s="94" t="str">
        <f>""</f>
        <v/>
      </c>
      <c r="N149" s="94" t="str">
        <f>""</f>
        <v/>
      </c>
      <c r="O149" s="94" t="str">
        <f>""</f>
        <v/>
      </c>
      <c r="P149" s="45" t="str">
        <f>""</f>
        <v/>
      </c>
      <c r="Q149" s="45" t="str">
        <f>""</f>
        <v/>
      </c>
      <c r="R149" s="45" t="s">
        <v>19</v>
      </c>
      <c r="S149" s="45" t="s">
        <v>1461</v>
      </c>
    </row>
    <row r="150" spans="1:20">
      <c r="A150" s="47">
        <f t="shared" si="2"/>
        <v>4763</v>
      </c>
      <c r="B150" s="48">
        <v>763</v>
      </c>
      <c r="C150" s="48">
        <v>9162123</v>
      </c>
      <c r="D150" s="48">
        <v>2123</v>
      </c>
      <c r="E150" s="48">
        <v>115565</v>
      </c>
      <c r="F150" s="48" t="s">
        <v>1554</v>
      </c>
      <c r="G150" s="48" t="s">
        <v>87</v>
      </c>
      <c r="H150" s="49" t="s">
        <v>19</v>
      </c>
      <c r="I150" s="45" t="str">
        <f>""</f>
        <v/>
      </c>
      <c r="J150" s="45" t="str">
        <f>""</f>
        <v/>
      </c>
      <c r="K150" s="45" t="str">
        <f>""</f>
        <v/>
      </c>
      <c r="L150" s="45" t="str">
        <f>""</f>
        <v/>
      </c>
      <c r="M150" s="94" t="str">
        <f>""</f>
        <v/>
      </c>
      <c r="N150" s="94" t="str">
        <f>""</f>
        <v/>
      </c>
      <c r="O150" s="94" t="str">
        <f>""</f>
        <v/>
      </c>
      <c r="P150" s="45" t="str">
        <f>""</f>
        <v/>
      </c>
      <c r="Q150" s="45" t="str">
        <f>""</f>
        <v/>
      </c>
      <c r="R150" s="45" t="s">
        <v>19</v>
      </c>
      <c r="S150" s="45" t="s">
        <v>1461</v>
      </c>
    </row>
    <row r="151" spans="1:20">
      <c r="A151" s="47">
        <f t="shared" si="2"/>
        <v>1764</v>
      </c>
      <c r="B151" s="48">
        <v>764</v>
      </c>
      <c r="C151" s="48">
        <v>9162085</v>
      </c>
      <c r="D151" s="48">
        <v>2085</v>
      </c>
      <c r="E151" s="48">
        <v>115535</v>
      </c>
      <c r="F151" s="48" t="s">
        <v>1010</v>
      </c>
      <c r="G151" s="48" t="s">
        <v>87</v>
      </c>
      <c r="H151" s="49" t="s">
        <v>19</v>
      </c>
      <c r="I151" s="45" t="str">
        <f>""</f>
        <v/>
      </c>
      <c r="J151" s="45" t="str">
        <f>""</f>
        <v/>
      </c>
      <c r="K151" s="45" t="str">
        <f>""</f>
        <v/>
      </c>
      <c r="L151" s="45" t="str">
        <f>""</f>
        <v/>
      </c>
      <c r="M151" s="94" t="str">
        <f>""</f>
        <v/>
      </c>
      <c r="N151" s="104" t="str">
        <f>""</f>
        <v/>
      </c>
      <c r="O151" s="94" t="str">
        <f>""</f>
        <v/>
      </c>
      <c r="P151" s="45" t="str">
        <f>""</f>
        <v/>
      </c>
      <c r="Q151" s="45" t="str">
        <f>""</f>
        <v/>
      </c>
      <c r="R151" s="45" t="s">
        <v>19</v>
      </c>
      <c r="S151" s="45" t="s">
        <v>1461</v>
      </c>
      <c r="T151" s="26"/>
    </row>
    <row r="152" spans="1:20">
      <c r="A152" s="47">
        <f t="shared" si="2"/>
        <v>2764</v>
      </c>
      <c r="B152" s="51">
        <v>764</v>
      </c>
      <c r="C152" s="51">
        <v>9162085</v>
      </c>
      <c r="D152" s="51">
        <v>2085</v>
      </c>
      <c r="E152" s="51">
        <v>115535</v>
      </c>
      <c r="F152" s="51" t="s">
        <v>1010</v>
      </c>
      <c r="G152" s="51" t="s">
        <v>87</v>
      </c>
      <c r="H152" s="60" t="s">
        <v>19</v>
      </c>
      <c r="I152" s="45" t="str">
        <f>""</f>
        <v/>
      </c>
      <c r="J152" s="45" t="str">
        <f>""</f>
        <v/>
      </c>
      <c r="K152" s="45" t="str">
        <f>""</f>
        <v/>
      </c>
      <c r="L152" s="45" t="str">
        <f>""</f>
        <v/>
      </c>
      <c r="M152" s="94" t="str">
        <f>""</f>
        <v/>
      </c>
      <c r="N152" s="104" t="str">
        <f>""</f>
        <v/>
      </c>
      <c r="O152" s="94" t="str">
        <f>""</f>
        <v/>
      </c>
      <c r="P152" s="45" t="str">
        <f>""</f>
        <v/>
      </c>
      <c r="Q152" s="45" t="str">
        <f>""</f>
        <v/>
      </c>
      <c r="R152" s="45" t="s">
        <v>19</v>
      </c>
      <c r="S152" s="45" t="s">
        <v>1461</v>
      </c>
      <c r="T152" s="26"/>
    </row>
    <row r="153" spans="1:20">
      <c r="A153" s="47">
        <f t="shared" si="2"/>
        <v>3764</v>
      </c>
      <c r="B153" s="51">
        <v>764</v>
      </c>
      <c r="C153" s="51">
        <v>9162085</v>
      </c>
      <c r="D153" s="51">
        <v>2085</v>
      </c>
      <c r="E153" s="51">
        <v>115535</v>
      </c>
      <c r="F153" s="51" t="s">
        <v>1010</v>
      </c>
      <c r="G153" s="51" t="s">
        <v>87</v>
      </c>
      <c r="H153" s="60" t="s">
        <v>19</v>
      </c>
      <c r="I153" s="45" t="str">
        <f>""</f>
        <v/>
      </c>
      <c r="J153" s="45" t="str">
        <f>""</f>
        <v/>
      </c>
      <c r="K153" s="45" t="str">
        <f>""</f>
        <v/>
      </c>
      <c r="L153" s="45" t="str">
        <f>""</f>
        <v/>
      </c>
      <c r="M153" s="94" t="str">
        <f>""</f>
        <v/>
      </c>
      <c r="N153" s="104" t="str">
        <f>""</f>
        <v/>
      </c>
      <c r="O153" s="94" t="str">
        <f>""</f>
        <v/>
      </c>
      <c r="P153" s="45" t="str">
        <f>""</f>
        <v/>
      </c>
      <c r="Q153" s="45" t="str">
        <f>""</f>
        <v/>
      </c>
      <c r="R153" s="45" t="s">
        <v>19</v>
      </c>
      <c r="S153" s="45" t="s">
        <v>1461</v>
      </c>
      <c r="T153" s="26"/>
    </row>
    <row r="154" spans="1:20" ht="51">
      <c r="A154" s="47">
        <f t="shared" si="2"/>
        <v>1765</v>
      </c>
      <c r="B154" s="50">
        <v>765</v>
      </c>
      <c r="C154" s="50">
        <v>9163065</v>
      </c>
      <c r="D154" s="50">
        <v>3065</v>
      </c>
      <c r="E154" s="50">
        <v>115647</v>
      </c>
      <c r="F154" s="50" t="s">
        <v>1562</v>
      </c>
      <c r="G154" s="50" t="s">
        <v>87</v>
      </c>
      <c r="H154" s="100" t="s">
        <v>1472</v>
      </c>
      <c r="I154" s="45" t="str">
        <f>""</f>
        <v/>
      </c>
      <c r="J154" s="45" t="s">
        <v>1940</v>
      </c>
      <c r="K154" s="45">
        <v>2222.52</v>
      </c>
      <c r="L154" s="45">
        <v>2</v>
      </c>
      <c r="M154" s="94">
        <v>43039</v>
      </c>
      <c r="N154" s="94" t="str">
        <f>""</f>
        <v/>
      </c>
      <c r="O154" s="94">
        <v>44864</v>
      </c>
      <c r="P154" s="45" t="s">
        <v>19</v>
      </c>
      <c r="Q154" s="45" t="str">
        <f>""</f>
        <v/>
      </c>
      <c r="R154" s="45" t="s">
        <v>19</v>
      </c>
      <c r="S154" s="45" t="s">
        <v>1714</v>
      </c>
    </row>
    <row r="155" spans="1:20" ht="51">
      <c r="A155" s="47">
        <f t="shared" si="2"/>
        <v>1766</v>
      </c>
      <c r="B155" s="50">
        <v>766</v>
      </c>
      <c r="C155" s="50">
        <v>9162064</v>
      </c>
      <c r="D155" s="50">
        <v>2064</v>
      </c>
      <c r="E155" s="50">
        <v>115519</v>
      </c>
      <c r="F155" s="50" t="s">
        <v>1423</v>
      </c>
      <c r="G155" s="50" t="s">
        <v>87</v>
      </c>
      <c r="H155" s="54" t="s">
        <v>1472</v>
      </c>
      <c r="I155" s="45" t="str">
        <f>""</f>
        <v/>
      </c>
      <c r="J155" s="45" t="s">
        <v>1941</v>
      </c>
      <c r="K155" s="45">
        <v>1500</v>
      </c>
      <c r="L155" s="45">
        <v>2</v>
      </c>
      <c r="M155" s="94">
        <v>42979</v>
      </c>
      <c r="N155" s="94" t="str">
        <f>""</f>
        <v/>
      </c>
      <c r="O155" s="94">
        <v>44075</v>
      </c>
      <c r="P155" s="62" t="s">
        <v>1558</v>
      </c>
      <c r="Q155" s="45" t="str">
        <f>""</f>
        <v/>
      </c>
      <c r="R155" s="45" t="s">
        <v>19</v>
      </c>
      <c r="S155" s="45" t="s">
        <v>1714</v>
      </c>
    </row>
    <row r="156" spans="1:20" ht="51">
      <c r="A156" s="47">
        <f t="shared" si="2"/>
        <v>1767</v>
      </c>
      <c r="B156" s="50">
        <v>767</v>
      </c>
      <c r="C156" s="50">
        <v>9162065</v>
      </c>
      <c r="D156" s="50">
        <v>2065</v>
      </c>
      <c r="E156" s="50">
        <v>115520</v>
      </c>
      <c r="F156" s="50" t="s">
        <v>1563</v>
      </c>
      <c r="G156" s="50" t="s">
        <v>87</v>
      </c>
      <c r="H156" s="100" t="s">
        <v>1472</v>
      </c>
      <c r="I156" s="61" t="s">
        <v>1793</v>
      </c>
      <c r="J156" s="61" t="str">
        <f>""</f>
        <v/>
      </c>
      <c r="K156" s="76">
        <v>1332.88</v>
      </c>
      <c r="L156" s="76">
        <v>2</v>
      </c>
      <c r="M156" s="56">
        <v>43244</v>
      </c>
      <c r="N156" s="104" t="str">
        <f>""</f>
        <v/>
      </c>
      <c r="O156" s="56">
        <v>44340</v>
      </c>
      <c r="P156" s="61" t="s">
        <v>1677</v>
      </c>
      <c r="Q156" s="76" t="str">
        <f>""</f>
        <v/>
      </c>
      <c r="R156" s="63" t="s">
        <v>19</v>
      </c>
      <c r="S156" s="45" t="s">
        <v>1714</v>
      </c>
      <c r="T156" s="26"/>
    </row>
    <row r="157" spans="1:20" ht="51">
      <c r="A157" s="47">
        <f t="shared" si="2"/>
        <v>1768</v>
      </c>
      <c r="B157" s="50">
        <v>768</v>
      </c>
      <c r="C157" s="50">
        <v>9163360</v>
      </c>
      <c r="D157" s="50">
        <v>3360</v>
      </c>
      <c r="E157" s="50">
        <v>115711</v>
      </c>
      <c r="F157" s="50" t="s">
        <v>1564</v>
      </c>
      <c r="G157" s="50" t="s">
        <v>87</v>
      </c>
      <c r="H157" s="100" t="s">
        <v>1472</v>
      </c>
      <c r="I157" s="45" t="s">
        <v>1942</v>
      </c>
      <c r="J157" s="45" t="s">
        <v>1943</v>
      </c>
      <c r="K157" s="45">
        <f>174.93*12</f>
        <v>2099.16</v>
      </c>
      <c r="L157" s="45">
        <v>1</v>
      </c>
      <c r="M157" s="94">
        <v>42163</v>
      </c>
      <c r="N157" s="104" t="str">
        <f>""</f>
        <v/>
      </c>
      <c r="O157" s="94">
        <v>43624</v>
      </c>
      <c r="P157" s="45" t="s">
        <v>19</v>
      </c>
      <c r="Q157" s="45" t="str">
        <f>""</f>
        <v/>
      </c>
      <c r="R157" s="45" t="s">
        <v>19</v>
      </c>
      <c r="S157" s="45" t="s">
        <v>1662</v>
      </c>
    </row>
    <row r="158" spans="1:20" ht="38.25">
      <c r="A158" s="47">
        <f t="shared" si="2"/>
        <v>1769</v>
      </c>
      <c r="B158" s="51">
        <v>769</v>
      </c>
      <c r="C158" s="51">
        <v>9163344</v>
      </c>
      <c r="D158" s="51">
        <v>3344</v>
      </c>
      <c r="E158" s="51">
        <v>115697</v>
      </c>
      <c r="F158" s="51" t="s">
        <v>1565</v>
      </c>
      <c r="G158" s="51" t="s">
        <v>87</v>
      </c>
      <c r="H158" s="60" t="s">
        <v>1472</v>
      </c>
      <c r="I158" s="62" t="s">
        <v>1921</v>
      </c>
      <c r="J158" s="62" t="str">
        <f>""</f>
        <v/>
      </c>
      <c r="K158" s="76">
        <v>775</v>
      </c>
      <c r="L158" s="76">
        <v>2</v>
      </c>
      <c r="M158" s="56">
        <v>43467</v>
      </c>
      <c r="N158" s="56" t="str">
        <f>""</f>
        <v/>
      </c>
      <c r="O158" s="56">
        <v>44563</v>
      </c>
      <c r="P158" s="62" t="s">
        <v>1558</v>
      </c>
      <c r="Q158" s="76" t="str">
        <f>""</f>
        <v/>
      </c>
      <c r="R158" s="45" t="s">
        <v>19</v>
      </c>
      <c r="S158" s="45" t="s">
        <v>1662</v>
      </c>
    </row>
    <row r="159" spans="1:20" ht="25.5">
      <c r="A159" s="47">
        <f t="shared" si="2"/>
        <v>2769</v>
      </c>
      <c r="B159" s="48">
        <v>769</v>
      </c>
      <c r="C159" s="48">
        <v>9163344</v>
      </c>
      <c r="D159" s="48">
        <v>3344</v>
      </c>
      <c r="E159" s="48">
        <v>115697</v>
      </c>
      <c r="F159" s="48" t="s">
        <v>1565</v>
      </c>
      <c r="G159" s="48" t="s">
        <v>87</v>
      </c>
      <c r="H159" s="49" t="s">
        <v>19</v>
      </c>
      <c r="I159" s="71" t="str">
        <f>""</f>
        <v/>
      </c>
      <c r="J159" s="71" t="str">
        <f>""</f>
        <v/>
      </c>
      <c r="K159" s="71" t="str">
        <f>""</f>
        <v/>
      </c>
      <c r="L159" s="71" t="str">
        <f>""</f>
        <v/>
      </c>
      <c r="M159" s="55" t="str">
        <f>""</f>
        <v/>
      </c>
      <c r="N159" s="55" t="str">
        <f>""</f>
        <v/>
      </c>
      <c r="O159" s="55" t="str">
        <f>""</f>
        <v/>
      </c>
      <c r="P159" s="72" t="str">
        <f>""</f>
        <v/>
      </c>
      <c r="Q159" s="45" t="str">
        <f>""</f>
        <v/>
      </c>
      <c r="R159" s="45" t="s">
        <v>19</v>
      </c>
      <c r="S159" s="45" t="s">
        <v>1461</v>
      </c>
    </row>
    <row r="160" spans="1:20" ht="25.5">
      <c r="A160" s="47">
        <f t="shared" si="2"/>
        <v>3769</v>
      </c>
      <c r="B160" s="48">
        <v>769</v>
      </c>
      <c r="C160" s="48">
        <v>9163344</v>
      </c>
      <c r="D160" s="48">
        <v>3344</v>
      </c>
      <c r="E160" s="48">
        <v>115697</v>
      </c>
      <c r="F160" s="48" t="s">
        <v>1565</v>
      </c>
      <c r="G160" s="48" t="s">
        <v>87</v>
      </c>
      <c r="H160" s="49" t="s">
        <v>19</v>
      </c>
      <c r="I160" s="71" t="str">
        <f>""</f>
        <v/>
      </c>
      <c r="J160" s="71" t="str">
        <f>""</f>
        <v/>
      </c>
      <c r="K160" s="71" t="str">
        <f>""</f>
        <v/>
      </c>
      <c r="L160" s="71" t="str">
        <f>""</f>
        <v/>
      </c>
      <c r="M160" s="55" t="str">
        <f>""</f>
        <v/>
      </c>
      <c r="N160" s="55" t="str">
        <f>""</f>
        <v/>
      </c>
      <c r="O160" s="55" t="str">
        <f>""</f>
        <v/>
      </c>
      <c r="P160" s="72" t="str">
        <f>""</f>
        <v/>
      </c>
      <c r="Q160" s="45" t="str">
        <f>""</f>
        <v/>
      </c>
      <c r="R160" s="45" t="s">
        <v>19</v>
      </c>
      <c r="S160" s="45" t="s">
        <v>1461</v>
      </c>
    </row>
    <row r="161" spans="1:20" ht="25.5">
      <c r="A161" s="47">
        <f t="shared" si="2"/>
        <v>4769</v>
      </c>
      <c r="B161" s="48">
        <v>769</v>
      </c>
      <c r="C161" s="48">
        <v>9163344</v>
      </c>
      <c r="D161" s="48">
        <v>3344</v>
      </c>
      <c r="E161" s="48">
        <v>115697</v>
      </c>
      <c r="F161" s="48" t="s">
        <v>1565</v>
      </c>
      <c r="G161" s="48" t="s">
        <v>87</v>
      </c>
      <c r="H161" s="49" t="s">
        <v>19</v>
      </c>
      <c r="I161" s="71" t="str">
        <f>""</f>
        <v/>
      </c>
      <c r="J161" s="71" t="str">
        <f>""</f>
        <v/>
      </c>
      <c r="K161" s="71" t="str">
        <f>""</f>
        <v/>
      </c>
      <c r="L161" s="71" t="str">
        <f>""</f>
        <v/>
      </c>
      <c r="M161" s="55" t="str">
        <f>""</f>
        <v/>
      </c>
      <c r="N161" s="55" t="str">
        <f>""</f>
        <v/>
      </c>
      <c r="O161" s="55" t="str">
        <f>""</f>
        <v/>
      </c>
      <c r="P161" s="72" t="str">
        <f>""</f>
        <v/>
      </c>
      <c r="Q161" s="45" t="str">
        <f>""</f>
        <v/>
      </c>
      <c r="R161" s="45" t="s">
        <v>19</v>
      </c>
      <c r="S161" s="45" t="s">
        <v>1461</v>
      </c>
    </row>
    <row r="162" spans="1:20" ht="38.25">
      <c r="A162" s="47">
        <f t="shared" si="2"/>
        <v>1771</v>
      </c>
      <c r="B162" s="50">
        <v>771</v>
      </c>
      <c r="C162" s="50">
        <v>9163345</v>
      </c>
      <c r="D162" s="50">
        <v>3345</v>
      </c>
      <c r="E162" s="50">
        <v>115698</v>
      </c>
      <c r="F162" s="50" t="s">
        <v>1566</v>
      </c>
      <c r="G162" s="50" t="s">
        <v>87</v>
      </c>
      <c r="H162" s="100" t="s">
        <v>1472</v>
      </c>
      <c r="I162" s="45" t="s">
        <v>1944</v>
      </c>
      <c r="J162" s="45" t="str">
        <f>""</f>
        <v/>
      </c>
      <c r="K162" s="45">
        <v>750.48</v>
      </c>
      <c r="L162" s="45">
        <v>1</v>
      </c>
      <c r="M162" s="94">
        <v>42309</v>
      </c>
      <c r="N162" s="94" t="str">
        <f>""</f>
        <v/>
      </c>
      <c r="O162" s="94">
        <v>44136</v>
      </c>
      <c r="P162" s="45" t="s">
        <v>1558</v>
      </c>
      <c r="Q162" s="45" t="str">
        <f>""</f>
        <v/>
      </c>
      <c r="R162" s="45" t="s">
        <v>19</v>
      </c>
      <c r="S162" s="45" t="s">
        <v>1662</v>
      </c>
    </row>
    <row r="163" spans="1:20" ht="38.25">
      <c r="A163" s="47">
        <f t="shared" si="2"/>
        <v>1775</v>
      </c>
      <c r="B163" s="47">
        <v>775</v>
      </c>
      <c r="C163" s="47">
        <v>9162072</v>
      </c>
      <c r="D163" s="47">
        <v>2072</v>
      </c>
      <c r="E163" s="47">
        <v>115526</v>
      </c>
      <c r="F163" s="47" t="s">
        <v>1055</v>
      </c>
      <c r="G163" s="47" t="s">
        <v>87</v>
      </c>
      <c r="H163" s="54" t="s">
        <v>1472</v>
      </c>
      <c r="I163" s="61" t="s">
        <v>1945</v>
      </c>
      <c r="J163" s="61" t="str">
        <f>""</f>
        <v/>
      </c>
      <c r="K163" s="134">
        <v>218.89</v>
      </c>
      <c r="L163" s="92">
        <v>1</v>
      </c>
      <c r="M163" s="70">
        <v>42879</v>
      </c>
      <c r="N163" s="70" t="str">
        <f>""</f>
        <v/>
      </c>
      <c r="O163" s="70">
        <v>43974</v>
      </c>
      <c r="P163" s="61" t="s">
        <v>19</v>
      </c>
      <c r="Q163" s="92" t="str">
        <f>""</f>
        <v/>
      </c>
      <c r="R163" s="45" t="s">
        <v>19</v>
      </c>
      <c r="S163" s="45" t="s">
        <v>1662</v>
      </c>
    </row>
    <row r="164" spans="1:20" ht="38.25">
      <c r="A164" s="47">
        <f t="shared" si="2"/>
        <v>1776</v>
      </c>
      <c r="B164" s="47">
        <v>776</v>
      </c>
      <c r="C164" s="47">
        <v>9162084</v>
      </c>
      <c r="D164" s="47">
        <v>2084</v>
      </c>
      <c r="E164" s="47">
        <v>115534</v>
      </c>
      <c r="F164" s="47" t="s">
        <v>1567</v>
      </c>
      <c r="G164" s="47" t="s">
        <v>87</v>
      </c>
      <c r="H164" s="54" t="s">
        <v>1472</v>
      </c>
      <c r="I164" s="62" t="s">
        <v>1793</v>
      </c>
      <c r="J164" s="62" t="str">
        <f>""</f>
        <v/>
      </c>
      <c r="K164" s="76">
        <v>354.6</v>
      </c>
      <c r="L164" s="76">
        <v>1</v>
      </c>
      <c r="M164" s="56">
        <v>42141</v>
      </c>
      <c r="N164" s="56" t="str">
        <f>""</f>
        <v/>
      </c>
      <c r="O164" s="56">
        <v>43967</v>
      </c>
      <c r="P164" s="62">
        <v>0</v>
      </c>
      <c r="Q164" s="76">
        <v>0</v>
      </c>
      <c r="R164" s="45" t="s">
        <v>19</v>
      </c>
      <c r="S164" s="52" t="s">
        <v>1662</v>
      </c>
    </row>
    <row r="165" spans="1:20" ht="38.25">
      <c r="A165" s="47">
        <f t="shared" si="2"/>
        <v>1777</v>
      </c>
      <c r="B165" s="50">
        <v>777</v>
      </c>
      <c r="C165" s="50">
        <v>9163067</v>
      </c>
      <c r="D165" s="50">
        <v>3067</v>
      </c>
      <c r="E165" s="50">
        <v>115648</v>
      </c>
      <c r="F165" s="50" t="s">
        <v>1568</v>
      </c>
      <c r="G165" s="50" t="s">
        <v>87</v>
      </c>
      <c r="H165" s="100" t="s">
        <v>1472</v>
      </c>
      <c r="I165" s="62" t="s">
        <v>1946</v>
      </c>
      <c r="J165" s="62" t="s">
        <v>1947</v>
      </c>
      <c r="K165" s="76">
        <f>106.85*4</f>
        <v>427.4</v>
      </c>
      <c r="L165" s="76">
        <v>1</v>
      </c>
      <c r="M165" s="56">
        <v>42720</v>
      </c>
      <c r="N165" s="56" t="str">
        <f>""</f>
        <v/>
      </c>
      <c r="O165" s="56">
        <v>44180</v>
      </c>
      <c r="P165" s="62" t="s">
        <v>1558</v>
      </c>
      <c r="Q165" s="76" t="str">
        <f>""</f>
        <v/>
      </c>
      <c r="R165" s="45" t="s">
        <v>19</v>
      </c>
      <c r="S165" s="45" t="s">
        <v>1662</v>
      </c>
    </row>
    <row r="166" spans="1:20" ht="38.25">
      <c r="A166" s="47">
        <f t="shared" si="2"/>
        <v>1779</v>
      </c>
      <c r="B166" s="50">
        <v>779</v>
      </c>
      <c r="C166" s="50">
        <v>9163068</v>
      </c>
      <c r="D166" s="50">
        <v>3068</v>
      </c>
      <c r="E166" s="50">
        <v>115649</v>
      </c>
      <c r="F166" s="50" t="s">
        <v>1569</v>
      </c>
      <c r="G166" s="50" t="s">
        <v>87</v>
      </c>
      <c r="H166" s="100" t="s">
        <v>1472</v>
      </c>
      <c r="I166" s="62" t="s">
        <v>1948</v>
      </c>
      <c r="J166" s="62" t="str">
        <f>""</f>
        <v/>
      </c>
      <c r="K166" s="75">
        <v>928</v>
      </c>
      <c r="L166" s="76">
        <v>2</v>
      </c>
      <c r="M166" s="56">
        <v>43346</v>
      </c>
      <c r="N166" s="56" t="str">
        <f>""</f>
        <v/>
      </c>
      <c r="O166" s="56">
        <v>44806</v>
      </c>
      <c r="P166" s="62" t="s">
        <v>19</v>
      </c>
      <c r="Q166" s="76" t="str">
        <f>""</f>
        <v/>
      </c>
      <c r="R166" s="45" t="s">
        <v>19</v>
      </c>
      <c r="S166" s="45" t="s">
        <v>1662</v>
      </c>
    </row>
    <row r="167" spans="1:20" ht="51">
      <c r="A167" s="47">
        <f t="shared" si="2"/>
        <v>1781</v>
      </c>
      <c r="B167" s="50">
        <v>781</v>
      </c>
      <c r="C167" s="50">
        <v>9162137</v>
      </c>
      <c r="D167" s="50">
        <v>2137</v>
      </c>
      <c r="E167" s="50">
        <v>115573</v>
      </c>
      <c r="F167" s="50" t="s">
        <v>1570</v>
      </c>
      <c r="G167" s="50" t="s">
        <v>87</v>
      </c>
      <c r="H167" s="100" t="s">
        <v>1472</v>
      </c>
      <c r="I167" s="62" t="s">
        <v>1793</v>
      </c>
      <c r="J167" s="62" t="str">
        <f>""</f>
        <v/>
      </c>
      <c r="K167" s="76">
        <v>2707</v>
      </c>
      <c r="L167" s="76">
        <v>2</v>
      </c>
      <c r="M167" s="56">
        <v>43280</v>
      </c>
      <c r="N167" s="56" t="str">
        <f>""</f>
        <v/>
      </c>
      <c r="O167" s="56">
        <v>45105</v>
      </c>
      <c r="P167" s="62" t="s">
        <v>19</v>
      </c>
      <c r="Q167" s="76" t="str">
        <f>""</f>
        <v/>
      </c>
      <c r="R167" s="45" t="s">
        <v>19</v>
      </c>
      <c r="S167" s="45" t="s">
        <v>1714</v>
      </c>
    </row>
    <row r="168" spans="1:20" ht="51">
      <c r="A168" s="47">
        <f t="shared" si="2"/>
        <v>1782</v>
      </c>
      <c r="B168" s="50">
        <v>782</v>
      </c>
      <c r="C168" s="50">
        <v>9162086</v>
      </c>
      <c r="D168" s="50">
        <v>2086</v>
      </c>
      <c r="E168" s="50">
        <v>115536</v>
      </c>
      <c r="F168" s="50" t="s">
        <v>1090</v>
      </c>
      <c r="G168" s="50" t="s">
        <v>87</v>
      </c>
      <c r="H168" s="100" t="s">
        <v>1472</v>
      </c>
      <c r="I168" s="62" t="s">
        <v>1832</v>
      </c>
      <c r="J168" s="62" t="str">
        <f>""</f>
        <v/>
      </c>
      <c r="K168" s="75">
        <v>600</v>
      </c>
      <c r="L168" s="76">
        <v>1</v>
      </c>
      <c r="M168" s="56">
        <v>42353</v>
      </c>
      <c r="N168" s="56" t="str">
        <f>""</f>
        <v/>
      </c>
      <c r="O168" s="56">
        <v>44545</v>
      </c>
      <c r="P168" s="62" t="s">
        <v>1558</v>
      </c>
      <c r="Q168" s="76" t="str">
        <f>""</f>
        <v/>
      </c>
      <c r="R168" s="45" t="s">
        <v>19</v>
      </c>
      <c r="S168" s="52" t="s">
        <v>1714</v>
      </c>
    </row>
    <row r="169" spans="1:20">
      <c r="A169" s="47">
        <f t="shared" si="2"/>
        <v>1784</v>
      </c>
      <c r="B169" s="47">
        <v>784</v>
      </c>
      <c r="C169" s="47">
        <v>9162066</v>
      </c>
      <c r="D169" s="47">
        <v>2066</v>
      </c>
      <c r="E169" s="47">
        <v>115521</v>
      </c>
      <c r="F169" s="47" t="s">
        <v>1094</v>
      </c>
      <c r="G169" s="47" t="s">
        <v>87</v>
      </c>
      <c r="H169" s="49" t="s">
        <v>19</v>
      </c>
      <c r="I169" s="45" t="str">
        <f>""</f>
        <v/>
      </c>
      <c r="J169" s="45" t="str">
        <f>""</f>
        <v/>
      </c>
      <c r="K169" s="45" t="str">
        <f>""</f>
        <v/>
      </c>
      <c r="L169" s="45" t="str">
        <f>""</f>
        <v/>
      </c>
      <c r="M169" s="94" t="str">
        <f>""</f>
        <v/>
      </c>
      <c r="N169" s="94" t="str">
        <f>""</f>
        <v/>
      </c>
      <c r="O169" s="94" t="str">
        <f>""</f>
        <v/>
      </c>
      <c r="P169" s="45" t="str">
        <f>""</f>
        <v/>
      </c>
      <c r="Q169" s="45" t="str">
        <f>""</f>
        <v/>
      </c>
      <c r="R169" s="45" t="s">
        <v>19</v>
      </c>
      <c r="S169" s="45" t="s">
        <v>1461</v>
      </c>
    </row>
    <row r="170" spans="1:20" ht="51">
      <c r="A170" s="47">
        <f t="shared" si="2"/>
        <v>1786</v>
      </c>
      <c r="B170" s="48">
        <v>786</v>
      </c>
      <c r="C170" s="48">
        <v>9163069</v>
      </c>
      <c r="D170" s="48">
        <v>3069</v>
      </c>
      <c r="E170" s="48">
        <v>115650</v>
      </c>
      <c r="F170" s="73" t="s">
        <v>1571</v>
      </c>
      <c r="G170" s="48" t="s">
        <v>87</v>
      </c>
      <c r="H170" s="49" t="s">
        <v>17</v>
      </c>
      <c r="I170" s="105" t="str">
        <f>""</f>
        <v/>
      </c>
      <c r="J170" s="105" t="s">
        <v>1949</v>
      </c>
      <c r="K170" s="106">
        <v>4315.6000000000004</v>
      </c>
      <c r="L170" s="106">
        <v>2</v>
      </c>
      <c r="M170" s="107">
        <v>42979</v>
      </c>
      <c r="N170" s="104" t="str">
        <f>""</f>
        <v/>
      </c>
      <c r="O170" s="107">
        <v>44440</v>
      </c>
      <c r="P170" s="105" t="s">
        <v>19</v>
      </c>
      <c r="Q170" s="106" t="s">
        <v>1487</v>
      </c>
      <c r="R170" s="45" t="s">
        <v>19</v>
      </c>
      <c r="S170" s="45" t="s">
        <v>1714</v>
      </c>
      <c r="T170" s="26"/>
    </row>
    <row r="171" spans="1:20" ht="38.25">
      <c r="A171" s="47">
        <f t="shared" si="2"/>
        <v>2786</v>
      </c>
      <c r="B171" s="51">
        <v>786</v>
      </c>
      <c r="C171" s="51">
        <v>9163069</v>
      </c>
      <c r="D171" s="51">
        <v>3069</v>
      </c>
      <c r="E171" s="51">
        <v>115650</v>
      </c>
      <c r="F171" s="74" t="s">
        <v>1571</v>
      </c>
      <c r="G171" s="51" t="s">
        <v>87</v>
      </c>
      <c r="H171" s="49" t="s">
        <v>17</v>
      </c>
      <c r="I171" s="105" t="str">
        <f>""</f>
        <v/>
      </c>
      <c r="J171" s="105" t="s">
        <v>1950</v>
      </c>
      <c r="K171" s="106">
        <v>404.2</v>
      </c>
      <c r="L171" s="106">
        <v>1</v>
      </c>
      <c r="M171" s="107">
        <v>42979</v>
      </c>
      <c r="N171" s="104" t="str">
        <f>""</f>
        <v/>
      </c>
      <c r="O171" s="107">
        <v>44440</v>
      </c>
      <c r="P171" s="105" t="s">
        <v>19</v>
      </c>
      <c r="Q171" s="106" t="s">
        <v>1487</v>
      </c>
      <c r="R171" s="45" t="s">
        <v>19</v>
      </c>
      <c r="S171" s="45" t="s">
        <v>1662</v>
      </c>
      <c r="T171" s="26"/>
    </row>
    <row r="172" spans="1:20" ht="51">
      <c r="A172" s="47">
        <f t="shared" si="2"/>
        <v>1787</v>
      </c>
      <c r="B172" s="50">
        <v>787</v>
      </c>
      <c r="C172" s="50">
        <v>9163070</v>
      </c>
      <c r="D172" s="50">
        <v>3070</v>
      </c>
      <c r="E172" s="50">
        <v>115651</v>
      </c>
      <c r="F172" s="50" t="s">
        <v>1572</v>
      </c>
      <c r="G172" s="50" t="s">
        <v>87</v>
      </c>
      <c r="H172" s="100" t="s">
        <v>1472</v>
      </c>
      <c r="I172" s="62" t="s">
        <v>1831</v>
      </c>
      <c r="J172" s="62" t="str">
        <f>""</f>
        <v/>
      </c>
      <c r="K172" s="76">
        <v>386.68</v>
      </c>
      <c r="L172" s="76">
        <v>1</v>
      </c>
      <c r="M172" s="56">
        <v>42801</v>
      </c>
      <c r="N172" s="104" t="str">
        <f>""</f>
        <v/>
      </c>
      <c r="O172" s="56" t="str">
        <f>""</f>
        <v/>
      </c>
      <c r="P172" s="62" t="s">
        <v>1558</v>
      </c>
      <c r="Q172" s="76" t="str">
        <f>""</f>
        <v/>
      </c>
      <c r="R172" s="63" t="s">
        <v>19</v>
      </c>
      <c r="S172" s="45" t="s">
        <v>1714</v>
      </c>
      <c r="T172" s="26"/>
    </row>
    <row r="173" spans="1:20" ht="38.25">
      <c r="A173" s="47">
        <f t="shared" si="2"/>
        <v>1789</v>
      </c>
      <c r="B173" s="50">
        <v>789</v>
      </c>
      <c r="C173" s="50">
        <v>9163374</v>
      </c>
      <c r="D173" s="50">
        <v>3374</v>
      </c>
      <c r="E173" s="50">
        <v>135437</v>
      </c>
      <c r="F173" s="50" t="s">
        <v>1573</v>
      </c>
      <c r="G173" s="50" t="s">
        <v>87</v>
      </c>
      <c r="H173" s="54" t="s">
        <v>1472</v>
      </c>
      <c r="I173" s="108" t="s">
        <v>1769</v>
      </c>
      <c r="J173" s="108" t="str">
        <f>""</f>
        <v/>
      </c>
      <c r="K173" s="66">
        <v>297.16000000000003</v>
      </c>
      <c r="L173" s="66">
        <v>1</v>
      </c>
      <c r="M173" s="109">
        <v>43526</v>
      </c>
      <c r="N173" s="109" t="str">
        <f>""</f>
        <v/>
      </c>
      <c r="O173" s="109">
        <v>45352</v>
      </c>
      <c r="P173" s="108" t="s">
        <v>19</v>
      </c>
      <c r="Q173" s="66" t="str">
        <f>""</f>
        <v/>
      </c>
      <c r="R173" s="45" t="s">
        <v>19</v>
      </c>
      <c r="S173" s="45" t="s">
        <v>1662</v>
      </c>
    </row>
    <row r="174" spans="1:20" ht="51">
      <c r="A174" s="47">
        <f t="shared" si="2"/>
        <v>1791</v>
      </c>
      <c r="B174" s="50">
        <v>791</v>
      </c>
      <c r="C174" s="50">
        <v>9162146</v>
      </c>
      <c r="D174" s="50">
        <v>2146</v>
      </c>
      <c r="E174" s="50">
        <v>115581</v>
      </c>
      <c r="F174" s="50" t="s">
        <v>1574</v>
      </c>
      <c r="G174" s="50" t="s">
        <v>87</v>
      </c>
      <c r="H174" s="100" t="s">
        <v>1472</v>
      </c>
      <c r="I174" s="61" t="str">
        <f>""</f>
        <v/>
      </c>
      <c r="J174" s="61" t="s">
        <v>1951</v>
      </c>
      <c r="K174" s="76">
        <v>642.96</v>
      </c>
      <c r="L174" s="76">
        <v>2</v>
      </c>
      <c r="M174" s="70" t="s">
        <v>1952</v>
      </c>
      <c r="N174" s="70" t="str">
        <f>""</f>
        <v/>
      </c>
      <c r="O174" s="70" t="s">
        <v>1953</v>
      </c>
      <c r="P174" s="61" t="s">
        <v>19</v>
      </c>
      <c r="Q174" s="76" t="str">
        <f>""</f>
        <v/>
      </c>
      <c r="R174" s="45" t="s">
        <v>19</v>
      </c>
      <c r="S174" s="45" t="s">
        <v>1714</v>
      </c>
    </row>
    <row r="175" spans="1:20">
      <c r="A175" s="47">
        <f t="shared" si="2"/>
        <v>1793</v>
      </c>
      <c r="B175" s="50">
        <v>793</v>
      </c>
      <c r="C175" s="50">
        <v>9162067</v>
      </c>
      <c r="D175" s="50">
        <v>2067</v>
      </c>
      <c r="E175" s="50">
        <v>115522</v>
      </c>
      <c r="F175" s="50" t="s">
        <v>1192</v>
      </c>
      <c r="G175" s="50" t="s">
        <v>87</v>
      </c>
      <c r="H175" s="54" t="s">
        <v>1472</v>
      </c>
      <c r="I175" s="61" t="s">
        <v>1801</v>
      </c>
      <c r="J175" s="61" t="s">
        <v>1954</v>
      </c>
      <c r="K175" s="96">
        <f>345.52*4</f>
        <v>1382.08</v>
      </c>
      <c r="L175" s="76">
        <v>1</v>
      </c>
      <c r="M175" s="103">
        <v>43266</v>
      </c>
      <c r="N175" s="104">
        <v>60</v>
      </c>
      <c r="O175" s="89">
        <f>EDATE(M175,N175)-1</f>
        <v>45091</v>
      </c>
      <c r="P175" s="61" t="s">
        <v>1803</v>
      </c>
      <c r="Q175" s="128">
        <v>6698.73</v>
      </c>
      <c r="R175" s="45" t="s">
        <v>17</v>
      </c>
      <c r="S175" s="52" t="str">
        <f>""</f>
        <v/>
      </c>
      <c r="T175" s="26"/>
    </row>
    <row r="176" spans="1:20" ht="51">
      <c r="A176" s="47">
        <f t="shared" si="2"/>
        <v>1795</v>
      </c>
      <c r="B176" s="50">
        <v>795</v>
      </c>
      <c r="C176" s="50">
        <v>9162089</v>
      </c>
      <c r="D176" s="50">
        <v>2089</v>
      </c>
      <c r="E176" s="50">
        <v>115538</v>
      </c>
      <c r="F176" s="50" t="s">
        <v>1575</v>
      </c>
      <c r="G176" s="50" t="s">
        <v>87</v>
      </c>
      <c r="H176" s="54" t="s">
        <v>1472</v>
      </c>
      <c r="I176" s="61" t="str">
        <f>""</f>
        <v/>
      </c>
      <c r="J176" s="61" t="s">
        <v>1955</v>
      </c>
      <c r="K176" s="76">
        <v>602.4</v>
      </c>
      <c r="L176" s="76">
        <v>1</v>
      </c>
      <c r="M176" s="56" t="str">
        <f>""</f>
        <v/>
      </c>
      <c r="N176" s="56" t="str">
        <f>""</f>
        <v/>
      </c>
      <c r="O176" s="56" t="str">
        <f>""</f>
        <v/>
      </c>
      <c r="P176" s="62" t="s">
        <v>1558</v>
      </c>
      <c r="Q176" s="76" t="str">
        <f>""</f>
        <v/>
      </c>
      <c r="R176" s="45" t="s">
        <v>19</v>
      </c>
      <c r="S176" s="45" t="s">
        <v>1714</v>
      </c>
    </row>
    <row r="177" spans="1:20" ht="25.5">
      <c r="A177" s="47">
        <f t="shared" si="2"/>
        <v>1797</v>
      </c>
      <c r="B177" s="48">
        <v>797</v>
      </c>
      <c r="C177" s="48">
        <v>9162090</v>
      </c>
      <c r="D177" s="48">
        <v>2090</v>
      </c>
      <c r="E177" s="48">
        <v>115539</v>
      </c>
      <c r="F177" s="48" t="s">
        <v>920</v>
      </c>
      <c r="G177" s="48" t="s">
        <v>87</v>
      </c>
      <c r="H177" s="49" t="s">
        <v>1472</v>
      </c>
      <c r="I177" s="61" t="s">
        <v>1956</v>
      </c>
      <c r="J177" s="61" t="s">
        <v>1957</v>
      </c>
      <c r="K177" s="96">
        <f>378*4</f>
        <v>1512</v>
      </c>
      <c r="L177" s="76">
        <v>2</v>
      </c>
      <c r="M177" s="103">
        <v>43367</v>
      </c>
      <c r="N177" s="104">
        <v>60</v>
      </c>
      <c r="O177" s="89">
        <f>EDATE(M177,N177)-1</f>
        <v>45192</v>
      </c>
      <c r="P177" s="61" t="s">
        <v>17</v>
      </c>
      <c r="Q177" s="135">
        <v>20000</v>
      </c>
      <c r="R177" s="45" t="s">
        <v>17</v>
      </c>
      <c r="S177" s="52" t="str">
        <f>""</f>
        <v/>
      </c>
      <c r="T177" s="26"/>
    </row>
    <row r="178" spans="1:20">
      <c r="A178" s="47">
        <f t="shared" si="2"/>
        <v>2797</v>
      </c>
      <c r="B178" s="48">
        <v>797</v>
      </c>
      <c r="C178" s="48">
        <v>9162090</v>
      </c>
      <c r="D178" s="48">
        <v>2090</v>
      </c>
      <c r="E178" s="48">
        <v>115539</v>
      </c>
      <c r="F178" s="48" t="s">
        <v>920</v>
      </c>
      <c r="G178" s="48" t="s">
        <v>87</v>
      </c>
      <c r="H178" s="49" t="s">
        <v>19</v>
      </c>
      <c r="I178" s="45" t="str">
        <f>""</f>
        <v/>
      </c>
      <c r="J178" s="45" t="str">
        <f>""</f>
        <v/>
      </c>
      <c r="K178" s="45" t="str">
        <f>""</f>
        <v/>
      </c>
      <c r="L178" s="45" t="str">
        <f>""</f>
        <v/>
      </c>
      <c r="M178" s="94" t="str">
        <f>""</f>
        <v/>
      </c>
      <c r="N178" s="94" t="str">
        <f>""</f>
        <v/>
      </c>
      <c r="O178" s="94" t="str">
        <f>""</f>
        <v/>
      </c>
      <c r="P178" s="45" t="str">
        <f>""</f>
        <v/>
      </c>
      <c r="Q178" s="45" t="str">
        <f>""</f>
        <v/>
      </c>
      <c r="R178" s="45" t="s">
        <v>19</v>
      </c>
      <c r="S178" s="45" t="s">
        <v>1461</v>
      </c>
    </row>
    <row r="179" spans="1:20" ht="38.25">
      <c r="A179" s="47">
        <f t="shared" si="2"/>
        <v>1798</v>
      </c>
      <c r="B179" s="47">
        <v>798</v>
      </c>
      <c r="C179" s="47">
        <v>9162091</v>
      </c>
      <c r="D179" s="47">
        <v>2091</v>
      </c>
      <c r="E179" s="47">
        <v>115540</v>
      </c>
      <c r="F179" s="47" t="s">
        <v>1576</v>
      </c>
      <c r="G179" s="47" t="s">
        <v>87</v>
      </c>
      <c r="H179" s="54" t="s">
        <v>1472</v>
      </c>
      <c r="I179" s="52" t="s">
        <v>1815</v>
      </c>
      <c r="J179" s="52" t="str">
        <f>""</f>
        <v/>
      </c>
      <c r="K179" s="52">
        <v>460</v>
      </c>
      <c r="L179" s="52">
        <v>1</v>
      </c>
      <c r="M179" s="55">
        <v>42826</v>
      </c>
      <c r="N179" s="55" t="str">
        <f>""</f>
        <v/>
      </c>
      <c r="O179" s="55">
        <v>43922</v>
      </c>
      <c r="P179" s="53" t="s">
        <v>1558</v>
      </c>
      <c r="Q179" s="45" t="str">
        <f>""</f>
        <v/>
      </c>
      <c r="R179" s="45" t="s">
        <v>19</v>
      </c>
      <c r="S179" s="52" t="s">
        <v>1662</v>
      </c>
    </row>
    <row r="180" spans="1:20" ht="38.25">
      <c r="A180" s="47">
        <f t="shared" si="2"/>
        <v>1800</v>
      </c>
      <c r="B180" s="47">
        <v>800</v>
      </c>
      <c r="C180" s="47">
        <v>9163025</v>
      </c>
      <c r="D180" s="47">
        <v>3025</v>
      </c>
      <c r="E180" s="47">
        <v>115615</v>
      </c>
      <c r="F180" s="47" t="s">
        <v>1577</v>
      </c>
      <c r="G180" s="47" t="s">
        <v>87</v>
      </c>
      <c r="H180" s="54" t="s">
        <v>1472</v>
      </c>
      <c r="I180" s="45" t="str">
        <f>""</f>
        <v/>
      </c>
      <c r="J180" s="45" t="s">
        <v>1958</v>
      </c>
      <c r="K180" s="45">
        <v>544</v>
      </c>
      <c r="L180" s="45">
        <v>1</v>
      </c>
      <c r="M180" s="94">
        <v>43430</v>
      </c>
      <c r="N180" s="94" t="str">
        <f>""</f>
        <v/>
      </c>
      <c r="O180" s="94">
        <v>44892</v>
      </c>
      <c r="P180" s="45" t="s">
        <v>19</v>
      </c>
      <c r="Q180" s="45" t="str">
        <f>""</f>
        <v/>
      </c>
      <c r="R180" s="45" t="s">
        <v>19</v>
      </c>
      <c r="S180" s="45" t="s">
        <v>1662</v>
      </c>
    </row>
    <row r="181" spans="1:20" ht="12.75" customHeight="1">
      <c r="A181" s="47">
        <f t="shared" si="2"/>
        <v>1801</v>
      </c>
      <c r="B181" s="50">
        <v>801</v>
      </c>
      <c r="C181" s="50">
        <v>9162134</v>
      </c>
      <c r="D181" s="50">
        <v>2134</v>
      </c>
      <c r="E181" s="50">
        <v>115570</v>
      </c>
      <c r="F181" s="50" t="s">
        <v>286</v>
      </c>
      <c r="G181" s="50" t="s">
        <v>87</v>
      </c>
      <c r="H181" s="54" t="s">
        <v>1472</v>
      </c>
      <c r="I181" s="62" t="s">
        <v>1959</v>
      </c>
      <c r="J181" s="62" t="s">
        <v>1960</v>
      </c>
      <c r="K181" s="96">
        <f>1300*4</f>
        <v>5200</v>
      </c>
      <c r="L181" s="76">
        <v>2</v>
      </c>
      <c r="M181" s="56">
        <v>43221</v>
      </c>
      <c r="N181" s="104">
        <v>60</v>
      </c>
      <c r="O181" s="89">
        <f>EDATE(M181,N181)-1</f>
        <v>45046</v>
      </c>
      <c r="P181" s="62" t="str">
        <f>""</f>
        <v/>
      </c>
      <c r="Q181" s="76" t="str">
        <f>""</f>
        <v/>
      </c>
      <c r="R181" s="45" t="s">
        <v>17</v>
      </c>
      <c r="S181" s="45" t="str">
        <f>""</f>
        <v/>
      </c>
      <c r="T181" s="131" t="s">
        <v>1961</v>
      </c>
    </row>
    <row r="182" spans="1:20">
      <c r="A182" s="47">
        <f t="shared" si="2"/>
        <v>1803</v>
      </c>
      <c r="B182" s="48">
        <v>803</v>
      </c>
      <c r="C182" s="48">
        <v>9162094</v>
      </c>
      <c r="D182" s="48">
        <v>2094</v>
      </c>
      <c r="E182" s="48">
        <v>115541</v>
      </c>
      <c r="F182" s="48" t="s">
        <v>1578</v>
      </c>
      <c r="G182" s="48" t="s">
        <v>87</v>
      </c>
      <c r="H182" s="49" t="s">
        <v>19</v>
      </c>
      <c r="I182" s="45" t="str">
        <f>""</f>
        <v/>
      </c>
      <c r="J182" s="45" t="str">
        <f>""</f>
        <v/>
      </c>
      <c r="K182" s="45" t="str">
        <f>""</f>
        <v/>
      </c>
      <c r="L182" s="45" t="str">
        <f>""</f>
        <v/>
      </c>
      <c r="M182" s="94" t="str">
        <f>""</f>
        <v/>
      </c>
      <c r="N182" s="94" t="str">
        <f>""</f>
        <v/>
      </c>
      <c r="O182" s="94" t="str">
        <f>""</f>
        <v/>
      </c>
      <c r="P182" s="45" t="str">
        <f>""</f>
        <v/>
      </c>
      <c r="Q182" s="45" t="str">
        <f>""</f>
        <v/>
      </c>
      <c r="R182" s="45" t="s">
        <v>19</v>
      </c>
      <c r="S182" s="52" t="s">
        <v>1461</v>
      </c>
    </row>
    <row r="183" spans="1:20" ht="38.25">
      <c r="A183" s="47">
        <f t="shared" si="2"/>
        <v>2803</v>
      </c>
      <c r="B183" s="48">
        <v>803</v>
      </c>
      <c r="C183" s="48">
        <v>9162094</v>
      </c>
      <c r="D183" s="48">
        <v>2094</v>
      </c>
      <c r="E183" s="48">
        <v>115541</v>
      </c>
      <c r="F183" s="48" t="s">
        <v>1578</v>
      </c>
      <c r="G183" s="48" t="s">
        <v>87</v>
      </c>
      <c r="H183" s="49" t="s">
        <v>1472</v>
      </c>
      <c r="I183" s="45" t="s">
        <v>1962</v>
      </c>
      <c r="J183" s="45" t="s">
        <v>1963</v>
      </c>
      <c r="K183" s="45">
        <v>511.2</v>
      </c>
      <c r="L183" s="45">
        <v>1</v>
      </c>
      <c r="M183" s="94">
        <v>43790</v>
      </c>
      <c r="N183" s="94" t="str">
        <f>""</f>
        <v/>
      </c>
      <c r="O183" s="94">
        <v>45343</v>
      </c>
      <c r="P183" s="45" t="s">
        <v>1677</v>
      </c>
      <c r="Q183" s="45" t="s">
        <v>1487</v>
      </c>
      <c r="R183" s="45" t="s">
        <v>19</v>
      </c>
      <c r="S183" s="45" t="s">
        <v>1662</v>
      </c>
    </row>
    <row r="184" spans="1:20" ht="51">
      <c r="A184" s="47">
        <f t="shared" si="2"/>
        <v>3803</v>
      </c>
      <c r="B184" s="48">
        <v>803</v>
      </c>
      <c r="C184" s="48">
        <v>9162094</v>
      </c>
      <c r="D184" s="48">
        <v>2094</v>
      </c>
      <c r="E184" s="48">
        <v>115541</v>
      </c>
      <c r="F184" s="48" t="s">
        <v>1578</v>
      </c>
      <c r="G184" s="48" t="s">
        <v>87</v>
      </c>
      <c r="H184" s="49" t="s">
        <v>1472</v>
      </c>
      <c r="I184" s="45" t="s">
        <v>1964</v>
      </c>
      <c r="J184" s="45" t="s">
        <v>1965</v>
      </c>
      <c r="K184" s="45">
        <v>912</v>
      </c>
      <c r="L184" s="45">
        <v>1</v>
      </c>
      <c r="M184" s="94">
        <v>41887</v>
      </c>
      <c r="N184" s="94" t="str">
        <f>""</f>
        <v/>
      </c>
      <c r="O184" s="94">
        <v>43712</v>
      </c>
      <c r="P184" s="45" t="s">
        <v>1677</v>
      </c>
      <c r="Q184" s="45" t="s">
        <v>1487</v>
      </c>
      <c r="R184" s="45" t="s">
        <v>19</v>
      </c>
      <c r="S184" s="45" t="s">
        <v>1714</v>
      </c>
    </row>
    <row r="185" spans="1:20" ht="51">
      <c r="A185" s="47">
        <f t="shared" si="2"/>
        <v>1805</v>
      </c>
      <c r="B185" s="48">
        <v>805</v>
      </c>
      <c r="C185" s="48">
        <v>9162097</v>
      </c>
      <c r="D185" s="48">
        <v>2097</v>
      </c>
      <c r="E185" s="48">
        <v>115543</v>
      </c>
      <c r="F185" s="48" t="s">
        <v>1579</v>
      </c>
      <c r="G185" s="48" t="s">
        <v>87</v>
      </c>
      <c r="H185" s="49" t="s">
        <v>1472</v>
      </c>
      <c r="I185" s="45" t="str">
        <f>""</f>
        <v/>
      </c>
      <c r="J185" s="45" t="s">
        <v>1966</v>
      </c>
      <c r="K185" s="45">
        <v>841.8</v>
      </c>
      <c r="L185" s="45">
        <v>1</v>
      </c>
      <c r="M185" s="94">
        <v>42740</v>
      </c>
      <c r="N185" s="94" t="str">
        <f>""</f>
        <v/>
      </c>
      <c r="O185" s="94">
        <v>44200</v>
      </c>
      <c r="P185" s="45" t="s">
        <v>1677</v>
      </c>
      <c r="Q185" s="45" t="str">
        <f>""</f>
        <v/>
      </c>
      <c r="R185" s="45" t="s">
        <v>19</v>
      </c>
      <c r="S185" s="45" t="s">
        <v>1714</v>
      </c>
    </row>
    <row r="186" spans="1:20" ht="38.25">
      <c r="A186" s="47">
        <f t="shared" si="2"/>
        <v>2805</v>
      </c>
      <c r="B186" s="51">
        <v>805</v>
      </c>
      <c r="C186" s="51">
        <v>9162097</v>
      </c>
      <c r="D186" s="51">
        <v>2097</v>
      </c>
      <c r="E186" s="51">
        <v>115543</v>
      </c>
      <c r="F186" s="51" t="s">
        <v>1579</v>
      </c>
      <c r="G186" s="51" t="s">
        <v>87</v>
      </c>
      <c r="H186" s="60" t="s">
        <v>1472</v>
      </c>
      <c r="I186" s="45" t="str">
        <f>""</f>
        <v/>
      </c>
      <c r="J186" s="45" t="s">
        <v>1967</v>
      </c>
      <c r="K186" s="45">
        <v>208.92</v>
      </c>
      <c r="L186" s="45">
        <v>0</v>
      </c>
      <c r="M186" s="94">
        <v>43301</v>
      </c>
      <c r="N186" s="94" t="str">
        <f>""</f>
        <v/>
      </c>
      <c r="O186" s="94">
        <v>44396</v>
      </c>
      <c r="P186" s="45" t="s">
        <v>1677</v>
      </c>
      <c r="Q186" s="45" t="str">
        <f>""</f>
        <v/>
      </c>
      <c r="R186" s="45" t="s">
        <v>19</v>
      </c>
      <c r="S186" s="45" t="s">
        <v>1662</v>
      </c>
    </row>
    <row r="187" spans="1:20">
      <c r="A187" s="47">
        <f t="shared" si="2"/>
        <v>1806</v>
      </c>
      <c r="B187" s="50">
        <v>806</v>
      </c>
      <c r="C187" s="50">
        <v>9163071</v>
      </c>
      <c r="D187" s="50">
        <v>3071</v>
      </c>
      <c r="E187" s="50">
        <v>115652</v>
      </c>
      <c r="F187" s="50" t="s">
        <v>1580</v>
      </c>
      <c r="G187" s="50" t="s">
        <v>87</v>
      </c>
      <c r="H187" s="60" t="s">
        <v>19</v>
      </c>
      <c r="I187" s="45" t="str">
        <f>""</f>
        <v/>
      </c>
      <c r="J187" s="45" t="str">
        <f>""</f>
        <v/>
      </c>
      <c r="K187" s="45" t="str">
        <f>""</f>
        <v/>
      </c>
      <c r="L187" s="45" t="str">
        <f>""</f>
        <v/>
      </c>
      <c r="M187" s="94" t="str">
        <f>""</f>
        <v/>
      </c>
      <c r="N187" s="94" t="str">
        <f>""</f>
        <v/>
      </c>
      <c r="O187" s="94" t="str">
        <f>""</f>
        <v/>
      </c>
      <c r="P187" s="45" t="str">
        <f>""</f>
        <v/>
      </c>
      <c r="Q187" s="45" t="str">
        <f>""</f>
        <v/>
      </c>
      <c r="R187" s="45" t="s">
        <v>19</v>
      </c>
      <c r="S187" s="45" t="s">
        <v>1461</v>
      </c>
    </row>
    <row r="188" spans="1:20">
      <c r="A188" s="47">
        <f t="shared" si="2"/>
        <v>1807</v>
      </c>
      <c r="B188" s="50">
        <v>807</v>
      </c>
      <c r="C188" s="50">
        <v>9165214</v>
      </c>
      <c r="D188" s="50">
        <v>5214</v>
      </c>
      <c r="E188" s="50">
        <v>115744</v>
      </c>
      <c r="F188" s="50" t="s">
        <v>1228</v>
      </c>
      <c r="G188" s="50" t="s">
        <v>87</v>
      </c>
      <c r="H188" s="60" t="s">
        <v>19</v>
      </c>
      <c r="I188" s="45" t="str">
        <f>""</f>
        <v/>
      </c>
      <c r="J188" s="45" t="str">
        <f>""</f>
        <v/>
      </c>
      <c r="K188" s="45" t="str">
        <f>""</f>
        <v/>
      </c>
      <c r="L188" s="45" t="str">
        <f>""</f>
        <v/>
      </c>
      <c r="M188" s="94" t="str">
        <f>""</f>
        <v/>
      </c>
      <c r="N188" s="94" t="str">
        <f>""</f>
        <v/>
      </c>
      <c r="O188" s="94" t="str">
        <f>""</f>
        <v/>
      </c>
      <c r="P188" s="45" t="str">
        <f>""</f>
        <v/>
      </c>
      <c r="Q188" s="45" t="str">
        <f>""</f>
        <v/>
      </c>
      <c r="R188" s="45" t="s">
        <v>19</v>
      </c>
      <c r="S188" s="45" t="s">
        <v>1461</v>
      </c>
    </row>
    <row r="189" spans="1:20" ht="38.25">
      <c r="A189" s="47">
        <f t="shared" si="2"/>
        <v>1808</v>
      </c>
      <c r="B189" s="50">
        <v>808</v>
      </c>
      <c r="C189" s="50">
        <v>9163072</v>
      </c>
      <c r="D189" s="50">
        <v>3072</v>
      </c>
      <c r="E189" s="50">
        <v>115653</v>
      </c>
      <c r="F189" s="50" t="s">
        <v>1581</v>
      </c>
      <c r="G189" s="50" t="s">
        <v>87</v>
      </c>
      <c r="H189" s="100" t="s">
        <v>1472</v>
      </c>
      <c r="I189" s="62" t="s">
        <v>1968</v>
      </c>
      <c r="J189" s="62" t="s">
        <v>1969</v>
      </c>
      <c r="K189" s="75">
        <v>348</v>
      </c>
      <c r="L189" s="76">
        <v>1</v>
      </c>
      <c r="M189" s="56">
        <v>43494</v>
      </c>
      <c r="N189" s="56" t="str">
        <f>""</f>
        <v/>
      </c>
      <c r="O189" s="56">
        <v>45320</v>
      </c>
      <c r="P189" s="62" t="s">
        <v>1558</v>
      </c>
      <c r="Q189" s="76" t="str">
        <f>""</f>
        <v/>
      </c>
      <c r="R189" s="45" t="s">
        <v>19</v>
      </c>
      <c r="S189" s="45" t="s">
        <v>1662</v>
      </c>
    </row>
    <row r="190" spans="1:20" ht="38.25">
      <c r="A190" s="47">
        <f t="shared" si="2"/>
        <v>1810</v>
      </c>
      <c r="B190" s="51">
        <v>810</v>
      </c>
      <c r="C190" s="51">
        <v>9163348</v>
      </c>
      <c r="D190" s="51">
        <v>3348</v>
      </c>
      <c r="E190" s="51">
        <v>115700</v>
      </c>
      <c r="F190" s="51" t="s">
        <v>1582</v>
      </c>
      <c r="G190" s="51" t="s">
        <v>87</v>
      </c>
      <c r="H190" s="60" t="s">
        <v>1472</v>
      </c>
      <c r="I190" s="61" t="s">
        <v>1815</v>
      </c>
      <c r="J190" s="61" t="s">
        <v>1970</v>
      </c>
      <c r="K190" s="76">
        <v>604.4</v>
      </c>
      <c r="L190" s="76">
        <v>2</v>
      </c>
      <c r="M190" s="70" t="s">
        <v>1971</v>
      </c>
      <c r="N190" s="70" t="str">
        <f>""</f>
        <v/>
      </c>
      <c r="O190" s="56">
        <v>43977</v>
      </c>
      <c r="P190" s="62" t="s">
        <v>19</v>
      </c>
      <c r="Q190" s="76" t="str">
        <f>""</f>
        <v/>
      </c>
      <c r="R190" s="45" t="s">
        <v>19</v>
      </c>
      <c r="S190" s="52" t="s">
        <v>1662</v>
      </c>
    </row>
    <row r="191" spans="1:20" ht="51">
      <c r="A191" s="47">
        <f t="shared" si="2"/>
        <v>2810</v>
      </c>
      <c r="B191" s="48">
        <v>810</v>
      </c>
      <c r="C191" s="48">
        <v>9163348</v>
      </c>
      <c r="D191" s="48">
        <v>3348</v>
      </c>
      <c r="E191" s="48">
        <v>115700</v>
      </c>
      <c r="F191" s="48" t="s">
        <v>1582</v>
      </c>
      <c r="G191" s="48" t="s">
        <v>87</v>
      </c>
      <c r="H191" s="49" t="s">
        <v>1472</v>
      </c>
      <c r="I191" s="61" t="s">
        <v>1815</v>
      </c>
      <c r="J191" s="61" t="s">
        <v>1970</v>
      </c>
      <c r="K191" s="76">
        <v>654.96</v>
      </c>
      <c r="L191" s="76">
        <v>1</v>
      </c>
      <c r="M191" s="56">
        <v>42881</v>
      </c>
      <c r="N191" s="56" t="str">
        <f>""</f>
        <v/>
      </c>
      <c r="O191" s="56">
        <v>43977</v>
      </c>
      <c r="P191" s="62" t="s">
        <v>19</v>
      </c>
      <c r="Q191" s="76" t="str">
        <f>""</f>
        <v/>
      </c>
      <c r="R191" s="45" t="s">
        <v>19</v>
      </c>
      <c r="S191" s="52" t="s">
        <v>1714</v>
      </c>
    </row>
    <row r="192" spans="1:20" ht="51">
      <c r="A192" s="47">
        <f t="shared" si="2"/>
        <v>1811</v>
      </c>
      <c r="B192" s="48">
        <v>811</v>
      </c>
      <c r="C192" s="48">
        <v>9163073</v>
      </c>
      <c r="D192" s="48">
        <v>3073</v>
      </c>
      <c r="E192" s="48">
        <v>115654</v>
      </c>
      <c r="F192" s="48" t="s">
        <v>1583</v>
      </c>
      <c r="G192" s="48" t="s">
        <v>87</v>
      </c>
      <c r="H192" s="49" t="s">
        <v>1472</v>
      </c>
      <c r="I192" s="45" t="str">
        <f>""</f>
        <v/>
      </c>
      <c r="J192" s="45" t="s">
        <v>1972</v>
      </c>
      <c r="K192" s="45">
        <v>2024.52</v>
      </c>
      <c r="L192" s="45">
        <v>2</v>
      </c>
      <c r="M192" s="94">
        <v>42430</v>
      </c>
      <c r="N192" s="94" t="str">
        <f>""</f>
        <v/>
      </c>
      <c r="O192" s="94">
        <v>43891</v>
      </c>
      <c r="P192" s="45" t="s">
        <v>1558</v>
      </c>
      <c r="Q192" s="45" t="str">
        <f>""</f>
        <v/>
      </c>
      <c r="R192" s="45" t="s">
        <v>19</v>
      </c>
      <c r="S192" s="45" t="s">
        <v>1714</v>
      </c>
    </row>
    <row r="193" spans="1:20">
      <c r="A193" s="47">
        <f t="shared" si="2"/>
        <v>2811</v>
      </c>
      <c r="B193" s="51">
        <v>811</v>
      </c>
      <c r="C193" s="51">
        <v>9163073</v>
      </c>
      <c r="D193" s="51">
        <v>3073</v>
      </c>
      <c r="E193" s="51">
        <v>115654</v>
      </c>
      <c r="F193" s="51" t="s">
        <v>1583</v>
      </c>
      <c r="G193" s="51" t="s">
        <v>87</v>
      </c>
      <c r="H193" s="60" t="s">
        <v>19</v>
      </c>
      <c r="I193" s="45" t="str">
        <f>""</f>
        <v/>
      </c>
      <c r="J193" s="45" t="str">
        <f>""</f>
        <v/>
      </c>
      <c r="K193" s="45" t="str">
        <f>""</f>
        <v/>
      </c>
      <c r="L193" s="45" t="str">
        <f>""</f>
        <v/>
      </c>
      <c r="M193" s="94" t="str">
        <f>""</f>
        <v/>
      </c>
      <c r="N193" s="94" t="str">
        <f>""</f>
        <v/>
      </c>
      <c r="O193" s="94" t="str">
        <f>""</f>
        <v/>
      </c>
      <c r="P193" s="45" t="str">
        <f>""</f>
        <v/>
      </c>
      <c r="Q193" s="45" t="str">
        <f>""</f>
        <v/>
      </c>
      <c r="R193" s="45" t="s">
        <v>19</v>
      </c>
      <c r="S193" s="45" t="s">
        <v>1461</v>
      </c>
    </row>
    <row r="194" spans="1:20" ht="51">
      <c r="A194" s="47">
        <f t="shared" si="2"/>
        <v>1812</v>
      </c>
      <c r="B194" s="50">
        <v>812</v>
      </c>
      <c r="C194" s="50">
        <v>9162180</v>
      </c>
      <c r="D194" s="50">
        <v>2180</v>
      </c>
      <c r="E194" s="50">
        <v>131783</v>
      </c>
      <c r="F194" s="50" t="s">
        <v>1280</v>
      </c>
      <c r="G194" s="50" t="s">
        <v>87</v>
      </c>
      <c r="H194" s="100" t="s">
        <v>1472</v>
      </c>
      <c r="I194" s="62" t="s">
        <v>1793</v>
      </c>
      <c r="J194" s="62" t="str">
        <f>""</f>
        <v/>
      </c>
      <c r="K194" s="76">
        <v>641.48</v>
      </c>
      <c r="L194" s="76">
        <v>1</v>
      </c>
      <c r="M194" s="56">
        <v>42796</v>
      </c>
      <c r="N194" s="56" t="str">
        <f>""</f>
        <v/>
      </c>
      <c r="O194" s="56">
        <v>43891</v>
      </c>
      <c r="P194" s="62" t="s">
        <v>1558</v>
      </c>
      <c r="Q194" s="76" t="str">
        <f>""</f>
        <v/>
      </c>
      <c r="R194" s="45" t="s">
        <v>19</v>
      </c>
      <c r="S194" s="52" t="s">
        <v>1714</v>
      </c>
    </row>
    <row r="195" spans="1:20">
      <c r="A195" s="47">
        <f t="shared" si="2"/>
        <v>1815</v>
      </c>
      <c r="B195" s="47">
        <v>815</v>
      </c>
      <c r="C195" s="47">
        <v>9162116</v>
      </c>
      <c r="D195" s="47">
        <v>2116</v>
      </c>
      <c r="E195" s="47">
        <v>115560</v>
      </c>
      <c r="F195" s="47" t="s">
        <v>976</v>
      </c>
      <c r="G195" s="47" t="s">
        <v>87</v>
      </c>
      <c r="H195" s="54" t="s">
        <v>1472</v>
      </c>
      <c r="I195" s="62" t="s">
        <v>1778</v>
      </c>
      <c r="J195" s="62" t="s">
        <v>1973</v>
      </c>
      <c r="K195" s="96">
        <f>175.21*4</f>
        <v>700.84</v>
      </c>
      <c r="L195" s="76">
        <v>1</v>
      </c>
      <c r="M195" s="103">
        <v>42921</v>
      </c>
      <c r="N195" s="104">
        <v>36</v>
      </c>
      <c r="O195" s="89">
        <f>EDATE(M195,N195)-1</f>
        <v>44016</v>
      </c>
      <c r="P195" s="62" t="str">
        <f>""</f>
        <v/>
      </c>
      <c r="Q195" s="76" t="str">
        <f>""</f>
        <v/>
      </c>
      <c r="R195" s="45" t="s">
        <v>17</v>
      </c>
      <c r="S195" s="45" t="str">
        <f>""</f>
        <v/>
      </c>
      <c r="T195" s="26"/>
    </row>
    <row r="196" spans="1:20" ht="38.25">
      <c r="A196" s="47">
        <f t="shared" si="2"/>
        <v>1816</v>
      </c>
      <c r="B196" s="47">
        <v>816</v>
      </c>
      <c r="C196" s="47">
        <v>9162179</v>
      </c>
      <c r="D196" s="47">
        <v>2179</v>
      </c>
      <c r="E196" s="47">
        <v>131782</v>
      </c>
      <c r="F196" s="47" t="s">
        <v>1584</v>
      </c>
      <c r="G196" s="47" t="s">
        <v>87</v>
      </c>
      <c r="H196" s="54" t="s">
        <v>1472</v>
      </c>
      <c r="I196" s="61" t="s">
        <v>1793</v>
      </c>
      <c r="J196" s="61" t="str">
        <f>""</f>
        <v/>
      </c>
      <c r="K196" s="76">
        <v>592</v>
      </c>
      <c r="L196" s="76">
        <v>1</v>
      </c>
      <c r="M196" s="70" t="s">
        <v>1974</v>
      </c>
      <c r="N196" s="70" t="str">
        <f>""</f>
        <v/>
      </c>
      <c r="O196" s="70" t="s">
        <v>1975</v>
      </c>
      <c r="P196" s="61" t="s">
        <v>19</v>
      </c>
      <c r="Q196" s="76" t="str">
        <f>""</f>
        <v/>
      </c>
      <c r="R196" s="45" t="s">
        <v>19</v>
      </c>
      <c r="S196" s="52" t="s">
        <v>1662</v>
      </c>
    </row>
    <row r="197" spans="1:20">
      <c r="A197" s="47">
        <f t="shared" si="2"/>
        <v>1817</v>
      </c>
      <c r="B197" s="47">
        <v>817</v>
      </c>
      <c r="C197" s="47">
        <v>9163373</v>
      </c>
      <c r="D197" s="47">
        <v>3373</v>
      </c>
      <c r="E197" s="47">
        <v>135353</v>
      </c>
      <c r="F197" s="47" t="s">
        <v>754</v>
      </c>
      <c r="G197" s="47" t="s">
        <v>87</v>
      </c>
      <c r="H197" s="49" t="s">
        <v>19</v>
      </c>
      <c r="I197" s="52" t="str">
        <f>""</f>
        <v/>
      </c>
      <c r="J197" s="52" t="str">
        <f>""</f>
        <v/>
      </c>
      <c r="K197" s="52" t="str">
        <f>""</f>
        <v/>
      </c>
      <c r="L197" s="52" t="str">
        <f>""</f>
        <v/>
      </c>
      <c r="M197" s="55" t="str">
        <f>""</f>
        <v/>
      </c>
      <c r="N197" s="55" t="str">
        <f>""</f>
        <v/>
      </c>
      <c r="O197" s="55" t="str">
        <f>""</f>
        <v/>
      </c>
      <c r="P197" s="53" t="str">
        <f>""</f>
        <v/>
      </c>
      <c r="Q197" s="45" t="str">
        <f>""</f>
        <v/>
      </c>
      <c r="R197" s="45" t="s">
        <v>19</v>
      </c>
      <c r="S197" s="52" t="s">
        <v>1461</v>
      </c>
    </row>
    <row r="198" spans="1:20">
      <c r="A198" s="47">
        <f t="shared" ref="A198:A261" si="3">IF(B198=B197,A197+1000,1000+B198)</f>
        <v>1818</v>
      </c>
      <c r="B198" s="48">
        <v>818</v>
      </c>
      <c r="C198" s="48">
        <v>9162098</v>
      </c>
      <c r="D198" s="48">
        <v>2098</v>
      </c>
      <c r="E198" s="48">
        <v>115544</v>
      </c>
      <c r="F198" s="48" t="s">
        <v>1585</v>
      </c>
      <c r="G198" s="48" t="s">
        <v>87</v>
      </c>
      <c r="H198" s="49" t="s">
        <v>19</v>
      </c>
      <c r="I198" s="45" t="str">
        <f>""</f>
        <v/>
      </c>
      <c r="J198" s="45" t="str">
        <f>""</f>
        <v/>
      </c>
      <c r="K198" s="45" t="str">
        <f>""</f>
        <v/>
      </c>
      <c r="L198" s="45" t="str">
        <f>""</f>
        <v/>
      </c>
      <c r="M198" s="94" t="str">
        <f>""</f>
        <v/>
      </c>
      <c r="N198" s="94" t="str">
        <f>""</f>
        <v/>
      </c>
      <c r="O198" s="94" t="str">
        <f>""</f>
        <v/>
      </c>
      <c r="P198" s="45" t="str">
        <f>""</f>
        <v/>
      </c>
      <c r="Q198" s="45" t="str">
        <f>""</f>
        <v/>
      </c>
      <c r="R198" s="45" t="s">
        <v>19</v>
      </c>
      <c r="S198" s="45" t="s">
        <v>1461</v>
      </c>
    </row>
    <row r="199" spans="1:20">
      <c r="A199" s="47">
        <f t="shared" si="3"/>
        <v>2818</v>
      </c>
      <c r="B199" s="48">
        <v>818</v>
      </c>
      <c r="C199" s="48">
        <v>9162098</v>
      </c>
      <c r="D199" s="48">
        <v>2098</v>
      </c>
      <c r="E199" s="48">
        <v>115544</v>
      </c>
      <c r="F199" s="48" t="s">
        <v>1585</v>
      </c>
      <c r="G199" s="48" t="s">
        <v>87</v>
      </c>
      <c r="H199" s="49" t="s">
        <v>19</v>
      </c>
      <c r="I199" s="45" t="str">
        <f>""</f>
        <v/>
      </c>
      <c r="J199" s="45" t="str">
        <f>""</f>
        <v/>
      </c>
      <c r="K199" s="45" t="str">
        <f>""</f>
        <v/>
      </c>
      <c r="L199" s="45" t="str">
        <f>""</f>
        <v/>
      </c>
      <c r="M199" s="94" t="str">
        <f>""</f>
        <v/>
      </c>
      <c r="N199" s="94" t="str">
        <f>""</f>
        <v/>
      </c>
      <c r="O199" s="94" t="str">
        <f>""</f>
        <v/>
      </c>
      <c r="P199" s="45" t="str">
        <f>""</f>
        <v/>
      </c>
      <c r="Q199" s="45" t="str">
        <f>""</f>
        <v/>
      </c>
      <c r="R199" s="45" t="s">
        <v>19</v>
      </c>
      <c r="S199" s="45" t="s">
        <v>1461</v>
      </c>
    </row>
    <row r="200" spans="1:20">
      <c r="A200" s="47">
        <f t="shared" si="3"/>
        <v>1819</v>
      </c>
      <c r="B200" s="47">
        <v>819</v>
      </c>
      <c r="C200" s="47">
        <v>9162099</v>
      </c>
      <c r="D200" s="47">
        <v>2099</v>
      </c>
      <c r="E200" s="47">
        <v>115545</v>
      </c>
      <c r="F200" s="47" t="s">
        <v>1586</v>
      </c>
      <c r="G200" s="47" t="s">
        <v>87</v>
      </c>
      <c r="H200" s="54" t="s">
        <v>1472</v>
      </c>
      <c r="I200" s="136" t="s">
        <v>1793</v>
      </c>
      <c r="J200" s="136" t="s">
        <v>1976</v>
      </c>
      <c r="K200" s="137">
        <f>56.66*12</f>
        <v>679.92</v>
      </c>
      <c r="L200" s="137">
        <v>1</v>
      </c>
      <c r="M200" s="138">
        <v>43182</v>
      </c>
      <c r="N200" s="104">
        <v>48</v>
      </c>
      <c r="O200" s="89">
        <f>EDATE(M200,N200)-1</f>
        <v>44642</v>
      </c>
      <c r="P200" s="136" t="str">
        <f>""</f>
        <v/>
      </c>
      <c r="Q200" s="137" t="str">
        <f>""</f>
        <v/>
      </c>
      <c r="R200" s="45" t="s">
        <v>17</v>
      </c>
      <c r="S200" s="45" t="str">
        <f>""</f>
        <v/>
      </c>
      <c r="T200" s="26"/>
    </row>
    <row r="201" spans="1:20" ht="12.75" customHeight="1">
      <c r="A201" s="47">
        <f t="shared" si="3"/>
        <v>1825</v>
      </c>
      <c r="B201" s="47">
        <v>825</v>
      </c>
      <c r="C201" s="47">
        <v>9163074</v>
      </c>
      <c r="D201" s="47">
        <v>3074</v>
      </c>
      <c r="E201" s="47">
        <v>115655</v>
      </c>
      <c r="F201" s="47" t="s">
        <v>1587</v>
      </c>
      <c r="G201" s="47" t="s">
        <v>87</v>
      </c>
      <c r="H201" s="54" t="s">
        <v>1472</v>
      </c>
      <c r="I201" s="61" t="s">
        <v>1977</v>
      </c>
      <c r="J201" s="61" t="s">
        <v>1978</v>
      </c>
      <c r="K201" s="96">
        <f>1375*4</f>
        <v>5500</v>
      </c>
      <c r="L201" s="76">
        <v>2</v>
      </c>
      <c r="M201" s="103">
        <v>43431</v>
      </c>
      <c r="N201" s="104">
        <v>60</v>
      </c>
      <c r="O201" s="89">
        <f>EDATE(M201,N201)-1</f>
        <v>45256</v>
      </c>
      <c r="P201" s="61" t="s">
        <v>17</v>
      </c>
      <c r="Q201" s="123">
        <v>26675.62</v>
      </c>
      <c r="R201" s="45" t="s">
        <v>17</v>
      </c>
      <c r="S201" s="45" t="str">
        <f>""</f>
        <v/>
      </c>
      <c r="T201" s="124" t="s">
        <v>1804</v>
      </c>
    </row>
    <row r="202" spans="1:20">
      <c r="A202" s="47">
        <f t="shared" si="3"/>
        <v>1827</v>
      </c>
      <c r="B202" s="50">
        <v>827</v>
      </c>
      <c r="C202" s="50">
        <v>9162101</v>
      </c>
      <c r="D202" s="50">
        <v>2101</v>
      </c>
      <c r="E202" s="50">
        <v>115547</v>
      </c>
      <c r="F202" s="50" t="s">
        <v>1588</v>
      </c>
      <c r="G202" s="50" t="s">
        <v>87</v>
      </c>
      <c r="H202" s="60" t="s">
        <v>19</v>
      </c>
      <c r="I202" s="45" t="str">
        <f>""</f>
        <v/>
      </c>
      <c r="J202" s="45" t="str">
        <f>""</f>
        <v/>
      </c>
      <c r="K202" s="45" t="str">
        <f>""</f>
        <v/>
      </c>
      <c r="L202" s="45" t="str">
        <f>""</f>
        <v/>
      </c>
      <c r="M202" s="94" t="str">
        <f>""</f>
        <v/>
      </c>
      <c r="N202" s="94" t="str">
        <f>""</f>
        <v/>
      </c>
      <c r="O202" s="94" t="str">
        <f>""</f>
        <v/>
      </c>
      <c r="P202" s="45" t="str">
        <f>""</f>
        <v/>
      </c>
      <c r="Q202" s="45" t="str">
        <f>""</f>
        <v/>
      </c>
      <c r="R202" s="45" t="s">
        <v>19</v>
      </c>
      <c r="S202" s="45" t="s">
        <v>1461</v>
      </c>
    </row>
    <row r="203" spans="1:20" ht="51">
      <c r="A203" s="47">
        <f t="shared" si="3"/>
        <v>1829</v>
      </c>
      <c r="B203" s="50">
        <v>829</v>
      </c>
      <c r="C203" s="50">
        <v>9163076</v>
      </c>
      <c r="D203" s="50">
        <v>3076</v>
      </c>
      <c r="E203" s="50">
        <v>115657</v>
      </c>
      <c r="F203" s="50" t="s">
        <v>1589</v>
      </c>
      <c r="G203" s="50" t="s">
        <v>87</v>
      </c>
      <c r="H203" s="100" t="s">
        <v>1472</v>
      </c>
      <c r="I203" s="61" t="str">
        <f>""</f>
        <v/>
      </c>
      <c r="J203" s="61" t="s">
        <v>17</v>
      </c>
      <c r="K203" s="76">
        <v>2000</v>
      </c>
      <c r="L203" s="76">
        <v>1</v>
      </c>
      <c r="M203" s="56">
        <v>42278</v>
      </c>
      <c r="N203" s="56" t="str">
        <f>""</f>
        <v/>
      </c>
      <c r="O203" s="56">
        <v>44104</v>
      </c>
      <c r="P203" s="61" t="s">
        <v>1677</v>
      </c>
      <c r="Q203" s="76" t="str">
        <f>""</f>
        <v/>
      </c>
      <c r="R203" s="45" t="s">
        <v>19</v>
      </c>
      <c r="S203" s="45" t="s">
        <v>1714</v>
      </c>
    </row>
    <row r="204" spans="1:20" ht="51">
      <c r="A204" s="47">
        <f t="shared" si="3"/>
        <v>1830</v>
      </c>
      <c r="B204" s="50">
        <v>830</v>
      </c>
      <c r="C204" s="50">
        <v>9165208</v>
      </c>
      <c r="D204" s="50">
        <v>5208</v>
      </c>
      <c r="E204" s="50">
        <v>115738</v>
      </c>
      <c r="F204" s="50" t="s">
        <v>1316</v>
      </c>
      <c r="G204" s="50" t="s">
        <v>87</v>
      </c>
      <c r="H204" s="54" t="s">
        <v>1472</v>
      </c>
      <c r="I204" s="62" t="s">
        <v>1979</v>
      </c>
      <c r="J204" s="62" t="s">
        <v>1979</v>
      </c>
      <c r="K204" s="76">
        <v>840</v>
      </c>
      <c r="L204" s="76">
        <v>1</v>
      </c>
      <c r="M204" s="56">
        <v>43556</v>
      </c>
      <c r="N204" s="56" t="str">
        <f>""</f>
        <v/>
      </c>
      <c r="O204" s="56">
        <v>43921</v>
      </c>
      <c r="P204" s="62" t="s">
        <v>19</v>
      </c>
      <c r="Q204" s="76" t="str">
        <f>""</f>
        <v/>
      </c>
      <c r="R204" s="45" t="s">
        <v>19</v>
      </c>
      <c r="S204" s="45" t="s">
        <v>1714</v>
      </c>
    </row>
    <row r="205" spans="1:20" ht="51">
      <c r="A205" s="47">
        <f t="shared" si="3"/>
        <v>1833</v>
      </c>
      <c r="B205" s="50">
        <v>833</v>
      </c>
      <c r="C205" s="50">
        <v>9163077</v>
      </c>
      <c r="D205" s="50">
        <v>3077</v>
      </c>
      <c r="E205" s="50">
        <v>115658</v>
      </c>
      <c r="F205" s="50" t="s">
        <v>1590</v>
      </c>
      <c r="G205" s="50" t="s">
        <v>87</v>
      </c>
      <c r="H205" s="60" t="s">
        <v>19</v>
      </c>
      <c r="I205" s="45" t="str">
        <f>""</f>
        <v/>
      </c>
      <c r="J205" s="45" t="str">
        <f>""</f>
        <v/>
      </c>
      <c r="K205" s="45">
        <v>1469</v>
      </c>
      <c r="L205" s="45">
        <v>2</v>
      </c>
      <c r="M205" s="94">
        <v>43344</v>
      </c>
      <c r="N205" s="94" t="str">
        <f>""</f>
        <v/>
      </c>
      <c r="O205" s="94">
        <v>45170</v>
      </c>
      <c r="P205" s="45" t="s">
        <v>19</v>
      </c>
      <c r="Q205" s="45" t="str">
        <f>""</f>
        <v/>
      </c>
      <c r="R205" s="45" t="s">
        <v>19</v>
      </c>
      <c r="S205" s="45" t="s">
        <v>1714</v>
      </c>
    </row>
    <row r="206" spans="1:20" ht="38.25">
      <c r="A206" s="47">
        <f t="shared" si="3"/>
        <v>1835</v>
      </c>
      <c r="B206" s="51">
        <v>835</v>
      </c>
      <c r="C206" s="51">
        <v>9163024</v>
      </c>
      <c r="D206" s="51">
        <v>3024</v>
      </c>
      <c r="E206" s="51">
        <v>115614</v>
      </c>
      <c r="F206" s="51" t="s">
        <v>1591</v>
      </c>
      <c r="G206" s="51" t="s">
        <v>87</v>
      </c>
      <c r="H206" s="60" t="s">
        <v>1472</v>
      </c>
      <c r="I206" s="105" t="s">
        <v>1980</v>
      </c>
      <c r="J206" s="105" t="s">
        <v>1981</v>
      </c>
      <c r="K206" s="96">
        <f>178.7*4</f>
        <v>714.8</v>
      </c>
      <c r="L206" s="106">
        <v>1</v>
      </c>
      <c r="M206" s="103">
        <v>43530</v>
      </c>
      <c r="N206" s="104">
        <v>60</v>
      </c>
      <c r="O206" s="89">
        <f>EDATE(M206,N206)-1</f>
        <v>45356</v>
      </c>
      <c r="P206" s="62" t="str">
        <f>""</f>
        <v/>
      </c>
      <c r="Q206" s="76" t="str">
        <f>""</f>
        <v/>
      </c>
      <c r="R206" s="45" t="s">
        <v>17</v>
      </c>
      <c r="S206" s="45" t="str">
        <f>""</f>
        <v/>
      </c>
      <c r="T206" s="26"/>
    </row>
    <row r="207" spans="1:20" ht="51">
      <c r="A207" s="47">
        <f t="shared" si="3"/>
        <v>2835</v>
      </c>
      <c r="B207" s="51">
        <v>835</v>
      </c>
      <c r="C207" s="51">
        <v>9163024</v>
      </c>
      <c r="D207" s="51">
        <v>3024</v>
      </c>
      <c r="E207" s="51">
        <v>115614</v>
      </c>
      <c r="F207" s="51" t="s">
        <v>1591</v>
      </c>
      <c r="G207" s="51" t="s">
        <v>87</v>
      </c>
      <c r="H207" s="60" t="s">
        <v>1472</v>
      </c>
      <c r="I207" s="105" t="str">
        <f>""</f>
        <v/>
      </c>
      <c r="J207" s="105" t="s">
        <v>1982</v>
      </c>
      <c r="K207" s="139">
        <v>477.68</v>
      </c>
      <c r="L207" s="106">
        <v>1</v>
      </c>
      <c r="M207" s="107">
        <v>43530</v>
      </c>
      <c r="N207" s="107" t="str">
        <f>""</f>
        <v/>
      </c>
      <c r="O207" s="107">
        <v>45357</v>
      </c>
      <c r="P207" s="62" t="s">
        <v>1558</v>
      </c>
      <c r="Q207" s="76" t="str">
        <f>""</f>
        <v/>
      </c>
      <c r="R207" s="45" t="s">
        <v>19</v>
      </c>
      <c r="S207" s="45" t="s">
        <v>1714</v>
      </c>
      <c r="T207" s="26"/>
    </row>
    <row r="208" spans="1:20" ht="51">
      <c r="A208" s="47">
        <f t="shared" si="3"/>
        <v>3835</v>
      </c>
      <c r="B208" s="51">
        <v>835</v>
      </c>
      <c r="C208" s="51">
        <v>9163024</v>
      </c>
      <c r="D208" s="51">
        <v>3024</v>
      </c>
      <c r="E208" s="51">
        <v>115614</v>
      </c>
      <c r="F208" s="51" t="s">
        <v>1591</v>
      </c>
      <c r="G208" s="51" t="s">
        <v>87</v>
      </c>
      <c r="H208" s="49" t="s">
        <v>1472</v>
      </c>
      <c r="I208" s="105" t="str">
        <f>""</f>
        <v/>
      </c>
      <c r="J208" s="105" t="s">
        <v>1982</v>
      </c>
      <c r="K208" s="139">
        <v>261.36</v>
      </c>
      <c r="L208" s="106">
        <v>1</v>
      </c>
      <c r="M208" s="107">
        <v>43530</v>
      </c>
      <c r="N208" s="107" t="str">
        <f>""</f>
        <v/>
      </c>
      <c r="O208" s="107">
        <v>45357</v>
      </c>
      <c r="P208" s="62" t="s">
        <v>1558</v>
      </c>
      <c r="Q208" s="76" t="str">
        <f>""</f>
        <v/>
      </c>
      <c r="R208" s="45" t="s">
        <v>19</v>
      </c>
      <c r="S208" s="45" t="s">
        <v>1714</v>
      </c>
      <c r="T208" s="26"/>
    </row>
    <row r="209" spans="1:20" ht="38.25">
      <c r="A209" s="47">
        <f t="shared" si="3"/>
        <v>4835</v>
      </c>
      <c r="B209" s="51">
        <v>835</v>
      </c>
      <c r="C209" s="51">
        <v>9163024</v>
      </c>
      <c r="D209" s="51">
        <v>3024</v>
      </c>
      <c r="E209" s="51">
        <v>115614</v>
      </c>
      <c r="F209" s="51" t="s">
        <v>1591</v>
      </c>
      <c r="G209" s="51" t="s">
        <v>87</v>
      </c>
      <c r="H209" s="49" t="s">
        <v>1472</v>
      </c>
      <c r="I209" s="62" t="str">
        <f>""</f>
        <v/>
      </c>
      <c r="J209" s="62" t="s">
        <v>1983</v>
      </c>
      <c r="K209" s="76" t="str">
        <f>""</f>
        <v/>
      </c>
      <c r="L209" s="76" t="str">
        <f>""</f>
        <v/>
      </c>
      <c r="M209" s="56" t="str">
        <f>""</f>
        <v/>
      </c>
      <c r="N209" s="56" t="str">
        <f>""</f>
        <v/>
      </c>
      <c r="O209" s="56" t="str">
        <f>""</f>
        <v/>
      </c>
      <c r="P209" s="62" t="str">
        <f>""</f>
        <v/>
      </c>
      <c r="Q209" s="76" t="str">
        <f>""</f>
        <v/>
      </c>
      <c r="R209" s="45" t="s">
        <v>19</v>
      </c>
      <c r="S209" s="45" t="s">
        <v>1461</v>
      </c>
      <c r="T209" s="26"/>
    </row>
    <row r="210" spans="1:20">
      <c r="A210" s="47">
        <f t="shared" si="3"/>
        <v>1837</v>
      </c>
      <c r="B210" s="50">
        <v>837</v>
      </c>
      <c r="C210" s="50">
        <v>9162102</v>
      </c>
      <c r="D210" s="50">
        <v>2102</v>
      </c>
      <c r="E210" s="50">
        <v>115548</v>
      </c>
      <c r="F210" s="50" t="s">
        <v>1357</v>
      </c>
      <c r="G210" s="50" t="s">
        <v>87</v>
      </c>
      <c r="H210" s="49" t="s">
        <v>19</v>
      </c>
      <c r="I210" s="45" t="str">
        <f>""</f>
        <v/>
      </c>
      <c r="J210" s="45" t="str">
        <f>""</f>
        <v/>
      </c>
      <c r="K210" s="45" t="str">
        <f>""</f>
        <v/>
      </c>
      <c r="L210" s="45" t="str">
        <f>""</f>
        <v/>
      </c>
      <c r="M210" s="94" t="str">
        <f>""</f>
        <v/>
      </c>
      <c r="N210" s="94" t="str">
        <f>""</f>
        <v/>
      </c>
      <c r="O210" s="94" t="str">
        <f>""</f>
        <v/>
      </c>
      <c r="P210" s="45" t="str">
        <f>""</f>
        <v/>
      </c>
      <c r="Q210" s="45" t="str">
        <f>""</f>
        <v/>
      </c>
      <c r="R210" s="45" t="s">
        <v>19</v>
      </c>
      <c r="S210" s="45" t="s">
        <v>1461</v>
      </c>
    </row>
    <row r="211" spans="1:20" ht="38.25">
      <c r="A211" s="47">
        <f t="shared" si="3"/>
        <v>1838</v>
      </c>
      <c r="B211" s="50">
        <v>838</v>
      </c>
      <c r="C211" s="50">
        <v>9163350</v>
      </c>
      <c r="D211" s="50">
        <v>3350</v>
      </c>
      <c r="E211" s="50">
        <v>115701</v>
      </c>
      <c r="F211" s="50" t="s">
        <v>1592</v>
      </c>
      <c r="G211" s="50" t="s">
        <v>87</v>
      </c>
      <c r="H211" s="100" t="s">
        <v>1472</v>
      </c>
      <c r="I211" s="62" t="str">
        <f>""</f>
        <v/>
      </c>
      <c r="J211" s="62" t="s">
        <v>1984</v>
      </c>
      <c r="K211" s="76">
        <v>477</v>
      </c>
      <c r="L211" s="76">
        <v>1</v>
      </c>
      <c r="M211" s="56">
        <v>42041</v>
      </c>
      <c r="N211" s="104" t="str">
        <f>""</f>
        <v/>
      </c>
      <c r="O211" s="56">
        <v>43866</v>
      </c>
      <c r="P211" s="62" t="s">
        <v>1558</v>
      </c>
      <c r="Q211" s="76" t="str">
        <f>""</f>
        <v/>
      </c>
      <c r="R211" s="45" t="s">
        <v>19</v>
      </c>
      <c r="S211" s="52" t="s">
        <v>1662</v>
      </c>
      <c r="T211" s="26"/>
    </row>
    <row r="212" spans="1:20" ht="38.25">
      <c r="A212" s="47">
        <f t="shared" si="3"/>
        <v>1842</v>
      </c>
      <c r="B212" s="50">
        <v>842</v>
      </c>
      <c r="C212" s="50">
        <v>9163080</v>
      </c>
      <c r="D212" s="50">
        <v>3080</v>
      </c>
      <c r="E212" s="50">
        <v>115660</v>
      </c>
      <c r="F212" s="50" t="s">
        <v>1596</v>
      </c>
      <c r="G212" s="50" t="s">
        <v>87</v>
      </c>
      <c r="H212" s="100" t="s">
        <v>1472</v>
      </c>
      <c r="I212" s="62" t="str">
        <f>""</f>
        <v/>
      </c>
      <c r="J212" s="62" t="s">
        <v>1984</v>
      </c>
      <c r="K212" s="76">
        <v>477</v>
      </c>
      <c r="L212" s="76">
        <v>1</v>
      </c>
      <c r="M212" s="56">
        <v>42041</v>
      </c>
      <c r="N212" s="56" t="str">
        <f>""</f>
        <v/>
      </c>
      <c r="O212" s="56">
        <v>43866</v>
      </c>
      <c r="P212" s="62" t="s">
        <v>1558</v>
      </c>
      <c r="Q212" s="76" t="str">
        <f>""</f>
        <v/>
      </c>
      <c r="R212" s="45" t="s">
        <v>19</v>
      </c>
      <c r="S212" s="45" t="s">
        <v>1662</v>
      </c>
    </row>
    <row r="213" spans="1:20" ht="51">
      <c r="A213" s="47">
        <f t="shared" si="3"/>
        <v>1845</v>
      </c>
      <c r="B213" s="50">
        <v>845</v>
      </c>
      <c r="C213" s="50">
        <v>9163081</v>
      </c>
      <c r="D213" s="50">
        <v>3081</v>
      </c>
      <c r="E213" s="50">
        <v>115661</v>
      </c>
      <c r="F213" s="50" t="s">
        <v>1597</v>
      </c>
      <c r="G213" s="50" t="s">
        <v>87</v>
      </c>
      <c r="H213" s="54" t="s">
        <v>1472</v>
      </c>
      <c r="I213" s="45" t="s">
        <v>1985</v>
      </c>
      <c r="J213" s="45" t="s">
        <v>1986</v>
      </c>
      <c r="K213" s="96">
        <f>189*4</f>
        <v>756</v>
      </c>
      <c r="L213" s="45">
        <v>1</v>
      </c>
      <c r="M213" s="103">
        <v>43045</v>
      </c>
      <c r="N213" s="104">
        <v>60</v>
      </c>
      <c r="O213" s="89">
        <f>EDATE(M213,N213)-1</f>
        <v>44870</v>
      </c>
      <c r="P213" s="45" t="s">
        <v>19</v>
      </c>
      <c r="Q213" s="45" t="str">
        <f>""</f>
        <v/>
      </c>
      <c r="R213" s="63" t="s">
        <v>17</v>
      </c>
      <c r="S213" s="45" t="s">
        <v>1987</v>
      </c>
      <c r="T213" s="26"/>
    </row>
    <row r="214" spans="1:20" ht="51">
      <c r="A214" s="47">
        <f t="shared" si="3"/>
        <v>1851</v>
      </c>
      <c r="B214" s="47">
        <v>851</v>
      </c>
      <c r="C214" s="47">
        <v>9163352</v>
      </c>
      <c r="D214" s="47">
        <v>3352</v>
      </c>
      <c r="E214" s="47">
        <v>115703</v>
      </c>
      <c r="F214" s="47" t="s">
        <v>1598</v>
      </c>
      <c r="G214" s="47" t="s">
        <v>87</v>
      </c>
      <c r="H214" s="54" t="s">
        <v>1472</v>
      </c>
      <c r="I214" s="62" t="str">
        <f>""</f>
        <v/>
      </c>
      <c r="J214" s="62" t="s">
        <v>1988</v>
      </c>
      <c r="K214" s="140">
        <v>1234.6400000000001</v>
      </c>
      <c r="L214" s="76">
        <v>1</v>
      </c>
      <c r="M214" s="56">
        <v>42225</v>
      </c>
      <c r="N214" s="56" t="str">
        <f>""</f>
        <v/>
      </c>
      <c r="O214" s="56">
        <v>43685</v>
      </c>
      <c r="P214" s="62" t="s">
        <v>1677</v>
      </c>
      <c r="Q214" s="76" t="str">
        <f>""</f>
        <v/>
      </c>
      <c r="R214" s="45" t="s">
        <v>19</v>
      </c>
      <c r="S214" s="52" t="s">
        <v>1714</v>
      </c>
    </row>
    <row r="215" spans="1:20" ht="51">
      <c r="A215" s="47">
        <f t="shared" si="3"/>
        <v>1852</v>
      </c>
      <c r="B215" s="47">
        <v>852</v>
      </c>
      <c r="C215" s="47">
        <v>9162114</v>
      </c>
      <c r="D215" s="47">
        <v>2114</v>
      </c>
      <c r="E215" s="47">
        <v>115559</v>
      </c>
      <c r="F215" s="47" t="s">
        <v>1427</v>
      </c>
      <c r="G215" s="47" t="s">
        <v>87</v>
      </c>
      <c r="H215" s="54" t="s">
        <v>1472</v>
      </c>
      <c r="I215" s="45" t="str">
        <f>""</f>
        <v/>
      </c>
      <c r="J215" s="45" t="s">
        <v>17</v>
      </c>
      <c r="K215" s="45">
        <v>5500</v>
      </c>
      <c r="L215" s="45">
        <v>4</v>
      </c>
      <c r="M215" s="94">
        <v>42979</v>
      </c>
      <c r="N215" s="94" t="str">
        <f>""</f>
        <v/>
      </c>
      <c r="O215" s="94">
        <v>44804</v>
      </c>
      <c r="P215" s="45" t="s">
        <v>19</v>
      </c>
      <c r="Q215" s="45" t="str">
        <f>""</f>
        <v/>
      </c>
      <c r="R215" s="45" t="s">
        <v>19</v>
      </c>
      <c r="S215" s="45" t="s">
        <v>1714</v>
      </c>
    </row>
    <row r="216" spans="1:20" ht="38.25">
      <c r="A216" s="47">
        <f t="shared" si="3"/>
        <v>1853</v>
      </c>
      <c r="B216" s="47">
        <v>853</v>
      </c>
      <c r="C216" s="47">
        <v>9163353</v>
      </c>
      <c r="D216" s="47">
        <v>3353</v>
      </c>
      <c r="E216" s="47">
        <v>115704</v>
      </c>
      <c r="F216" s="47" t="s">
        <v>1599</v>
      </c>
      <c r="G216" s="47" t="s">
        <v>87</v>
      </c>
      <c r="H216" s="54" t="s">
        <v>1472</v>
      </c>
      <c r="I216" s="61" t="s">
        <v>1778</v>
      </c>
      <c r="J216" s="61" t="s">
        <v>1989</v>
      </c>
      <c r="K216" s="76">
        <v>620.72</v>
      </c>
      <c r="L216" s="76">
        <v>2</v>
      </c>
      <c r="M216" s="56">
        <v>42887</v>
      </c>
      <c r="N216" s="56" t="str">
        <f>""</f>
        <v/>
      </c>
      <c r="O216" s="56">
        <v>44713</v>
      </c>
      <c r="P216" s="62" t="s">
        <v>1558</v>
      </c>
      <c r="Q216" s="76" t="str">
        <f>""</f>
        <v/>
      </c>
      <c r="R216" s="45" t="s">
        <v>19</v>
      </c>
      <c r="S216" s="45" t="s">
        <v>1662</v>
      </c>
    </row>
    <row r="217" spans="1:20">
      <c r="A217" s="47">
        <f t="shared" si="3"/>
        <v>1855</v>
      </c>
      <c r="B217" s="47">
        <v>855</v>
      </c>
      <c r="C217" s="47">
        <v>9165204</v>
      </c>
      <c r="D217" s="47">
        <v>5204</v>
      </c>
      <c r="E217" s="47">
        <v>115734</v>
      </c>
      <c r="F217" s="47" t="s">
        <v>1600</v>
      </c>
      <c r="G217" s="47" t="s">
        <v>87</v>
      </c>
      <c r="H217" s="49" t="s">
        <v>19</v>
      </c>
      <c r="I217" s="77" t="str">
        <f>""</f>
        <v/>
      </c>
      <c r="J217" s="77" t="str">
        <f>""</f>
        <v/>
      </c>
      <c r="K217" s="77" t="str">
        <f>""</f>
        <v/>
      </c>
      <c r="L217" s="77" t="str">
        <f>""</f>
        <v/>
      </c>
      <c r="M217" s="110" t="str">
        <f>""</f>
        <v/>
      </c>
      <c r="N217" s="110" t="str">
        <f>""</f>
        <v/>
      </c>
      <c r="O217" s="110" t="str">
        <f>""</f>
        <v/>
      </c>
      <c r="P217" s="77" t="str">
        <f>""</f>
        <v/>
      </c>
      <c r="Q217" s="45" t="str">
        <f>""</f>
        <v/>
      </c>
      <c r="R217" s="45" t="s">
        <v>19</v>
      </c>
      <c r="S217" s="45" t="s">
        <v>1461</v>
      </c>
    </row>
    <row r="218" spans="1:20" ht="38.25">
      <c r="A218" s="47">
        <f t="shared" si="3"/>
        <v>1856</v>
      </c>
      <c r="B218" s="50">
        <v>856</v>
      </c>
      <c r="C218" s="50">
        <v>9165209</v>
      </c>
      <c r="D218" s="50">
        <v>5209</v>
      </c>
      <c r="E218" s="50">
        <v>115739</v>
      </c>
      <c r="F218" s="50" t="s">
        <v>1249</v>
      </c>
      <c r="G218" s="50" t="s">
        <v>87</v>
      </c>
      <c r="H218" s="54" t="s">
        <v>1472</v>
      </c>
      <c r="I218" s="45" t="str">
        <f>""</f>
        <v/>
      </c>
      <c r="J218" s="45" t="s">
        <v>1990</v>
      </c>
      <c r="K218" s="45">
        <v>692.52</v>
      </c>
      <c r="L218" s="45">
        <v>2</v>
      </c>
      <c r="M218" s="94" t="s">
        <v>1991</v>
      </c>
      <c r="N218" s="104" t="str">
        <f>""</f>
        <v/>
      </c>
      <c r="O218" s="94" t="s">
        <v>1992</v>
      </c>
      <c r="P218" s="45" t="s">
        <v>19</v>
      </c>
      <c r="Q218" s="45" t="s">
        <v>1993</v>
      </c>
      <c r="R218" s="45" t="s">
        <v>19</v>
      </c>
      <c r="S218" s="45" t="s">
        <v>1662</v>
      </c>
      <c r="T218" s="26"/>
    </row>
    <row r="219" spans="1:20" ht="51">
      <c r="A219" s="47">
        <f t="shared" si="3"/>
        <v>1857</v>
      </c>
      <c r="B219" s="50">
        <v>857</v>
      </c>
      <c r="C219" s="50">
        <v>9162136</v>
      </c>
      <c r="D219" s="50">
        <v>2136</v>
      </c>
      <c r="E219" s="50">
        <v>115572</v>
      </c>
      <c r="F219" s="50" t="s">
        <v>559</v>
      </c>
      <c r="G219" s="50" t="s">
        <v>87</v>
      </c>
      <c r="H219" s="100" t="s">
        <v>1472</v>
      </c>
      <c r="I219" s="52" t="s">
        <v>1846</v>
      </c>
      <c r="J219" s="52" t="str">
        <f>""</f>
        <v/>
      </c>
      <c r="K219" s="52">
        <v>1752</v>
      </c>
      <c r="L219" s="52">
        <v>1</v>
      </c>
      <c r="M219" s="55">
        <v>42736</v>
      </c>
      <c r="N219" s="55" t="str">
        <f>""</f>
        <v/>
      </c>
      <c r="O219" s="55">
        <v>43831</v>
      </c>
      <c r="P219" s="62" t="s">
        <v>19</v>
      </c>
      <c r="Q219" s="45" t="str">
        <f>""</f>
        <v/>
      </c>
      <c r="R219" s="45" t="s">
        <v>19</v>
      </c>
      <c r="S219" s="52" t="s">
        <v>1714</v>
      </c>
    </row>
    <row r="220" spans="1:20" ht="25.5">
      <c r="A220" s="47">
        <f t="shared" si="3"/>
        <v>1862</v>
      </c>
      <c r="B220" s="51">
        <v>862</v>
      </c>
      <c r="C220" s="51">
        <v>9162110</v>
      </c>
      <c r="D220" s="51">
        <v>2110</v>
      </c>
      <c r="E220" s="51">
        <v>115555</v>
      </c>
      <c r="F220" s="51" t="s">
        <v>1601</v>
      </c>
      <c r="G220" s="51" t="s">
        <v>87</v>
      </c>
      <c r="H220" s="60" t="s">
        <v>1472</v>
      </c>
      <c r="I220" s="62" t="s">
        <v>1778</v>
      </c>
      <c r="J220" s="62" t="s">
        <v>1994</v>
      </c>
      <c r="K220" s="96">
        <f>145.49*4</f>
        <v>581.96</v>
      </c>
      <c r="L220" s="76">
        <v>2</v>
      </c>
      <c r="M220" s="103">
        <v>42873</v>
      </c>
      <c r="N220" s="104">
        <v>48</v>
      </c>
      <c r="O220" s="89">
        <f>EDATE(M220,N220)-1</f>
        <v>44333</v>
      </c>
      <c r="P220" s="62" t="str">
        <f>""</f>
        <v/>
      </c>
      <c r="Q220" s="76" t="str">
        <f>""</f>
        <v/>
      </c>
      <c r="R220" s="45" t="s">
        <v>17</v>
      </c>
      <c r="S220" s="52" t="str">
        <f>""</f>
        <v/>
      </c>
      <c r="T220" s="26"/>
    </row>
    <row r="221" spans="1:20" ht="25.5">
      <c r="A221" s="47">
        <f t="shared" si="3"/>
        <v>2862</v>
      </c>
      <c r="B221" s="51">
        <v>862</v>
      </c>
      <c r="C221" s="51">
        <v>9162110</v>
      </c>
      <c r="D221" s="51">
        <v>2110</v>
      </c>
      <c r="E221" s="51">
        <v>115555</v>
      </c>
      <c r="F221" s="51" t="s">
        <v>1601</v>
      </c>
      <c r="G221" s="51" t="s">
        <v>87</v>
      </c>
      <c r="H221" s="60" t="s">
        <v>1472</v>
      </c>
      <c r="I221" s="62" t="str">
        <f>""</f>
        <v/>
      </c>
      <c r="J221" s="62" t="s">
        <v>1995</v>
      </c>
      <c r="K221" s="76" t="str">
        <f>""</f>
        <v/>
      </c>
      <c r="L221" s="76" t="str">
        <f>""</f>
        <v/>
      </c>
      <c r="M221" s="56" t="str">
        <f>""</f>
        <v/>
      </c>
      <c r="N221" s="56" t="str">
        <f>""</f>
        <v/>
      </c>
      <c r="O221" s="56" t="str">
        <f>""</f>
        <v/>
      </c>
      <c r="P221" s="62" t="str">
        <f>""</f>
        <v/>
      </c>
      <c r="Q221" s="76" t="str">
        <f>""</f>
        <v/>
      </c>
      <c r="R221" s="45" t="s">
        <v>19</v>
      </c>
      <c r="S221" s="52" t="s">
        <v>1461</v>
      </c>
    </row>
    <row r="222" spans="1:20" ht="38.25">
      <c r="A222" s="47">
        <f t="shared" si="3"/>
        <v>1881</v>
      </c>
      <c r="B222" s="50">
        <v>881</v>
      </c>
      <c r="C222" s="50">
        <v>9162165</v>
      </c>
      <c r="D222" s="50">
        <v>2165</v>
      </c>
      <c r="E222" s="50">
        <v>115598</v>
      </c>
      <c r="F222" s="50" t="s">
        <v>199</v>
      </c>
      <c r="G222" s="50" t="s">
        <v>87</v>
      </c>
      <c r="H222" s="100" t="s">
        <v>1472</v>
      </c>
      <c r="I222" s="52" t="s">
        <v>1793</v>
      </c>
      <c r="J222" s="52" t="str">
        <f>""</f>
        <v/>
      </c>
      <c r="K222" s="52">
        <v>640</v>
      </c>
      <c r="L222" s="52">
        <v>1</v>
      </c>
      <c r="M222" s="55">
        <v>43556</v>
      </c>
      <c r="N222" s="55" t="str">
        <f>""</f>
        <v/>
      </c>
      <c r="O222" s="55">
        <v>45016</v>
      </c>
      <c r="P222" s="53" t="s">
        <v>1558</v>
      </c>
      <c r="Q222" s="45" t="str">
        <f>""</f>
        <v/>
      </c>
      <c r="R222" s="45" t="s">
        <v>19</v>
      </c>
      <c r="S222" s="45" t="s">
        <v>1662</v>
      </c>
    </row>
    <row r="223" spans="1:20">
      <c r="A223" s="47">
        <f t="shared" si="3"/>
        <v>1884</v>
      </c>
      <c r="B223" s="50">
        <v>884</v>
      </c>
      <c r="C223" s="50">
        <v>9162147</v>
      </c>
      <c r="D223" s="50">
        <v>2147</v>
      </c>
      <c r="E223" s="50">
        <v>115582</v>
      </c>
      <c r="F223" s="50" t="s">
        <v>492</v>
      </c>
      <c r="G223" s="50" t="s">
        <v>87</v>
      </c>
      <c r="H223" s="60" t="s">
        <v>19</v>
      </c>
      <c r="I223" s="45" t="str">
        <f>""</f>
        <v/>
      </c>
      <c r="J223" s="45" t="str">
        <f>""</f>
        <v/>
      </c>
      <c r="K223" s="45" t="str">
        <f>""</f>
        <v/>
      </c>
      <c r="L223" s="45" t="str">
        <f>""</f>
        <v/>
      </c>
      <c r="M223" s="94" t="str">
        <f>""</f>
        <v/>
      </c>
      <c r="N223" s="94" t="str">
        <f>""</f>
        <v/>
      </c>
      <c r="O223" s="94" t="str">
        <f>""</f>
        <v/>
      </c>
      <c r="P223" s="45" t="str">
        <f>""</f>
        <v/>
      </c>
      <c r="Q223" s="45" t="str">
        <f>""</f>
        <v/>
      </c>
      <c r="R223" s="45" t="s">
        <v>19</v>
      </c>
      <c r="S223" s="45" t="s">
        <v>1461</v>
      </c>
    </row>
    <row r="224" spans="1:20" ht="51">
      <c r="A224" s="47">
        <f t="shared" si="3"/>
        <v>1886</v>
      </c>
      <c r="B224" s="51">
        <v>886</v>
      </c>
      <c r="C224" s="51">
        <v>9162177</v>
      </c>
      <c r="D224" s="51">
        <v>2177</v>
      </c>
      <c r="E224" s="51">
        <v>131249</v>
      </c>
      <c r="F224" s="51" t="s">
        <v>564</v>
      </c>
      <c r="G224" s="51" t="s">
        <v>87</v>
      </c>
      <c r="H224" s="60" t="s">
        <v>1472</v>
      </c>
      <c r="I224" s="62" t="str">
        <f>""</f>
        <v/>
      </c>
      <c r="J224" s="62" t="s">
        <v>1996</v>
      </c>
      <c r="K224" s="75">
        <v>1035</v>
      </c>
      <c r="L224" s="76">
        <v>1</v>
      </c>
      <c r="M224" s="56" t="s">
        <v>158</v>
      </c>
      <c r="N224" s="56" t="str">
        <f>""</f>
        <v/>
      </c>
      <c r="O224" s="56" t="s">
        <v>158</v>
      </c>
      <c r="P224" s="62" t="s">
        <v>19</v>
      </c>
      <c r="Q224" s="76" t="str">
        <f>""</f>
        <v/>
      </c>
      <c r="R224" s="45" t="s">
        <v>19</v>
      </c>
      <c r="S224" s="52" t="s">
        <v>1714</v>
      </c>
    </row>
    <row r="225" spans="1:20" ht="38.25">
      <c r="A225" s="47">
        <f t="shared" si="3"/>
        <v>2886</v>
      </c>
      <c r="B225" s="51">
        <v>886</v>
      </c>
      <c r="C225" s="51">
        <v>9162177</v>
      </c>
      <c r="D225" s="51">
        <v>2177</v>
      </c>
      <c r="E225" s="51">
        <v>131249</v>
      </c>
      <c r="F225" s="51" t="s">
        <v>564</v>
      </c>
      <c r="G225" s="51" t="s">
        <v>87</v>
      </c>
      <c r="H225" s="60" t="s">
        <v>1472</v>
      </c>
      <c r="I225" s="76" t="str">
        <f>""</f>
        <v/>
      </c>
      <c r="J225" s="76" t="s">
        <v>1997</v>
      </c>
      <c r="K225" s="98">
        <v>278.27999999999997</v>
      </c>
      <c r="L225" s="76">
        <v>1</v>
      </c>
      <c r="M225" s="56" t="s">
        <v>158</v>
      </c>
      <c r="N225" s="56" t="str">
        <f>""</f>
        <v/>
      </c>
      <c r="O225" s="56" t="s">
        <v>158</v>
      </c>
      <c r="P225" s="62" t="s">
        <v>19</v>
      </c>
      <c r="Q225" s="76" t="str">
        <f>""</f>
        <v/>
      </c>
      <c r="R225" s="45" t="s">
        <v>19</v>
      </c>
      <c r="S225" s="52" t="s">
        <v>1662</v>
      </c>
    </row>
    <row r="226" spans="1:20">
      <c r="A226" s="47">
        <f t="shared" si="3"/>
        <v>3886</v>
      </c>
      <c r="B226" s="51">
        <v>886</v>
      </c>
      <c r="C226" s="51">
        <v>9162177</v>
      </c>
      <c r="D226" s="51">
        <v>2177</v>
      </c>
      <c r="E226" s="51">
        <v>131249</v>
      </c>
      <c r="F226" s="51" t="s">
        <v>564</v>
      </c>
      <c r="G226" s="51" t="s">
        <v>87</v>
      </c>
      <c r="H226" s="49" t="s">
        <v>19</v>
      </c>
      <c r="I226" s="52" t="str">
        <f>""</f>
        <v/>
      </c>
      <c r="J226" s="52" t="str">
        <f>""</f>
        <v/>
      </c>
      <c r="K226" s="52" t="str">
        <f>""</f>
        <v/>
      </c>
      <c r="L226" s="52" t="str">
        <f>""</f>
        <v/>
      </c>
      <c r="M226" s="55" t="str">
        <f>""</f>
        <v/>
      </c>
      <c r="N226" s="55" t="str">
        <f>""</f>
        <v/>
      </c>
      <c r="O226" s="55" t="str">
        <f>""</f>
        <v/>
      </c>
      <c r="P226" s="53" t="str">
        <f>""</f>
        <v/>
      </c>
      <c r="Q226" s="45" t="str">
        <f>""</f>
        <v/>
      </c>
      <c r="R226" s="45" t="s">
        <v>19</v>
      </c>
      <c r="S226" s="52" t="s">
        <v>1461</v>
      </c>
    </row>
    <row r="227" spans="1:20" ht="38.25">
      <c r="A227" s="47">
        <f t="shared" si="3"/>
        <v>1887</v>
      </c>
      <c r="B227" s="50">
        <v>887</v>
      </c>
      <c r="C227" s="50">
        <v>9162150</v>
      </c>
      <c r="D227" s="50">
        <v>2150</v>
      </c>
      <c r="E227" s="50">
        <v>115585</v>
      </c>
      <c r="F227" s="50" t="s">
        <v>586</v>
      </c>
      <c r="G227" s="50" t="s">
        <v>87</v>
      </c>
      <c r="H227" s="100" t="s">
        <v>1472</v>
      </c>
      <c r="I227" s="62" t="s">
        <v>1793</v>
      </c>
      <c r="J227" s="62" t="str">
        <f>""</f>
        <v/>
      </c>
      <c r="K227" s="76">
        <v>701.48</v>
      </c>
      <c r="L227" s="76">
        <v>1</v>
      </c>
      <c r="M227" s="56" t="s">
        <v>1998</v>
      </c>
      <c r="N227" s="56" t="str">
        <f>""</f>
        <v/>
      </c>
      <c r="O227" s="56" t="s">
        <v>1999</v>
      </c>
      <c r="P227" s="62" t="s">
        <v>19</v>
      </c>
      <c r="Q227" s="76" t="s">
        <v>2000</v>
      </c>
      <c r="R227" s="45" t="s">
        <v>19</v>
      </c>
      <c r="S227" s="45" t="s">
        <v>1662</v>
      </c>
    </row>
    <row r="228" spans="1:20" ht="38.25" customHeight="1">
      <c r="A228" s="47">
        <f t="shared" si="3"/>
        <v>1888</v>
      </c>
      <c r="B228" s="47">
        <v>888</v>
      </c>
      <c r="C228" s="47">
        <v>9162178</v>
      </c>
      <c r="D228" s="47">
        <v>2178</v>
      </c>
      <c r="E228" s="47">
        <v>131250</v>
      </c>
      <c r="F228" s="47" t="s">
        <v>1602</v>
      </c>
      <c r="G228" s="47" t="s">
        <v>87</v>
      </c>
      <c r="H228" s="54" t="s">
        <v>1472</v>
      </c>
      <c r="I228" s="62" t="s">
        <v>2001</v>
      </c>
      <c r="J228" s="62" t="s">
        <v>2002</v>
      </c>
      <c r="K228" s="96">
        <f>1057.39*4</f>
        <v>4229.5600000000004</v>
      </c>
      <c r="L228" s="76">
        <v>1</v>
      </c>
      <c r="M228" s="103">
        <v>41719</v>
      </c>
      <c r="N228" s="104">
        <v>60</v>
      </c>
      <c r="O228" s="89">
        <f>EDATE(M228,N228)-1</f>
        <v>43544</v>
      </c>
      <c r="P228" s="62" t="s">
        <v>19</v>
      </c>
      <c r="Q228" s="76" t="str">
        <f>""</f>
        <v/>
      </c>
      <c r="R228" s="45" t="s">
        <v>17</v>
      </c>
      <c r="S228" s="45" t="str">
        <f>""</f>
        <v/>
      </c>
      <c r="T228" s="131" t="s">
        <v>2003</v>
      </c>
    </row>
    <row r="229" spans="1:20" ht="38.25">
      <c r="A229" s="47">
        <f t="shared" si="3"/>
        <v>1890</v>
      </c>
      <c r="B229" s="47">
        <v>890</v>
      </c>
      <c r="C229" s="47">
        <v>9163093</v>
      </c>
      <c r="D229" s="47">
        <v>3093</v>
      </c>
      <c r="E229" s="47">
        <v>115666</v>
      </c>
      <c r="F229" s="47" t="s">
        <v>1603</v>
      </c>
      <c r="G229" s="47" t="s">
        <v>87</v>
      </c>
      <c r="H229" s="54" t="s">
        <v>1472</v>
      </c>
      <c r="I229" s="62" t="str">
        <f>""</f>
        <v/>
      </c>
      <c r="J229" s="62" t="s">
        <v>2004</v>
      </c>
      <c r="K229" s="76">
        <v>804.76</v>
      </c>
      <c r="L229" s="76">
        <v>1</v>
      </c>
      <c r="M229" s="56">
        <v>42461</v>
      </c>
      <c r="N229" s="56" t="str">
        <f>""</f>
        <v/>
      </c>
      <c r="O229" s="56">
        <v>43920</v>
      </c>
      <c r="P229" s="61" t="s">
        <v>1558</v>
      </c>
      <c r="Q229" s="76" t="str">
        <f>""</f>
        <v/>
      </c>
      <c r="R229" s="45" t="s">
        <v>19</v>
      </c>
      <c r="S229" s="45" t="s">
        <v>1662</v>
      </c>
    </row>
    <row r="230" spans="1:20" ht="38.25">
      <c r="A230" s="47">
        <f t="shared" si="3"/>
        <v>1891</v>
      </c>
      <c r="B230" s="48">
        <v>891</v>
      </c>
      <c r="C230" s="48">
        <v>9162151</v>
      </c>
      <c r="D230" s="48">
        <v>2151</v>
      </c>
      <c r="E230" s="48">
        <v>115586</v>
      </c>
      <c r="F230" s="48" t="s">
        <v>615</v>
      </c>
      <c r="G230" s="48" t="s">
        <v>87</v>
      </c>
      <c r="H230" s="49" t="s">
        <v>1472</v>
      </c>
      <c r="I230" s="45" t="s">
        <v>1793</v>
      </c>
      <c r="J230" s="45" t="str">
        <f>""</f>
        <v/>
      </c>
      <c r="K230" s="45">
        <v>748.76</v>
      </c>
      <c r="L230" s="45">
        <v>1</v>
      </c>
      <c r="M230" s="94">
        <v>42075</v>
      </c>
      <c r="N230" s="94" t="str">
        <f>""</f>
        <v/>
      </c>
      <c r="O230" s="94">
        <v>43901</v>
      </c>
      <c r="P230" s="45" t="s">
        <v>1677</v>
      </c>
      <c r="Q230" s="45" t="str">
        <f>""</f>
        <v/>
      </c>
      <c r="R230" s="45" t="s">
        <v>19</v>
      </c>
      <c r="S230" s="45" t="s">
        <v>1662</v>
      </c>
    </row>
    <row r="231" spans="1:20" ht="38.25">
      <c r="A231" s="47">
        <f t="shared" si="3"/>
        <v>2891</v>
      </c>
      <c r="B231" s="48">
        <v>891</v>
      </c>
      <c r="C231" s="48">
        <v>9162151</v>
      </c>
      <c r="D231" s="48">
        <v>2151</v>
      </c>
      <c r="E231" s="48">
        <v>115586</v>
      </c>
      <c r="F231" s="48" t="s">
        <v>615</v>
      </c>
      <c r="G231" s="48" t="s">
        <v>87</v>
      </c>
      <c r="H231" s="49" t="s">
        <v>1472</v>
      </c>
      <c r="I231" s="45" t="s">
        <v>1793</v>
      </c>
      <c r="J231" s="45" t="str">
        <f>""</f>
        <v/>
      </c>
      <c r="K231" s="45">
        <v>102.8</v>
      </c>
      <c r="L231" s="45">
        <v>1</v>
      </c>
      <c r="M231" s="94">
        <v>42325</v>
      </c>
      <c r="N231" s="94" t="str">
        <f>""</f>
        <v/>
      </c>
      <c r="O231" s="94">
        <v>44151</v>
      </c>
      <c r="P231" s="45" t="s">
        <v>19</v>
      </c>
      <c r="Q231" s="45" t="str">
        <f>""</f>
        <v/>
      </c>
      <c r="R231" s="45" t="s">
        <v>19</v>
      </c>
      <c r="S231" s="45" t="s">
        <v>1662</v>
      </c>
    </row>
    <row r="232" spans="1:20">
      <c r="A232" s="47">
        <f t="shared" si="3"/>
        <v>1892</v>
      </c>
      <c r="B232" s="48">
        <v>892</v>
      </c>
      <c r="C232" s="48">
        <v>9162160</v>
      </c>
      <c r="D232" s="48">
        <v>2160</v>
      </c>
      <c r="E232" s="48">
        <v>115594</v>
      </c>
      <c r="F232" s="48" t="s">
        <v>767</v>
      </c>
      <c r="G232" s="48" t="s">
        <v>87</v>
      </c>
      <c r="H232" s="49" t="s">
        <v>19</v>
      </c>
      <c r="I232" s="45" t="str">
        <f>""</f>
        <v/>
      </c>
      <c r="J232" s="45" t="str">
        <f>""</f>
        <v/>
      </c>
      <c r="K232" s="45" t="str">
        <f>""</f>
        <v/>
      </c>
      <c r="L232" s="45" t="str">
        <f>""</f>
        <v/>
      </c>
      <c r="M232" s="94" t="str">
        <f>""</f>
        <v/>
      </c>
      <c r="N232" s="94" t="str">
        <f>""</f>
        <v/>
      </c>
      <c r="O232" s="94" t="str">
        <f>""</f>
        <v/>
      </c>
      <c r="P232" s="45" t="str">
        <f>""</f>
        <v/>
      </c>
      <c r="Q232" s="45" t="str">
        <f>""</f>
        <v/>
      </c>
      <c r="R232" s="45" t="s">
        <v>19</v>
      </c>
      <c r="S232" s="45" t="s">
        <v>1461</v>
      </c>
    </row>
    <row r="233" spans="1:20">
      <c r="A233" s="47">
        <f t="shared" si="3"/>
        <v>2892</v>
      </c>
      <c r="B233" s="51">
        <v>892</v>
      </c>
      <c r="C233" s="51">
        <v>9162160</v>
      </c>
      <c r="D233" s="51">
        <v>2160</v>
      </c>
      <c r="E233" s="51">
        <v>115594</v>
      </c>
      <c r="F233" s="51" t="s">
        <v>767</v>
      </c>
      <c r="G233" s="51" t="s">
        <v>87</v>
      </c>
      <c r="H233" s="60" t="s">
        <v>19</v>
      </c>
      <c r="I233" s="45" t="str">
        <f>""</f>
        <v/>
      </c>
      <c r="J233" s="45" t="str">
        <f>""</f>
        <v/>
      </c>
      <c r="K233" s="45" t="str">
        <f>""</f>
        <v/>
      </c>
      <c r="L233" s="45" t="str">
        <f>""</f>
        <v/>
      </c>
      <c r="M233" s="94" t="str">
        <f>""</f>
        <v/>
      </c>
      <c r="N233" s="94" t="str">
        <f>""</f>
        <v/>
      </c>
      <c r="O233" s="94" t="str">
        <f>""</f>
        <v/>
      </c>
      <c r="P233" s="45" t="str">
        <f>""</f>
        <v/>
      </c>
      <c r="Q233" s="45" t="str">
        <f>""</f>
        <v/>
      </c>
      <c r="R233" s="45" t="s">
        <v>19</v>
      </c>
      <c r="S233" s="45" t="s">
        <v>1461</v>
      </c>
    </row>
    <row r="234" spans="1:20">
      <c r="A234" s="47">
        <f t="shared" si="3"/>
        <v>1893</v>
      </c>
      <c r="B234" s="50">
        <v>893</v>
      </c>
      <c r="C234" s="50">
        <v>9163094</v>
      </c>
      <c r="D234" s="50">
        <v>3094</v>
      </c>
      <c r="E234" s="50">
        <v>115667</v>
      </c>
      <c r="F234" s="50" t="s">
        <v>1604</v>
      </c>
      <c r="G234" s="50" t="s">
        <v>87</v>
      </c>
      <c r="H234" s="60" t="s">
        <v>19</v>
      </c>
      <c r="I234" s="45" t="str">
        <f>""</f>
        <v/>
      </c>
      <c r="J234" s="45" t="str">
        <f>""</f>
        <v/>
      </c>
      <c r="K234" s="45" t="str">
        <f>""</f>
        <v/>
      </c>
      <c r="L234" s="45" t="str">
        <f>""</f>
        <v/>
      </c>
      <c r="M234" s="94" t="str">
        <f>""</f>
        <v/>
      </c>
      <c r="N234" s="94" t="str">
        <f>""</f>
        <v/>
      </c>
      <c r="O234" s="94" t="str">
        <f>""</f>
        <v/>
      </c>
      <c r="P234" s="45" t="str">
        <f>""</f>
        <v/>
      </c>
      <c r="Q234" s="45" t="str">
        <f>""</f>
        <v/>
      </c>
      <c r="R234" s="45" t="s">
        <v>19</v>
      </c>
      <c r="S234" s="45" t="s">
        <v>1461</v>
      </c>
    </row>
    <row r="235" spans="1:20" ht="38.25">
      <c r="A235" s="47">
        <f t="shared" si="3"/>
        <v>1898</v>
      </c>
      <c r="B235" s="50">
        <v>898</v>
      </c>
      <c r="C235" s="50">
        <v>9162155</v>
      </c>
      <c r="D235" s="50">
        <v>2155</v>
      </c>
      <c r="E235" s="50">
        <v>115590</v>
      </c>
      <c r="F235" s="50" t="s">
        <v>872</v>
      </c>
      <c r="G235" s="50" t="s">
        <v>87</v>
      </c>
      <c r="H235" s="54" t="s">
        <v>1472</v>
      </c>
      <c r="I235" s="62" t="str">
        <f>""</f>
        <v/>
      </c>
      <c r="J235" s="62" t="s">
        <v>1805</v>
      </c>
      <c r="K235" s="76">
        <v>1335.24</v>
      </c>
      <c r="L235" s="76">
        <v>3</v>
      </c>
      <c r="M235" s="56">
        <v>43563</v>
      </c>
      <c r="N235" s="56" t="str">
        <f>""</f>
        <v/>
      </c>
      <c r="O235" s="56">
        <v>45024</v>
      </c>
      <c r="P235" s="62" t="s">
        <v>19</v>
      </c>
      <c r="Q235" s="76" t="str">
        <f>""</f>
        <v/>
      </c>
      <c r="R235" s="45" t="s">
        <v>19</v>
      </c>
      <c r="S235" s="52" t="s">
        <v>1662</v>
      </c>
    </row>
    <row r="236" spans="1:20" ht="38.25">
      <c r="A236" s="47">
        <f t="shared" si="3"/>
        <v>1900</v>
      </c>
      <c r="B236" s="51">
        <v>900</v>
      </c>
      <c r="C236" s="51">
        <v>9165221</v>
      </c>
      <c r="D236" s="51">
        <v>5221</v>
      </c>
      <c r="E236" s="51">
        <v>135857</v>
      </c>
      <c r="F236" s="51" t="s">
        <v>1605</v>
      </c>
      <c r="G236" s="51" t="s">
        <v>87</v>
      </c>
      <c r="H236" s="60" t="s">
        <v>1472</v>
      </c>
      <c r="I236" s="92" t="str">
        <f>""</f>
        <v/>
      </c>
      <c r="J236" s="92" t="s">
        <v>2005</v>
      </c>
      <c r="K236" s="98">
        <v>491.76</v>
      </c>
      <c r="L236" s="76">
        <v>2</v>
      </c>
      <c r="M236" s="56">
        <v>42552</v>
      </c>
      <c r="N236" s="56" t="str">
        <f>""</f>
        <v/>
      </c>
      <c r="O236" s="70">
        <v>44012</v>
      </c>
      <c r="P236" s="62" t="s">
        <v>19</v>
      </c>
      <c r="Q236" s="92" t="s">
        <v>1729</v>
      </c>
      <c r="R236" s="45" t="s">
        <v>19</v>
      </c>
      <c r="S236" s="52" t="s">
        <v>1662</v>
      </c>
    </row>
    <row r="237" spans="1:20" ht="38.25">
      <c r="A237" s="47">
        <f t="shared" si="3"/>
        <v>2900</v>
      </c>
      <c r="B237" s="48">
        <v>900</v>
      </c>
      <c r="C237" s="48">
        <v>9165221</v>
      </c>
      <c r="D237" s="48">
        <v>5221</v>
      </c>
      <c r="E237" s="48">
        <v>135857</v>
      </c>
      <c r="F237" s="48" t="s">
        <v>1605</v>
      </c>
      <c r="G237" s="48" t="s">
        <v>87</v>
      </c>
      <c r="H237" s="49" t="s">
        <v>1472</v>
      </c>
      <c r="I237" s="92" t="str">
        <f>""</f>
        <v/>
      </c>
      <c r="J237" s="92" t="s">
        <v>1930</v>
      </c>
      <c r="K237" s="98">
        <v>964.24</v>
      </c>
      <c r="L237" s="76">
        <v>1</v>
      </c>
      <c r="M237" s="56">
        <v>42103</v>
      </c>
      <c r="N237" s="56" t="str">
        <f>""</f>
        <v/>
      </c>
      <c r="O237" s="56">
        <v>43929</v>
      </c>
      <c r="P237" s="61" t="s">
        <v>19</v>
      </c>
      <c r="Q237" s="92" t="s">
        <v>1729</v>
      </c>
      <c r="R237" s="45" t="s">
        <v>19</v>
      </c>
      <c r="S237" s="52" t="s">
        <v>1662</v>
      </c>
    </row>
    <row r="238" spans="1:20" ht="25.5">
      <c r="A238" s="47">
        <f t="shared" si="3"/>
        <v>1904</v>
      </c>
      <c r="B238" s="47">
        <v>904</v>
      </c>
      <c r="C238" s="47">
        <v>9165201</v>
      </c>
      <c r="D238" s="47">
        <v>5201</v>
      </c>
      <c r="E238" s="47">
        <v>115731</v>
      </c>
      <c r="F238" s="47" t="s">
        <v>1606</v>
      </c>
      <c r="G238" s="47" t="s">
        <v>87</v>
      </c>
      <c r="H238" s="49" t="s">
        <v>19</v>
      </c>
      <c r="I238" s="52" t="str">
        <f>""</f>
        <v/>
      </c>
      <c r="J238" s="52" t="str">
        <f>""</f>
        <v/>
      </c>
      <c r="K238" s="52" t="str">
        <f>""</f>
        <v/>
      </c>
      <c r="L238" s="52" t="str">
        <f>""</f>
        <v/>
      </c>
      <c r="M238" s="55" t="str">
        <f>""</f>
        <v/>
      </c>
      <c r="N238" s="55" t="str">
        <f>""</f>
        <v/>
      </c>
      <c r="O238" s="55" t="str">
        <f>""</f>
        <v/>
      </c>
      <c r="P238" s="53" t="str">
        <f>""</f>
        <v/>
      </c>
      <c r="Q238" s="45" t="str">
        <f>""</f>
        <v/>
      </c>
      <c r="R238" s="45" t="s">
        <v>19</v>
      </c>
      <c r="S238" s="52" t="s">
        <v>1461</v>
      </c>
    </row>
    <row r="239" spans="1:20" ht="25.5">
      <c r="A239" s="47">
        <f t="shared" si="3"/>
        <v>1906</v>
      </c>
      <c r="B239" s="47">
        <v>906</v>
      </c>
      <c r="C239" s="47">
        <v>9163097</v>
      </c>
      <c r="D239" s="47">
        <v>3097</v>
      </c>
      <c r="E239" s="47">
        <v>115669</v>
      </c>
      <c r="F239" s="47" t="s">
        <v>1607</v>
      </c>
      <c r="G239" s="47" t="s">
        <v>87</v>
      </c>
      <c r="H239" s="54" t="s">
        <v>1472</v>
      </c>
      <c r="I239" s="61" t="s">
        <v>2006</v>
      </c>
      <c r="J239" s="61" t="s">
        <v>2007</v>
      </c>
      <c r="K239" s="96">
        <f>927.51*4</f>
        <v>3710.04</v>
      </c>
      <c r="L239" s="76">
        <v>2</v>
      </c>
      <c r="M239" s="103">
        <v>43214</v>
      </c>
      <c r="N239" s="104" t="str">
        <f>""</f>
        <v/>
      </c>
      <c r="O239" s="141" t="s">
        <v>2008</v>
      </c>
      <c r="P239" s="108" t="str">
        <f>""</f>
        <v/>
      </c>
      <c r="Q239" s="66" t="str">
        <f>""</f>
        <v/>
      </c>
      <c r="R239" s="45" t="s">
        <v>17</v>
      </c>
      <c r="S239" s="45" t="str">
        <f>""</f>
        <v/>
      </c>
      <c r="T239" s="26" t="s">
        <v>2009</v>
      </c>
    </row>
    <row r="240" spans="1:20" ht="51">
      <c r="A240" s="47">
        <f t="shared" si="3"/>
        <v>1907</v>
      </c>
      <c r="B240" s="50">
        <v>907</v>
      </c>
      <c r="C240" s="50">
        <v>9163363</v>
      </c>
      <c r="D240" s="50">
        <v>3363</v>
      </c>
      <c r="E240" s="50">
        <v>115712</v>
      </c>
      <c r="F240" s="50" t="s">
        <v>1608</v>
      </c>
      <c r="G240" s="50" t="s">
        <v>87</v>
      </c>
      <c r="H240" s="100" t="s">
        <v>1472</v>
      </c>
      <c r="I240" s="61" t="s">
        <v>1793</v>
      </c>
      <c r="J240" s="61" t="str">
        <f>""</f>
        <v/>
      </c>
      <c r="K240" s="76">
        <v>1800</v>
      </c>
      <c r="L240" s="76">
        <v>2</v>
      </c>
      <c r="M240" s="56">
        <v>42514</v>
      </c>
      <c r="N240" s="56" t="str">
        <f>""</f>
        <v/>
      </c>
      <c r="O240" s="56">
        <v>44104</v>
      </c>
      <c r="P240" s="62" t="s">
        <v>1558</v>
      </c>
      <c r="Q240" s="76" t="str">
        <f>""</f>
        <v/>
      </c>
      <c r="R240" s="45" t="s">
        <v>19</v>
      </c>
      <c r="S240" s="52" t="s">
        <v>1714</v>
      </c>
    </row>
    <row r="241" spans="1:20">
      <c r="A241" s="47">
        <f t="shared" si="3"/>
        <v>1912</v>
      </c>
      <c r="B241" s="50">
        <v>912</v>
      </c>
      <c r="C241" s="50">
        <v>9163359</v>
      </c>
      <c r="D241" s="50">
        <v>3359</v>
      </c>
      <c r="E241" s="50">
        <v>115710</v>
      </c>
      <c r="F241" s="50" t="s">
        <v>1609</v>
      </c>
      <c r="G241" s="50" t="s">
        <v>87</v>
      </c>
      <c r="H241" s="60" t="s">
        <v>19</v>
      </c>
      <c r="I241" s="45" t="str">
        <f>""</f>
        <v/>
      </c>
      <c r="J241" s="45" t="str">
        <f>""</f>
        <v/>
      </c>
      <c r="K241" s="45" t="str">
        <f>""</f>
        <v/>
      </c>
      <c r="L241" s="45" t="str">
        <f>""</f>
        <v/>
      </c>
      <c r="M241" s="94" t="str">
        <f>""</f>
        <v/>
      </c>
      <c r="N241" s="94" t="str">
        <f>""</f>
        <v/>
      </c>
      <c r="O241" s="94" t="str">
        <f>""</f>
        <v/>
      </c>
      <c r="P241" s="45" t="str">
        <f>""</f>
        <v/>
      </c>
      <c r="Q241" s="45" t="str">
        <f>""</f>
        <v/>
      </c>
      <c r="R241" s="45" t="s">
        <v>19</v>
      </c>
      <c r="S241" s="52" t="s">
        <v>1461</v>
      </c>
    </row>
    <row r="242" spans="1:20" ht="12.75" customHeight="1">
      <c r="A242" s="47">
        <f t="shared" si="3"/>
        <v>1920</v>
      </c>
      <c r="B242" s="50">
        <v>920</v>
      </c>
      <c r="C242" s="50">
        <v>9163365</v>
      </c>
      <c r="D242" s="50">
        <v>3365</v>
      </c>
      <c r="E242" s="50">
        <v>115714</v>
      </c>
      <c r="F242" s="50" t="s">
        <v>1610</v>
      </c>
      <c r="G242" s="50" t="s">
        <v>87</v>
      </c>
      <c r="H242" s="54" t="s">
        <v>1472</v>
      </c>
      <c r="I242" s="52" t="s">
        <v>1832</v>
      </c>
      <c r="J242" s="52" t="s">
        <v>2010</v>
      </c>
      <c r="K242" s="52">
        <v>1104</v>
      </c>
      <c r="L242" s="52">
        <v>2</v>
      </c>
      <c r="M242" s="55">
        <v>43118</v>
      </c>
      <c r="N242" s="55" t="str">
        <f>""</f>
        <v/>
      </c>
      <c r="O242" s="55">
        <v>44943</v>
      </c>
      <c r="P242" s="53" t="s">
        <v>1558</v>
      </c>
      <c r="Q242" s="45" t="str">
        <f>""</f>
        <v/>
      </c>
      <c r="R242" s="45" t="s">
        <v>19</v>
      </c>
      <c r="S242" s="45" t="s">
        <v>1662</v>
      </c>
    </row>
    <row r="243" spans="1:20" ht="63.75">
      <c r="A243" s="47">
        <f t="shared" si="3"/>
        <v>1921</v>
      </c>
      <c r="B243" s="48">
        <v>921</v>
      </c>
      <c r="C243" s="48">
        <v>9162008</v>
      </c>
      <c r="D243" s="48">
        <v>2008</v>
      </c>
      <c r="E243" s="48">
        <v>115486</v>
      </c>
      <c r="F243" s="48" t="s">
        <v>291</v>
      </c>
      <c r="G243" s="48" t="s">
        <v>87</v>
      </c>
      <c r="H243" s="49" t="s">
        <v>1472</v>
      </c>
      <c r="I243" s="62" t="s">
        <v>2011</v>
      </c>
      <c r="J243" s="62" t="s">
        <v>2012</v>
      </c>
      <c r="K243" s="96">
        <f>106.41*4</f>
        <v>425.64</v>
      </c>
      <c r="L243" s="76">
        <v>2</v>
      </c>
      <c r="M243" s="103">
        <v>43011</v>
      </c>
      <c r="N243" s="104">
        <v>60</v>
      </c>
      <c r="O243" s="89">
        <f>EDATE(M243,N243)-1</f>
        <v>44836</v>
      </c>
      <c r="P243" s="62" t="s">
        <v>17</v>
      </c>
      <c r="Q243" s="113">
        <v>11798.63</v>
      </c>
      <c r="R243" s="45" t="s">
        <v>17</v>
      </c>
      <c r="S243" s="45" t="str">
        <f>""</f>
        <v/>
      </c>
      <c r="T243" s="26"/>
    </row>
    <row r="244" spans="1:20" ht="38.25">
      <c r="A244" s="47">
        <f t="shared" si="3"/>
        <v>1924</v>
      </c>
      <c r="B244" s="48">
        <v>924</v>
      </c>
      <c r="C244" s="48">
        <v>9162175</v>
      </c>
      <c r="D244" s="48">
        <v>2175</v>
      </c>
      <c r="E244" s="48">
        <v>115603</v>
      </c>
      <c r="F244" s="48" t="s">
        <v>1611</v>
      </c>
      <c r="G244" s="48" t="s">
        <v>87</v>
      </c>
      <c r="H244" s="49" t="s">
        <v>1472</v>
      </c>
      <c r="I244" s="52" t="s">
        <v>1944</v>
      </c>
      <c r="J244" s="52" t="str">
        <f>""</f>
        <v/>
      </c>
      <c r="K244" s="52">
        <v>680</v>
      </c>
      <c r="L244" s="52">
        <v>1</v>
      </c>
      <c r="M244" s="55">
        <v>43221</v>
      </c>
      <c r="N244" s="55" t="str">
        <f>""</f>
        <v/>
      </c>
      <c r="O244" s="55">
        <v>44681</v>
      </c>
      <c r="P244" s="53" t="s">
        <v>1558</v>
      </c>
      <c r="Q244" s="45" t="str">
        <f>""</f>
        <v/>
      </c>
      <c r="R244" s="45" t="s">
        <v>19</v>
      </c>
      <c r="S244" s="52" t="s">
        <v>1662</v>
      </c>
    </row>
    <row r="245" spans="1:20" ht="38.25">
      <c r="A245" s="47">
        <f t="shared" si="3"/>
        <v>2924</v>
      </c>
      <c r="B245" s="51">
        <v>924</v>
      </c>
      <c r="C245" s="51">
        <v>9162175</v>
      </c>
      <c r="D245" s="51">
        <v>2175</v>
      </c>
      <c r="E245" s="51">
        <v>115603</v>
      </c>
      <c r="F245" s="51" t="s">
        <v>1611</v>
      </c>
      <c r="G245" s="51" t="s">
        <v>87</v>
      </c>
      <c r="H245" s="60" t="s">
        <v>1472</v>
      </c>
      <c r="I245" s="52" t="s">
        <v>1944</v>
      </c>
      <c r="J245" s="52" t="str">
        <f>""</f>
        <v/>
      </c>
      <c r="K245" s="52">
        <v>856</v>
      </c>
      <c r="L245" s="52">
        <v>1</v>
      </c>
      <c r="M245" s="55">
        <v>42572</v>
      </c>
      <c r="N245" s="55" t="str">
        <f>""</f>
        <v/>
      </c>
      <c r="O245" s="55">
        <v>44032</v>
      </c>
      <c r="P245" s="53" t="s">
        <v>1558</v>
      </c>
      <c r="Q245" s="45" t="str">
        <f>""</f>
        <v/>
      </c>
      <c r="R245" s="45" t="s">
        <v>19</v>
      </c>
      <c r="S245" s="52" t="s">
        <v>1662</v>
      </c>
    </row>
    <row r="246" spans="1:20">
      <c r="A246" s="47">
        <f t="shared" si="3"/>
        <v>1925</v>
      </c>
      <c r="B246" s="51">
        <v>925</v>
      </c>
      <c r="C246" s="51">
        <v>9162034</v>
      </c>
      <c r="D246" s="51">
        <v>2034</v>
      </c>
      <c r="E246" s="51">
        <v>115499</v>
      </c>
      <c r="F246" s="51" t="s">
        <v>475</v>
      </c>
      <c r="G246" s="51" t="s">
        <v>87</v>
      </c>
      <c r="H246" s="60" t="s">
        <v>19</v>
      </c>
      <c r="I246" s="45" t="str">
        <f>""</f>
        <v/>
      </c>
      <c r="J246" s="45" t="str">
        <f>""</f>
        <v/>
      </c>
      <c r="K246" s="45" t="str">
        <f>""</f>
        <v/>
      </c>
      <c r="L246" s="45" t="str">
        <f>""</f>
        <v/>
      </c>
      <c r="M246" s="94" t="str">
        <f>""</f>
        <v/>
      </c>
      <c r="N246" s="94" t="str">
        <f>""</f>
        <v/>
      </c>
      <c r="O246" s="94" t="str">
        <f>""</f>
        <v/>
      </c>
      <c r="P246" s="45" t="str">
        <f>""</f>
        <v/>
      </c>
      <c r="Q246" s="45" t="str">
        <f>""</f>
        <v/>
      </c>
      <c r="R246" s="45" t="s">
        <v>19</v>
      </c>
      <c r="S246" s="45" t="s">
        <v>1461</v>
      </c>
    </row>
    <row r="247" spans="1:20" ht="51">
      <c r="A247" s="47">
        <f t="shared" si="3"/>
        <v>2925</v>
      </c>
      <c r="B247" s="50">
        <v>925</v>
      </c>
      <c r="C247" s="50">
        <v>9162034</v>
      </c>
      <c r="D247" s="50">
        <v>2034</v>
      </c>
      <c r="E247" s="50">
        <v>115499</v>
      </c>
      <c r="F247" s="50" t="s">
        <v>475</v>
      </c>
      <c r="G247" s="50" t="s">
        <v>87</v>
      </c>
      <c r="H247" s="100" t="s">
        <v>1472</v>
      </c>
      <c r="I247" s="61" t="s">
        <v>1793</v>
      </c>
      <c r="J247" s="61" t="str">
        <f>""</f>
        <v/>
      </c>
      <c r="K247" s="134">
        <v>1470.6</v>
      </c>
      <c r="L247" s="92">
        <v>3</v>
      </c>
      <c r="M247" s="70" t="s">
        <v>1864</v>
      </c>
      <c r="N247" s="70" t="str">
        <f>""</f>
        <v/>
      </c>
      <c r="O247" s="70" t="s">
        <v>2013</v>
      </c>
      <c r="P247" s="61" t="s">
        <v>19</v>
      </c>
      <c r="Q247" s="92" t="str">
        <f>""</f>
        <v/>
      </c>
      <c r="R247" s="45" t="s">
        <v>19</v>
      </c>
      <c r="S247" s="45" t="s">
        <v>1714</v>
      </c>
    </row>
    <row r="248" spans="1:20">
      <c r="A248" s="47">
        <f t="shared" si="3"/>
        <v>1926</v>
      </c>
      <c r="B248" s="51">
        <v>926</v>
      </c>
      <c r="C248" s="51">
        <v>9162030</v>
      </c>
      <c r="D248" s="51">
        <v>2030</v>
      </c>
      <c r="E248" s="51">
        <v>115495</v>
      </c>
      <c r="F248" s="51" t="s">
        <v>479</v>
      </c>
      <c r="G248" s="51" t="s">
        <v>87</v>
      </c>
      <c r="H248" s="60" t="s">
        <v>19</v>
      </c>
      <c r="I248" s="45" t="str">
        <f>""</f>
        <v/>
      </c>
      <c r="J248" s="45" t="str">
        <f>""</f>
        <v/>
      </c>
      <c r="K248" s="45" t="str">
        <f>""</f>
        <v/>
      </c>
      <c r="L248" s="45" t="str">
        <f>""</f>
        <v/>
      </c>
      <c r="M248" s="94" t="str">
        <f>""</f>
        <v/>
      </c>
      <c r="N248" s="94" t="str">
        <f>""</f>
        <v/>
      </c>
      <c r="O248" s="94" t="str">
        <f>""</f>
        <v/>
      </c>
      <c r="P248" s="45" t="str">
        <f>""</f>
        <v/>
      </c>
      <c r="Q248" s="45" t="str">
        <f>""</f>
        <v/>
      </c>
      <c r="R248" s="45" t="s">
        <v>19</v>
      </c>
      <c r="S248" s="45" t="s">
        <v>1461</v>
      </c>
    </row>
    <row r="249" spans="1:20" ht="51">
      <c r="A249" s="47">
        <f t="shared" si="3"/>
        <v>2926</v>
      </c>
      <c r="B249" s="50">
        <v>926</v>
      </c>
      <c r="C249" s="50">
        <v>9162030</v>
      </c>
      <c r="D249" s="50">
        <v>2030</v>
      </c>
      <c r="E249" s="50">
        <v>115495</v>
      </c>
      <c r="F249" s="50" t="s">
        <v>479</v>
      </c>
      <c r="G249" s="50" t="s">
        <v>87</v>
      </c>
      <c r="H249" s="54" t="s">
        <v>1472</v>
      </c>
      <c r="I249" s="61" t="s">
        <v>2014</v>
      </c>
      <c r="J249" s="61" t="str">
        <f>""</f>
        <v/>
      </c>
      <c r="K249" s="76">
        <v>3222</v>
      </c>
      <c r="L249" s="76">
        <v>3</v>
      </c>
      <c r="M249" s="56">
        <v>42622</v>
      </c>
      <c r="N249" s="56" t="str">
        <f>""</f>
        <v/>
      </c>
      <c r="O249" s="70" t="s">
        <v>2015</v>
      </c>
      <c r="P249" s="61" t="s">
        <v>19</v>
      </c>
      <c r="Q249" s="76" t="str">
        <f>""</f>
        <v/>
      </c>
      <c r="R249" s="45" t="s">
        <v>19</v>
      </c>
      <c r="S249" s="52" t="s">
        <v>1714</v>
      </c>
    </row>
    <row r="250" spans="1:20">
      <c r="A250" s="47">
        <f t="shared" si="3"/>
        <v>1927</v>
      </c>
      <c r="B250" s="50">
        <v>927</v>
      </c>
      <c r="C250" s="50">
        <v>9162014</v>
      </c>
      <c r="D250" s="50">
        <v>2014</v>
      </c>
      <c r="E250" s="50">
        <v>115488</v>
      </c>
      <c r="F250" s="50" t="s">
        <v>1612</v>
      </c>
      <c r="G250" s="50"/>
      <c r="H250" s="49" t="s">
        <v>19</v>
      </c>
      <c r="I250" s="53" t="str">
        <f>""</f>
        <v/>
      </c>
      <c r="J250" s="53" t="str">
        <f>""</f>
        <v/>
      </c>
      <c r="K250" s="53" t="str">
        <f>""</f>
        <v/>
      </c>
      <c r="L250" s="53" t="str">
        <f>""</f>
        <v/>
      </c>
      <c r="M250" s="55" t="str">
        <f>""</f>
        <v/>
      </c>
      <c r="N250" s="55" t="str">
        <f>""</f>
        <v/>
      </c>
      <c r="O250" s="55" t="str">
        <f>""</f>
        <v/>
      </c>
      <c r="P250" s="53" t="str">
        <f>""</f>
        <v/>
      </c>
      <c r="Q250" s="53" t="str">
        <f>""</f>
        <v/>
      </c>
      <c r="R250" s="53" t="s">
        <v>19</v>
      </c>
      <c r="S250" s="53" t="s">
        <v>1461</v>
      </c>
    </row>
    <row r="251" spans="1:20" ht="38.25">
      <c r="A251" s="47">
        <f t="shared" si="3"/>
        <v>1928</v>
      </c>
      <c r="B251" s="47">
        <v>928</v>
      </c>
      <c r="C251" s="47">
        <v>9162013</v>
      </c>
      <c r="D251" s="47">
        <v>2013</v>
      </c>
      <c r="E251" s="47">
        <v>115487</v>
      </c>
      <c r="F251" s="78" t="s">
        <v>1613</v>
      </c>
      <c r="G251" s="47" t="s">
        <v>87</v>
      </c>
      <c r="H251" s="54" t="s">
        <v>1472</v>
      </c>
      <c r="I251" s="92" t="s">
        <v>1793</v>
      </c>
      <c r="J251" s="92" t="str">
        <f>""</f>
        <v/>
      </c>
      <c r="K251" s="76">
        <v>2418</v>
      </c>
      <c r="L251" s="76">
        <v>5</v>
      </c>
      <c r="M251" s="56">
        <v>43282</v>
      </c>
      <c r="N251" s="56" t="str">
        <f>""</f>
        <v/>
      </c>
      <c r="O251" s="56">
        <v>44377</v>
      </c>
      <c r="P251" s="62" t="s">
        <v>19</v>
      </c>
      <c r="Q251" s="76" t="str">
        <f>""</f>
        <v/>
      </c>
      <c r="R251" s="45" t="s">
        <v>19</v>
      </c>
      <c r="S251" s="45" t="s">
        <v>1662</v>
      </c>
    </row>
    <row r="252" spans="1:20" ht="51">
      <c r="A252" s="47">
        <f t="shared" si="3"/>
        <v>1929</v>
      </c>
      <c r="B252" s="48">
        <v>929</v>
      </c>
      <c r="C252" s="48">
        <v>9162200</v>
      </c>
      <c r="D252" s="48">
        <v>2200</v>
      </c>
      <c r="E252" s="48">
        <v>135727</v>
      </c>
      <c r="F252" s="48" t="s">
        <v>544</v>
      </c>
      <c r="G252" s="48" t="s">
        <v>87</v>
      </c>
      <c r="H252" s="49" t="s">
        <v>1472</v>
      </c>
      <c r="I252" s="61" t="s">
        <v>1793</v>
      </c>
      <c r="J252" s="61" t="str">
        <f>""</f>
        <v/>
      </c>
      <c r="K252" s="76">
        <f>889*4</f>
        <v>3556</v>
      </c>
      <c r="L252" s="76">
        <v>5</v>
      </c>
      <c r="M252" s="56">
        <v>43466</v>
      </c>
      <c r="N252" s="56" t="str">
        <f>""</f>
        <v/>
      </c>
      <c r="O252" s="56">
        <v>44926</v>
      </c>
      <c r="P252" s="61" t="s">
        <v>19</v>
      </c>
      <c r="Q252" s="76" t="str">
        <f>""</f>
        <v/>
      </c>
      <c r="R252" s="45" t="s">
        <v>19</v>
      </c>
      <c r="S252" s="45" t="s">
        <v>1714</v>
      </c>
    </row>
    <row r="253" spans="1:20">
      <c r="A253" s="47">
        <f t="shared" si="3"/>
        <v>2929</v>
      </c>
      <c r="B253" s="48">
        <v>929</v>
      </c>
      <c r="C253" s="48">
        <v>9162200</v>
      </c>
      <c r="D253" s="48">
        <v>2200</v>
      </c>
      <c r="E253" s="48">
        <v>135727</v>
      </c>
      <c r="F253" s="48" t="s">
        <v>544</v>
      </c>
      <c r="G253" s="48" t="s">
        <v>87</v>
      </c>
      <c r="H253" s="49" t="s">
        <v>19</v>
      </c>
      <c r="I253" s="45" t="str">
        <f>""</f>
        <v/>
      </c>
      <c r="J253" s="45" t="str">
        <f>""</f>
        <v/>
      </c>
      <c r="K253" s="45" t="str">
        <f>""</f>
        <v/>
      </c>
      <c r="L253" s="45" t="str">
        <f>""</f>
        <v/>
      </c>
      <c r="M253" s="94" t="str">
        <f>""</f>
        <v/>
      </c>
      <c r="N253" s="94" t="str">
        <f>""</f>
        <v/>
      </c>
      <c r="O253" s="94" t="str">
        <f>""</f>
        <v/>
      </c>
      <c r="P253" s="45" t="str">
        <f>""</f>
        <v/>
      </c>
      <c r="Q253" s="45" t="str">
        <f>""</f>
        <v/>
      </c>
      <c r="R253" s="45" t="s">
        <v>19</v>
      </c>
      <c r="S253" s="45" t="s">
        <v>1461</v>
      </c>
    </row>
    <row r="254" spans="1:20">
      <c r="A254" s="47">
        <f t="shared" si="3"/>
        <v>1933</v>
      </c>
      <c r="B254" s="47">
        <v>933</v>
      </c>
      <c r="C254" s="47">
        <v>9162025</v>
      </c>
      <c r="D254" s="47">
        <v>2025</v>
      </c>
      <c r="E254" s="47">
        <v>115491</v>
      </c>
      <c r="F254" s="47" t="s">
        <v>1614</v>
      </c>
      <c r="G254" s="47" t="s">
        <v>87</v>
      </c>
      <c r="H254" s="49" t="s">
        <v>19</v>
      </c>
      <c r="I254" s="45" t="str">
        <f>""</f>
        <v/>
      </c>
      <c r="J254" s="45" t="str">
        <f>""</f>
        <v/>
      </c>
      <c r="K254" s="45" t="str">
        <f>""</f>
        <v/>
      </c>
      <c r="L254" s="45" t="str">
        <f>""</f>
        <v/>
      </c>
      <c r="M254" s="94" t="str">
        <f>""</f>
        <v/>
      </c>
      <c r="N254" s="94" t="str">
        <f>""</f>
        <v/>
      </c>
      <c r="O254" s="94" t="str">
        <f>""</f>
        <v/>
      </c>
      <c r="P254" s="45" t="str">
        <f>""</f>
        <v/>
      </c>
      <c r="Q254" s="45" t="str">
        <f>""</f>
        <v/>
      </c>
      <c r="R254" s="45" t="s">
        <v>19</v>
      </c>
      <c r="S254" s="45" t="s">
        <v>1461</v>
      </c>
    </row>
    <row r="255" spans="1:20">
      <c r="A255" s="47">
        <f t="shared" si="3"/>
        <v>1934</v>
      </c>
      <c r="B255" s="47">
        <v>934</v>
      </c>
      <c r="C255" s="47">
        <v>9162026</v>
      </c>
      <c r="D255" s="47">
        <v>2026</v>
      </c>
      <c r="E255" s="47">
        <v>115492</v>
      </c>
      <c r="F255" s="47" t="s">
        <v>637</v>
      </c>
      <c r="G255" s="47" t="s">
        <v>87</v>
      </c>
      <c r="H255" s="49" t="s">
        <v>19</v>
      </c>
      <c r="I255" s="45" t="str">
        <f>""</f>
        <v/>
      </c>
      <c r="J255" s="45" t="str">
        <f>""</f>
        <v/>
      </c>
      <c r="K255" s="45" t="str">
        <f>""</f>
        <v/>
      </c>
      <c r="L255" s="45" t="str">
        <f>""</f>
        <v/>
      </c>
      <c r="M255" s="94" t="str">
        <f>""</f>
        <v/>
      </c>
      <c r="N255" s="94" t="str">
        <f>""</f>
        <v/>
      </c>
      <c r="O255" s="94" t="str">
        <f>""</f>
        <v/>
      </c>
      <c r="P255" s="45" t="str">
        <f>""</f>
        <v/>
      </c>
      <c r="Q255" s="45" t="str">
        <f>""</f>
        <v/>
      </c>
      <c r="R255" s="45" t="s">
        <v>19</v>
      </c>
      <c r="S255" s="45" t="s">
        <v>1461</v>
      </c>
    </row>
    <row r="256" spans="1:20" ht="51">
      <c r="A256" s="47">
        <f t="shared" si="3"/>
        <v>1935</v>
      </c>
      <c r="B256" s="50">
        <v>935</v>
      </c>
      <c r="C256" s="50">
        <v>9162005</v>
      </c>
      <c r="D256" s="50">
        <v>2005</v>
      </c>
      <c r="E256" s="50">
        <v>115484</v>
      </c>
      <c r="F256" s="50" t="s">
        <v>1615</v>
      </c>
      <c r="G256" s="50" t="s">
        <v>87</v>
      </c>
      <c r="H256" s="100" t="s">
        <v>1472</v>
      </c>
      <c r="I256" s="62" t="str">
        <f>""</f>
        <v/>
      </c>
      <c r="J256" s="62" t="s">
        <v>2016</v>
      </c>
      <c r="K256" s="98">
        <v>1018.32</v>
      </c>
      <c r="L256" s="76">
        <v>1</v>
      </c>
      <c r="M256" s="56">
        <v>43009</v>
      </c>
      <c r="N256" s="56" t="str">
        <f>""</f>
        <v/>
      </c>
      <c r="O256" s="56" t="s">
        <v>2017</v>
      </c>
      <c r="P256" s="62" t="s">
        <v>19</v>
      </c>
      <c r="Q256" s="76" t="str">
        <f>""</f>
        <v/>
      </c>
      <c r="R256" s="45" t="s">
        <v>19</v>
      </c>
      <c r="S256" s="45" t="s">
        <v>1714</v>
      </c>
    </row>
    <row r="257" spans="1:20" ht="38.25">
      <c r="A257" s="47">
        <f t="shared" si="3"/>
        <v>1936</v>
      </c>
      <c r="B257" s="50">
        <v>936</v>
      </c>
      <c r="C257" s="50">
        <v>9163011</v>
      </c>
      <c r="D257" s="50">
        <v>3011</v>
      </c>
      <c r="E257" s="50">
        <v>115608</v>
      </c>
      <c r="F257" s="50" t="s">
        <v>1616</v>
      </c>
      <c r="G257" s="50" t="s">
        <v>87</v>
      </c>
      <c r="H257" s="100" t="s">
        <v>1472</v>
      </c>
      <c r="I257" s="45" t="s">
        <v>2018</v>
      </c>
      <c r="J257" s="45" t="str">
        <f>""</f>
        <v/>
      </c>
      <c r="K257" s="45">
        <v>828</v>
      </c>
      <c r="L257" s="45">
        <v>1</v>
      </c>
      <c r="M257" s="94">
        <v>42676</v>
      </c>
      <c r="N257" s="94" t="str">
        <f>""</f>
        <v/>
      </c>
      <c r="O257" s="94">
        <v>44501</v>
      </c>
      <c r="P257" s="45" t="s">
        <v>19</v>
      </c>
      <c r="Q257" s="45" t="str">
        <f>""</f>
        <v/>
      </c>
      <c r="R257" s="45" t="s">
        <v>19</v>
      </c>
      <c r="S257" s="45" t="s">
        <v>1662</v>
      </c>
    </row>
    <row r="258" spans="1:20" ht="51">
      <c r="A258" s="47">
        <f t="shared" si="3"/>
        <v>1937</v>
      </c>
      <c r="B258" s="51">
        <v>937</v>
      </c>
      <c r="C258" s="51">
        <v>9162028</v>
      </c>
      <c r="D258" s="51">
        <v>2028</v>
      </c>
      <c r="E258" s="51">
        <v>115494</v>
      </c>
      <c r="F258" s="51" t="s">
        <v>685</v>
      </c>
      <c r="G258" s="51" t="s">
        <v>87</v>
      </c>
      <c r="H258" s="60" t="s">
        <v>1472</v>
      </c>
      <c r="I258" s="45" t="str">
        <f>""</f>
        <v/>
      </c>
      <c r="J258" s="45" t="s">
        <v>2019</v>
      </c>
      <c r="K258" s="142" t="s">
        <v>2020</v>
      </c>
      <c r="L258" s="45">
        <v>2</v>
      </c>
      <c r="M258" s="94">
        <v>42818</v>
      </c>
      <c r="N258" s="94" t="str">
        <f>""</f>
        <v/>
      </c>
      <c r="O258" s="94">
        <v>43913</v>
      </c>
      <c r="P258" s="143" t="s">
        <v>19</v>
      </c>
      <c r="Q258" s="142" t="str">
        <f>""</f>
        <v/>
      </c>
      <c r="R258" s="45" t="s">
        <v>19</v>
      </c>
      <c r="S258" s="45" t="s">
        <v>1714</v>
      </c>
    </row>
    <row r="259" spans="1:20">
      <c r="A259" s="47">
        <f t="shared" si="3"/>
        <v>2937</v>
      </c>
      <c r="B259" s="51">
        <v>937</v>
      </c>
      <c r="C259" s="51">
        <v>9162028</v>
      </c>
      <c r="D259" s="51">
        <v>2028</v>
      </c>
      <c r="E259" s="51">
        <v>115494</v>
      </c>
      <c r="F259" s="51" t="s">
        <v>685</v>
      </c>
      <c r="G259" s="51" t="s">
        <v>87</v>
      </c>
      <c r="H259" s="60" t="s">
        <v>1472</v>
      </c>
      <c r="I259" s="45" t="str">
        <f>""</f>
        <v/>
      </c>
      <c r="J259" s="45" t="s">
        <v>2021</v>
      </c>
      <c r="K259" s="45" t="str">
        <f>""</f>
        <v/>
      </c>
      <c r="L259" s="45" t="str">
        <f>""</f>
        <v/>
      </c>
      <c r="M259" s="94" t="str">
        <f>""</f>
        <v/>
      </c>
      <c r="N259" s="94" t="str">
        <f>""</f>
        <v/>
      </c>
      <c r="O259" s="94" t="str">
        <f>""</f>
        <v/>
      </c>
      <c r="P259" s="45" t="str">
        <f>""</f>
        <v/>
      </c>
      <c r="Q259" s="45" t="str">
        <f>""</f>
        <v/>
      </c>
      <c r="R259" s="45" t="s">
        <v>19</v>
      </c>
      <c r="S259" s="45" t="s">
        <v>1461</v>
      </c>
    </row>
    <row r="260" spans="1:20">
      <c r="A260" s="47">
        <f t="shared" si="3"/>
        <v>3937</v>
      </c>
      <c r="B260" s="51">
        <v>937</v>
      </c>
      <c r="C260" s="51">
        <v>9162028</v>
      </c>
      <c r="D260" s="51">
        <v>2028</v>
      </c>
      <c r="E260" s="51">
        <v>115494</v>
      </c>
      <c r="F260" s="51" t="s">
        <v>685</v>
      </c>
      <c r="G260" s="51" t="s">
        <v>87</v>
      </c>
      <c r="H260" s="60" t="s">
        <v>1472</v>
      </c>
      <c r="I260" s="45" t="str">
        <f>""</f>
        <v/>
      </c>
      <c r="J260" s="45" t="s">
        <v>2022</v>
      </c>
      <c r="K260" s="45" t="str">
        <f>""</f>
        <v/>
      </c>
      <c r="L260" s="45" t="str">
        <f>""</f>
        <v/>
      </c>
      <c r="M260" s="94" t="str">
        <f>""</f>
        <v/>
      </c>
      <c r="N260" s="94" t="str">
        <f>""</f>
        <v/>
      </c>
      <c r="O260" s="94" t="str">
        <f>""</f>
        <v/>
      </c>
      <c r="P260" s="45" t="str">
        <f>""</f>
        <v/>
      </c>
      <c r="Q260" s="45" t="str">
        <f>""</f>
        <v/>
      </c>
      <c r="R260" s="45" t="s">
        <v>19</v>
      </c>
      <c r="S260" s="45" t="s">
        <v>1461</v>
      </c>
    </row>
    <row r="261" spans="1:20" ht="51">
      <c r="A261" s="47">
        <f t="shared" si="3"/>
        <v>1938</v>
      </c>
      <c r="B261" s="50">
        <v>938</v>
      </c>
      <c r="C261" s="50">
        <v>9163010</v>
      </c>
      <c r="D261" s="50">
        <v>3010</v>
      </c>
      <c r="E261" s="50">
        <v>115607</v>
      </c>
      <c r="F261" s="50" t="s">
        <v>1617</v>
      </c>
      <c r="G261" s="50" t="s">
        <v>87</v>
      </c>
      <c r="H261" s="54" t="s">
        <v>1472</v>
      </c>
      <c r="I261" s="52" t="s">
        <v>1815</v>
      </c>
      <c r="J261" s="52" t="s">
        <v>2023</v>
      </c>
      <c r="K261" s="52">
        <v>3240</v>
      </c>
      <c r="L261" s="52">
        <v>4</v>
      </c>
      <c r="M261" s="55">
        <v>43553</v>
      </c>
      <c r="N261" s="55" t="str">
        <f>""</f>
        <v/>
      </c>
      <c r="O261" s="55">
        <v>45013</v>
      </c>
      <c r="P261" s="53" t="s">
        <v>19</v>
      </c>
      <c r="Q261" s="45" t="str">
        <f>""</f>
        <v/>
      </c>
      <c r="R261" s="45" t="s">
        <v>19</v>
      </c>
      <c r="S261" s="52" t="s">
        <v>1714</v>
      </c>
    </row>
    <row r="262" spans="1:20">
      <c r="A262" s="47">
        <f t="shared" ref="A262:A283" si="4">IF(B262=B261,A261+1000,1000+B262)</f>
        <v>1940</v>
      </c>
      <c r="B262" s="50">
        <v>940</v>
      </c>
      <c r="C262" s="50">
        <v>9162004</v>
      </c>
      <c r="D262" s="50">
        <v>2004</v>
      </c>
      <c r="E262" s="50">
        <v>115483</v>
      </c>
      <c r="F262" s="50" t="s">
        <v>785</v>
      </c>
      <c r="G262" s="50" t="s">
        <v>87</v>
      </c>
      <c r="H262" s="49" t="s">
        <v>19</v>
      </c>
      <c r="I262" s="45" t="str">
        <f>""</f>
        <v/>
      </c>
      <c r="J262" s="45" t="str">
        <f>""</f>
        <v/>
      </c>
      <c r="K262" s="45" t="str">
        <f>""</f>
        <v/>
      </c>
      <c r="L262" s="45" t="str">
        <f>""</f>
        <v/>
      </c>
      <c r="M262" s="94" t="str">
        <f>""</f>
        <v/>
      </c>
      <c r="N262" s="94" t="str">
        <f>""</f>
        <v/>
      </c>
      <c r="O262" s="94" t="str">
        <f>""</f>
        <v/>
      </c>
      <c r="P262" s="45" t="str">
        <f>""</f>
        <v/>
      </c>
      <c r="Q262" s="45" t="str">
        <f>""</f>
        <v/>
      </c>
      <c r="R262" s="45" t="s">
        <v>19</v>
      </c>
      <c r="S262" s="45" t="s">
        <v>1461</v>
      </c>
    </row>
    <row r="263" spans="1:20" ht="25.5">
      <c r="A263" s="47">
        <f t="shared" si="4"/>
        <v>1941</v>
      </c>
      <c r="B263" s="50">
        <v>941</v>
      </c>
      <c r="C263" s="50">
        <v>9162033</v>
      </c>
      <c r="D263" s="50">
        <v>2033</v>
      </c>
      <c r="E263" s="50">
        <v>115498</v>
      </c>
      <c r="F263" s="50" t="s">
        <v>802</v>
      </c>
      <c r="G263" s="50" t="s">
        <v>87</v>
      </c>
      <c r="H263" s="100" t="s">
        <v>1472</v>
      </c>
      <c r="I263" s="45" t="s">
        <v>2024</v>
      </c>
      <c r="J263" s="45" t="s">
        <v>2025</v>
      </c>
      <c r="K263" s="96">
        <f>632*4</f>
        <v>2528</v>
      </c>
      <c r="L263" s="45">
        <v>3</v>
      </c>
      <c r="M263" s="103">
        <v>43244</v>
      </c>
      <c r="N263" s="104">
        <v>60</v>
      </c>
      <c r="O263" s="89">
        <f>EDATE(M263,N263)-1</f>
        <v>45069</v>
      </c>
      <c r="P263" s="45" t="s">
        <v>1558</v>
      </c>
      <c r="Q263" s="45" t="str">
        <f>""</f>
        <v/>
      </c>
      <c r="R263" s="45" t="s">
        <v>17</v>
      </c>
      <c r="S263" s="45" t="str">
        <f>""</f>
        <v/>
      </c>
      <c r="T263" s="26"/>
    </row>
    <row r="264" spans="1:20" ht="38.25">
      <c r="A264" s="47">
        <f t="shared" si="4"/>
        <v>1942</v>
      </c>
      <c r="B264" s="48">
        <v>942</v>
      </c>
      <c r="C264" s="48">
        <v>9162031</v>
      </c>
      <c r="D264" s="48">
        <v>2031</v>
      </c>
      <c r="E264" s="48">
        <v>115496</v>
      </c>
      <c r="F264" s="48" t="s">
        <v>805</v>
      </c>
      <c r="G264" s="48" t="s">
        <v>87</v>
      </c>
      <c r="H264" s="49" t="s">
        <v>1472</v>
      </c>
      <c r="I264" s="45" t="str">
        <f>""</f>
        <v/>
      </c>
      <c r="J264" s="45" t="s">
        <v>2026</v>
      </c>
      <c r="K264" s="45">
        <v>8658</v>
      </c>
      <c r="L264" s="45">
        <v>16</v>
      </c>
      <c r="M264" s="94">
        <v>42309</v>
      </c>
      <c r="N264" s="94" t="str">
        <f>""</f>
        <v/>
      </c>
      <c r="O264" s="94">
        <v>43800</v>
      </c>
      <c r="P264" s="45" t="s">
        <v>19</v>
      </c>
      <c r="Q264" s="45" t="str">
        <f>""</f>
        <v/>
      </c>
      <c r="R264" s="45" t="s">
        <v>19</v>
      </c>
      <c r="S264" s="45" t="s">
        <v>1662</v>
      </c>
    </row>
    <row r="265" spans="1:20" ht="51">
      <c r="A265" s="47">
        <f t="shared" si="4"/>
        <v>2942</v>
      </c>
      <c r="B265" s="48">
        <v>942</v>
      </c>
      <c r="C265" s="48">
        <v>9162031</v>
      </c>
      <c r="D265" s="48">
        <v>2031</v>
      </c>
      <c r="E265" s="48">
        <v>115496</v>
      </c>
      <c r="F265" s="48" t="s">
        <v>805</v>
      </c>
      <c r="G265" s="48" t="s">
        <v>87</v>
      </c>
      <c r="H265" s="49" t="s">
        <v>1472</v>
      </c>
      <c r="I265" s="45" t="s">
        <v>2027</v>
      </c>
      <c r="J265" s="45" t="s">
        <v>2028</v>
      </c>
      <c r="K265" s="45">
        <v>6000</v>
      </c>
      <c r="L265" s="45">
        <v>4</v>
      </c>
      <c r="M265" s="94">
        <v>43069</v>
      </c>
      <c r="N265" s="94" t="str">
        <f>""</f>
        <v/>
      </c>
      <c r="O265" s="94">
        <v>44317</v>
      </c>
      <c r="P265" s="45" t="s">
        <v>19</v>
      </c>
      <c r="Q265" s="45" t="str">
        <f>""</f>
        <v/>
      </c>
      <c r="R265" s="45" t="s">
        <v>19</v>
      </c>
      <c r="S265" s="45" t="s">
        <v>1714</v>
      </c>
    </row>
    <row r="266" spans="1:20" ht="51">
      <c r="A266" s="47">
        <f t="shared" si="4"/>
        <v>3942</v>
      </c>
      <c r="B266" s="51">
        <v>942</v>
      </c>
      <c r="C266" s="51">
        <v>9162031</v>
      </c>
      <c r="D266" s="51">
        <v>2031</v>
      </c>
      <c r="E266" s="51">
        <v>115496</v>
      </c>
      <c r="F266" s="51" t="s">
        <v>805</v>
      </c>
      <c r="G266" s="51" t="s">
        <v>87</v>
      </c>
      <c r="H266" s="49" t="s">
        <v>1472</v>
      </c>
      <c r="I266" s="45" t="str">
        <f>""</f>
        <v/>
      </c>
      <c r="J266" s="45" t="s">
        <v>2029</v>
      </c>
      <c r="K266" s="142">
        <v>2173</v>
      </c>
      <c r="L266" s="45">
        <v>1</v>
      </c>
      <c r="M266" s="94">
        <v>42795</v>
      </c>
      <c r="N266" s="94" t="str">
        <f>""</f>
        <v/>
      </c>
      <c r="O266" s="94">
        <v>43891</v>
      </c>
      <c r="P266" s="45" t="s">
        <v>1677</v>
      </c>
      <c r="Q266" s="142" t="str">
        <f>""</f>
        <v/>
      </c>
      <c r="R266" s="45" t="s">
        <v>19</v>
      </c>
      <c r="S266" s="45" t="s">
        <v>1714</v>
      </c>
    </row>
    <row r="267" spans="1:20">
      <c r="A267" s="47">
        <f t="shared" si="4"/>
        <v>1947</v>
      </c>
      <c r="B267" s="50">
        <v>947</v>
      </c>
      <c r="C267" s="50">
        <v>9163006</v>
      </c>
      <c r="D267" s="50">
        <v>3006</v>
      </c>
      <c r="E267" s="50">
        <v>115606</v>
      </c>
      <c r="F267" s="50" t="s">
        <v>1618</v>
      </c>
      <c r="G267" s="50" t="s">
        <v>87</v>
      </c>
      <c r="H267" s="100" t="s">
        <v>1472</v>
      </c>
      <c r="I267" s="45" t="s">
        <v>1916</v>
      </c>
      <c r="J267" s="45" t="s">
        <v>2030</v>
      </c>
      <c r="K267" s="96">
        <f>130.92*4</f>
        <v>523.67999999999995</v>
      </c>
      <c r="L267" s="45">
        <v>1</v>
      </c>
      <c r="M267" s="103">
        <v>43711</v>
      </c>
      <c r="N267" s="104">
        <v>48</v>
      </c>
      <c r="O267" s="89">
        <f>EDATE(M267,N267)-1</f>
        <v>45171</v>
      </c>
      <c r="P267" s="45" t="s">
        <v>17</v>
      </c>
      <c r="Q267" s="144" t="s">
        <v>2031</v>
      </c>
      <c r="R267" s="45" t="s">
        <v>17</v>
      </c>
      <c r="S267" s="45" t="str">
        <f>""</f>
        <v/>
      </c>
      <c r="T267" s="26"/>
    </row>
    <row r="268" spans="1:20">
      <c r="A268" s="47">
        <f t="shared" si="4"/>
        <v>1948</v>
      </c>
      <c r="B268" s="50">
        <v>948</v>
      </c>
      <c r="C268" s="50">
        <v>9163004</v>
      </c>
      <c r="D268" s="50">
        <v>3004</v>
      </c>
      <c r="E268" s="50">
        <v>115605</v>
      </c>
      <c r="F268" s="50" t="s">
        <v>1619</v>
      </c>
      <c r="G268" s="50" t="s">
        <v>87</v>
      </c>
      <c r="H268" s="60" t="s">
        <v>19</v>
      </c>
      <c r="I268" s="52" t="str">
        <f>""</f>
        <v/>
      </c>
      <c r="J268" s="52" t="str">
        <f>""</f>
        <v/>
      </c>
      <c r="K268" s="52" t="str">
        <f>""</f>
        <v/>
      </c>
      <c r="L268" s="52" t="str">
        <f>""</f>
        <v/>
      </c>
      <c r="M268" s="55" t="str">
        <f>""</f>
        <v/>
      </c>
      <c r="N268" s="55" t="str">
        <f>""</f>
        <v/>
      </c>
      <c r="O268" s="55" t="str">
        <f>""</f>
        <v/>
      </c>
      <c r="P268" s="53" t="str">
        <f>""</f>
        <v/>
      </c>
      <c r="Q268" s="45" t="str">
        <f>""</f>
        <v/>
      </c>
      <c r="R268" s="45" t="s">
        <v>19</v>
      </c>
      <c r="S268" s="52" t="s">
        <v>1461</v>
      </c>
    </row>
    <row r="269" spans="1:20" ht="38.25">
      <c r="A269" s="47">
        <f t="shared" si="4"/>
        <v>1952</v>
      </c>
      <c r="B269" s="47">
        <v>952</v>
      </c>
      <c r="C269" s="47">
        <v>9162002</v>
      </c>
      <c r="D269" s="47">
        <v>2002</v>
      </c>
      <c r="E269" s="47">
        <v>115482</v>
      </c>
      <c r="F269" s="47" t="s">
        <v>1332</v>
      </c>
      <c r="G269" s="47" t="s">
        <v>87</v>
      </c>
      <c r="H269" s="54" t="s">
        <v>1472</v>
      </c>
      <c r="I269" s="52" t="s">
        <v>1980</v>
      </c>
      <c r="J269" s="52" t="s">
        <v>2032</v>
      </c>
      <c r="K269" s="96">
        <f>838.75*4</f>
        <v>3355</v>
      </c>
      <c r="L269" s="52">
        <v>2</v>
      </c>
      <c r="M269" s="103">
        <v>43424</v>
      </c>
      <c r="N269" s="104">
        <v>36</v>
      </c>
      <c r="O269" s="89">
        <f>EDATE(M269,N269)-1</f>
        <v>44519</v>
      </c>
      <c r="P269" s="53" t="str">
        <f>""</f>
        <v/>
      </c>
      <c r="Q269" s="45" t="str">
        <f>""</f>
        <v/>
      </c>
      <c r="R269" s="45" t="s">
        <v>17</v>
      </c>
      <c r="S269" s="52" t="str">
        <f>""</f>
        <v/>
      </c>
      <c r="T269" s="26"/>
    </row>
    <row r="270" spans="1:20" ht="51">
      <c r="A270" s="47">
        <f t="shared" si="4"/>
        <v>1954</v>
      </c>
      <c r="B270" s="47">
        <v>954</v>
      </c>
      <c r="C270" s="47">
        <v>9162173</v>
      </c>
      <c r="D270" s="47">
        <v>2173</v>
      </c>
      <c r="E270" s="47">
        <v>115602</v>
      </c>
      <c r="F270" s="47" t="s">
        <v>1620</v>
      </c>
      <c r="G270" s="47" t="s">
        <v>87</v>
      </c>
      <c r="H270" s="49" t="s">
        <v>19</v>
      </c>
      <c r="I270" s="62" t="str">
        <f>""</f>
        <v/>
      </c>
      <c r="J270" s="62" t="str">
        <f>""</f>
        <v/>
      </c>
      <c r="K270" s="98">
        <v>1499.56</v>
      </c>
      <c r="L270" s="76">
        <v>2</v>
      </c>
      <c r="M270" s="56">
        <v>43259</v>
      </c>
      <c r="N270" s="56" t="str">
        <f>""</f>
        <v/>
      </c>
      <c r="O270" s="56">
        <v>44354</v>
      </c>
      <c r="P270" s="62" t="s">
        <v>1677</v>
      </c>
      <c r="Q270" s="76" t="str">
        <f>""</f>
        <v/>
      </c>
      <c r="R270" s="45" t="s">
        <v>19</v>
      </c>
      <c r="S270" s="45" t="s">
        <v>1714</v>
      </c>
    </row>
    <row r="271" spans="1:20" ht="51">
      <c r="A271" s="47">
        <f t="shared" si="4"/>
        <v>1955</v>
      </c>
      <c r="B271" s="47">
        <v>955</v>
      </c>
      <c r="C271" s="47">
        <v>9163370</v>
      </c>
      <c r="D271" s="47">
        <v>3370</v>
      </c>
      <c r="E271" s="47">
        <v>134928</v>
      </c>
      <c r="F271" s="47" t="s">
        <v>1179</v>
      </c>
      <c r="G271" s="47" t="s">
        <v>87</v>
      </c>
      <c r="H271" s="54" t="s">
        <v>1472</v>
      </c>
      <c r="I271" s="45" t="s">
        <v>1793</v>
      </c>
      <c r="J271" s="45" t="str">
        <f>""</f>
        <v/>
      </c>
      <c r="K271" s="45">
        <v>2296.2800000000002</v>
      </c>
      <c r="L271" s="45">
        <v>5</v>
      </c>
      <c r="M271" s="94">
        <v>43496</v>
      </c>
      <c r="N271" s="94" t="str">
        <f>""</f>
        <v/>
      </c>
      <c r="O271" s="94">
        <v>45321</v>
      </c>
      <c r="P271" s="45" t="s">
        <v>19</v>
      </c>
      <c r="Q271" s="45" t="str">
        <f>""</f>
        <v/>
      </c>
      <c r="R271" s="45" t="s">
        <v>19</v>
      </c>
      <c r="S271" s="45" t="s">
        <v>1714</v>
      </c>
    </row>
    <row r="272" spans="1:20" ht="51">
      <c r="A272" s="47">
        <f t="shared" si="4"/>
        <v>1956</v>
      </c>
      <c r="B272" s="47">
        <v>956</v>
      </c>
      <c r="C272" s="47">
        <v>9162000</v>
      </c>
      <c r="D272" s="47">
        <v>2000</v>
      </c>
      <c r="E272" s="47">
        <v>115481</v>
      </c>
      <c r="F272" s="47" t="s">
        <v>1386</v>
      </c>
      <c r="G272" s="47" t="s">
        <v>87</v>
      </c>
      <c r="H272" s="54" t="s">
        <v>1472</v>
      </c>
      <c r="I272" s="62" t="str">
        <f>""</f>
        <v/>
      </c>
      <c r="J272" s="62" t="s">
        <v>17</v>
      </c>
      <c r="K272" s="98">
        <v>3263.72</v>
      </c>
      <c r="L272" s="76">
        <v>2</v>
      </c>
      <c r="M272" s="56" t="s">
        <v>2033</v>
      </c>
      <c r="N272" s="56" t="str">
        <f>""</f>
        <v/>
      </c>
      <c r="O272" s="56" t="s">
        <v>2034</v>
      </c>
      <c r="P272" s="62" t="s">
        <v>19</v>
      </c>
      <c r="Q272" s="76" t="str">
        <f>""</f>
        <v/>
      </c>
      <c r="R272" s="45" t="s">
        <v>19</v>
      </c>
      <c r="S272" s="45" t="s">
        <v>1714</v>
      </c>
    </row>
    <row r="273" spans="1:20" ht="38.25">
      <c r="A273" s="47">
        <f t="shared" si="4"/>
        <v>1957</v>
      </c>
      <c r="B273" s="50">
        <v>957</v>
      </c>
      <c r="C273" s="50">
        <v>9165219</v>
      </c>
      <c r="D273" s="50">
        <v>5219</v>
      </c>
      <c r="E273" s="50">
        <v>115749</v>
      </c>
      <c r="F273" s="50" t="s">
        <v>667</v>
      </c>
      <c r="G273" s="50" t="s">
        <v>87</v>
      </c>
      <c r="H273" s="100" t="s">
        <v>1472</v>
      </c>
      <c r="I273" s="62" t="s">
        <v>2035</v>
      </c>
      <c r="J273" s="62" t="s">
        <v>2036</v>
      </c>
      <c r="K273" s="96">
        <f>420.27*4</f>
        <v>1681.08</v>
      </c>
      <c r="L273" s="76">
        <v>3</v>
      </c>
      <c r="M273" s="103">
        <v>43210</v>
      </c>
      <c r="N273" s="104">
        <v>60</v>
      </c>
      <c r="O273" s="89">
        <f>EDATE(M273,N273)-1</f>
        <v>45035</v>
      </c>
      <c r="P273" s="62" t="s">
        <v>19</v>
      </c>
      <c r="Q273" s="76" t="str">
        <f>""</f>
        <v/>
      </c>
      <c r="R273" s="45" t="s">
        <v>17</v>
      </c>
      <c r="S273" s="52" t="str">
        <f>""</f>
        <v/>
      </c>
      <c r="T273" s="26"/>
    </row>
    <row r="274" spans="1:20" ht="38.25">
      <c r="A274" s="47">
        <f t="shared" si="4"/>
        <v>1958</v>
      </c>
      <c r="B274" s="50">
        <v>958</v>
      </c>
      <c r="C274" s="50">
        <v>9162185</v>
      </c>
      <c r="D274" s="50">
        <v>2185</v>
      </c>
      <c r="E274" s="50">
        <v>136074</v>
      </c>
      <c r="F274" s="50" t="s">
        <v>1621</v>
      </c>
      <c r="G274" s="50" t="s">
        <v>87</v>
      </c>
      <c r="H274" s="100" t="s">
        <v>1472</v>
      </c>
      <c r="I274" s="61" t="str">
        <f>""</f>
        <v/>
      </c>
      <c r="J274" s="61" t="s">
        <v>2037</v>
      </c>
      <c r="K274" s="76">
        <v>693</v>
      </c>
      <c r="L274" s="76">
        <v>2</v>
      </c>
      <c r="M274" s="119">
        <v>42979</v>
      </c>
      <c r="N274" s="119" t="str">
        <f>""</f>
        <v/>
      </c>
      <c r="O274" s="119">
        <v>44805</v>
      </c>
      <c r="P274" s="62" t="s">
        <v>19</v>
      </c>
      <c r="Q274" s="76" t="str">
        <f>""</f>
        <v/>
      </c>
      <c r="R274" s="45" t="s">
        <v>19</v>
      </c>
      <c r="S274" s="45" t="s">
        <v>1662</v>
      </c>
    </row>
    <row r="275" spans="1:20" ht="51">
      <c r="A275" s="47">
        <f t="shared" si="4"/>
        <v>109960</v>
      </c>
      <c r="B275" s="51">
        <v>108960</v>
      </c>
      <c r="C275" s="51">
        <v>9161106</v>
      </c>
      <c r="D275" s="51">
        <v>1106</v>
      </c>
      <c r="E275" s="51">
        <v>135330</v>
      </c>
      <c r="F275" s="51" t="s">
        <v>1622</v>
      </c>
      <c r="G275" s="51" t="s">
        <v>1623</v>
      </c>
      <c r="H275" s="60" t="s">
        <v>1472</v>
      </c>
      <c r="I275" s="45" t="str">
        <f>""</f>
        <v/>
      </c>
      <c r="J275" s="45" t="s">
        <v>2038</v>
      </c>
      <c r="K275" s="45" t="s">
        <v>2039</v>
      </c>
      <c r="L275" s="45">
        <v>1</v>
      </c>
      <c r="M275" s="94">
        <v>43132</v>
      </c>
      <c r="N275" s="94" t="str">
        <f>""</f>
        <v/>
      </c>
      <c r="O275" s="94">
        <v>44593</v>
      </c>
      <c r="P275" s="45" t="s">
        <v>1558</v>
      </c>
      <c r="Q275" s="45" t="str">
        <f>""</f>
        <v/>
      </c>
      <c r="R275" s="45" t="s">
        <v>19</v>
      </c>
      <c r="S275" s="45" t="s">
        <v>1714</v>
      </c>
    </row>
    <row r="276" spans="1:20" ht="63.75">
      <c r="A276" s="47">
        <f t="shared" si="4"/>
        <v>110960</v>
      </c>
      <c r="B276" s="51">
        <v>108960</v>
      </c>
      <c r="C276" s="51">
        <v>9161106</v>
      </c>
      <c r="D276" s="51">
        <v>1106</v>
      </c>
      <c r="E276" s="51">
        <v>135330</v>
      </c>
      <c r="F276" s="51" t="s">
        <v>1622</v>
      </c>
      <c r="G276" s="51" t="s">
        <v>1623</v>
      </c>
      <c r="H276" s="60" t="s">
        <v>1472</v>
      </c>
      <c r="I276" s="45" t="str">
        <f>""</f>
        <v/>
      </c>
      <c r="J276" s="45" t="s">
        <v>2040</v>
      </c>
      <c r="K276" s="45">
        <v>1723.92</v>
      </c>
      <c r="L276" s="45" t="s">
        <v>2041</v>
      </c>
      <c r="M276" s="94">
        <v>41883</v>
      </c>
      <c r="N276" s="94" t="str">
        <f>""</f>
        <v/>
      </c>
      <c r="O276" s="94">
        <v>43678</v>
      </c>
      <c r="P276" s="45" t="s">
        <v>1558</v>
      </c>
      <c r="Q276" s="45" t="str">
        <f>""</f>
        <v/>
      </c>
      <c r="R276" s="45" t="s">
        <v>19</v>
      </c>
      <c r="S276" s="45" t="s">
        <v>1662</v>
      </c>
    </row>
    <row r="277" spans="1:20" ht="38.25">
      <c r="A277" s="47">
        <f t="shared" si="4"/>
        <v>111960</v>
      </c>
      <c r="B277" s="51">
        <v>108960</v>
      </c>
      <c r="C277" s="51">
        <v>9161106</v>
      </c>
      <c r="D277" s="51">
        <v>1106</v>
      </c>
      <c r="E277" s="51">
        <v>135330</v>
      </c>
      <c r="F277" s="51" t="s">
        <v>1622</v>
      </c>
      <c r="G277" s="51" t="s">
        <v>1623</v>
      </c>
      <c r="H277" s="60" t="s">
        <v>2042</v>
      </c>
      <c r="I277" s="45" t="str">
        <f>""</f>
        <v/>
      </c>
      <c r="J277" s="45" t="s">
        <v>2043</v>
      </c>
      <c r="K277" s="45">
        <v>1550.64</v>
      </c>
      <c r="L277" s="45">
        <v>14</v>
      </c>
      <c r="M277" s="94" t="s">
        <v>2044</v>
      </c>
      <c r="N277" s="94" t="str">
        <f>""</f>
        <v/>
      </c>
      <c r="O277" s="94" t="s">
        <v>2045</v>
      </c>
      <c r="P277" s="45" t="s">
        <v>1558</v>
      </c>
      <c r="Q277" s="45" t="str">
        <f>""</f>
        <v/>
      </c>
      <c r="R277" s="45" t="s">
        <v>19</v>
      </c>
      <c r="S277" s="45" t="s">
        <v>1662</v>
      </c>
    </row>
    <row r="278" spans="1:20" ht="38.25">
      <c r="A278" s="47">
        <f t="shared" si="4"/>
        <v>112960</v>
      </c>
      <c r="B278" s="51">
        <v>108960</v>
      </c>
      <c r="C278" s="51">
        <v>9161106</v>
      </c>
      <c r="D278" s="51">
        <v>1106</v>
      </c>
      <c r="E278" s="51">
        <v>135330</v>
      </c>
      <c r="F278" s="51" t="s">
        <v>1622</v>
      </c>
      <c r="G278" s="51" t="s">
        <v>1623</v>
      </c>
      <c r="H278" s="60" t="s">
        <v>1472</v>
      </c>
      <c r="I278" s="45" t="str">
        <f>""</f>
        <v/>
      </c>
      <c r="J278" s="45" t="s">
        <v>2046</v>
      </c>
      <c r="K278" s="45">
        <v>756.48</v>
      </c>
      <c r="L278" s="45">
        <v>2</v>
      </c>
      <c r="M278" s="94" t="s">
        <v>2044</v>
      </c>
      <c r="N278" s="94" t="str">
        <f>""</f>
        <v/>
      </c>
      <c r="O278" s="94" t="s">
        <v>2045</v>
      </c>
      <c r="P278" s="45" t="s">
        <v>1558</v>
      </c>
      <c r="Q278" s="45" t="str">
        <f>""</f>
        <v/>
      </c>
      <c r="R278" s="45" t="s">
        <v>19</v>
      </c>
      <c r="S278" s="45" t="s">
        <v>1662</v>
      </c>
    </row>
    <row r="279" spans="1:20" ht="38.25">
      <c r="A279" s="47">
        <f t="shared" si="4"/>
        <v>113960</v>
      </c>
      <c r="B279" s="51">
        <v>108960</v>
      </c>
      <c r="C279" s="51">
        <v>9161106</v>
      </c>
      <c r="D279" s="51">
        <v>1106</v>
      </c>
      <c r="E279" s="51">
        <v>135330</v>
      </c>
      <c r="F279" s="51" t="s">
        <v>1622</v>
      </c>
      <c r="G279" s="51" t="s">
        <v>1623</v>
      </c>
      <c r="H279" s="60" t="s">
        <v>1472</v>
      </c>
      <c r="I279" s="45" t="str">
        <f>""</f>
        <v/>
      </c>
      <c r="J279" s="45" t="s">
        <v>2046</v>
      </c>
      <c r="K279" s="45">
        <v>378.24</v>
      </c>
      <c r="L279" s="45">
        <v>1</v>
      </c>
      <c r="M279" s="94" t="s">
        <v>2047</v>
      </c>
      <c r="N279" s="94" t="str">
        <f>""</f>
        <v/>
      </c>
      <c r="O279" s="94" t="s">
        <v>2048</v>
      </c>
      <c r="P279" s="45" t="s">
        <v>1558</v>
      </c>
      <c r="Q279" s="45" t="str">
        <f>""</f>
        <v/>
      </c>
      <c r="R279" s="45" t="s">
        <v>19</v>
      </c>
      <c r="S279" s="45" t="s">
        <v>1662</v>
      </c>
    </row>
    <row r="280" spans="1:20" ht="38.25">
      <c r="A280" s="47">
        <f t="shared" si="4"/>
        <v>109961</v>
      </c>
      <c r="B280" s="51">
        <v>108961</v>
      </c>
      <c r="C280" s="51">
        <v>9161105</v>
      </c>
      <c r="D280" s="51">
        <v>1105</v>
      </c>
      <c r="E280" s="51">
        <v>135329</v>
      </c>
      <c r="F280" s="51" t="s">
        <v>1624</v>
      </c>
      <c r="G280" s="51" t="s">
        <v>1623</v>
      </c>
      <c r="H280" s="145" t="s">
        <v>1472</v>
      </c>
      <c r="I280" s="45" t="s">
        <v>1793</v>
      </c>
      <c r="J280" s="45" t="str">
        <f>""</f>
        <v/>
      </c>
      <c r="K280" s="45">
        <v>418.04</v>
      </c>
      <c r="L280" s="45">
        <v>1</v>
      </c>
      <c r="M280" s="94" t="s">
        <v>2049</v>
      </c>
      <c r="N280" s="94" t="str">
        <f>""</f>
        <v/>
      </c>
      <c r="O280" s="94" t="s">
        <v>2050</v>
      </c>
      <c r="P280" s="45" t="s">
        <v>1558</v>
      </c>
      <c r="Q280" s="45" t="str">
        <f>""</f>
        <v/>
      </c>
      <c r="R280" s="45" t="s">
        <v>19</v>
      </c>
      <c r="S280" s="45" t="s">
        <v>1662</v>
      </c>
    </row>
    <row r="281" spans="1:20" ht="38.25">
      <c r="A281" s="47">
        <f t="shared" si="4"/>
        <v>110961</v>
      </c>
      <c r="B281" s="51">
        <v>108961</v>
      </c>
      <c r="C281" s="51">
        <v>9161105</v>
      </c>
      <c r="D281" s="51">
        <v>1105</v>
      </c>
      <c r="E281" s="51">
        <v>135329</v>
      </c>
      <c r="F281" s="51" t="s">
        <v>1624</v>
      </c>
      <c r="G281" s="51" t="s">
        <v>1623</v>
      </c>
      <c r="H281" s="145" t="s">
        <v>1472</v>
      </c>
      <c r="I281" s="45" t="s">
        <v>1793</v>
      </c>
      <c r="J281" s="45" t="str">
        <f>""</f>
        <v/>
      </c>
      <c r="K281" s="45">
        <v>1159.2</v>
      </c>
      <c r="L281" s="45">
        <v>10</v>
      </c>
      <c r="M281" s="94" t="s">
        <v>2051</v>
      </c>
      <c r="N281" s="94" t="str">
        <f>""</f>
        <v/>
      </c>
      <c r="O281" s="94" t="s">
        <v>2052</v>
      </c>
      <c r="P281" s="45" t="s">
        <v>1558</v>
      </c>
      <c r="Q281" s="45" t="str">
        <f>""</f>
        <v/>
      </c>
      <c r="R281" s="45" t="s">
        <v>19</v>
      </c>
      <c r="S281" s="45" t="s">
        <v>1662</v>
      </c>
    </row>
    <row r="282" spans="1:20" ht="51">
      <c r="A282" s="47">
        <f t="shared" si="4"/>
        <v>109962</v>
      </c>
      <c r="B282" s="48">
        <v>108962</v>
      </c>
      <c r="C282" s="48">
        <v>9161107</v>
      </c>
      <c r="D282" s="48">
        <v>1107</v>
      </c>
      <c r="E282" s="48">
        <v>135331</v>
      </c>
      <c r="F282" s="48" t="s">
        <v>1625</v>
      </c>
      <c r="G282" s="48" t="s">
        <v>1623</v>
      </c>
      <c r="H282" s="49" t="s">
        <v>1472</v>
      </c>
      <c r="I282" s="61" t="str">
        <f>""</f>
        <v/>
      </c>
      <c r="J282" s="61" t="s">
        <v>2053</v>
      </c>
      <c r="K282" s="76">
        <v>1075.68</v>
      </c>
      <c r="L282" s="76">
        <v>9</v>
      </c>
      <c r="M282" s="56" t="str">
        <f>""</f>
        <v/>
      </c>
      <c r="N282" s="56" t="str">
        <f>""</f>
        <v/>
      </c>
      <c r="O282" s="56" t="str">
        <f>""</f>
        <v/>
      </c>
      <c r="P282" s="62" t="s">
        <v>1558</v>
      </c>
      <c r="Q282" s="76" t="str">
        <f>""</f>
        <v/>
      </c>
      <c r="R282" s="45" t="s">
        <v>19</v>
      </c>
      <c r="S282" s="45" t="s">
        <v>1714</v>
      </c>
    </row>
    <row r="283" spans="1:20" ht="38.25">
      <c r="A283" s="47">
        <f t="shared" si="4"/>
        <v>110962</v>
      </c>
      <c r="B283" s="48">
        <v>108962</v>
      </c>
      <c r="C283" s="48">
        <v>9161107</v>
      </c>
      <c r="D283" s="48">
        <v>1107</v>
      </c>
      <c r="E283" s="48">
        <v>135331</v>
      </c>
      <c r="F283" s="48" t="s">
        <v>1625</v>
      </c>
      <c r="G283" s="48" t="s">
        <v>1623</v>
      </c>
      <c r="H283" s="49" t="s">
        <v>1472</v>
      </c>
      <c r="I283" s="61" t="s">
        <v>1846</v>
      </c>
      <c r="J283" s="61" t="s">
        <v>2054</v>
      </c>
      <c r="K283" s="76">
        <v>412</v>
      </c>
      <c r="L283" s="76">
        <v>1</v>
      </c>
      <c r="M283" s="56" t="str">
        <f>""</f>
        <v/>
      </c>
      <c r="N283" s="56" t="str">
        <f>""</f>
        <v/>
      </c>
      <c r="O283" s="56" t="str">
        <f>""</f>
        <v/>
      </c>
      <c r="P283" s="62" t="s">
        <v>1558</v>
      </c>
      <c r="Q283" s="76" t="str">
        <f>""</f>
        <v/>
      </c>
      <c r="R283" s="45" t="s">
        <v>19</v>
      </c>
      <c r="S283" s="45" t="s">
        <v>1662</v>
      </c>
    </row>
    <row r="285" spans="1:20" ht="13.5" thickBot="1">
      <c r="I285" s="80"/>
      <c r="J285" s="80"/>
      <c r="K285" s="80">
        <f>SUM(K5:K284)</f>
        <v>264310.25000000006</v>
      </c>
      <c r="L285" s="80">
        <f>SUM(L5:L284)</f>
        <v>408</v>
      </c>
      <c r="M285" s="115"/>
      <c r="N285" s="115"/>
      <c r="O285" s="115"/>
      <c r="P285" s="80"/>
      <c r="Q285" s="80">
        <f>SUM(Q5:Q284)</f>
        <v>177143.58999999997</v>
      </c>
      <c r="R285" s="80"/>
      <c r="S285" s="80"/>
    </row>
    <row r="286" spans="1:20" ht="13.5" thickTop="1">
      <c r="F286" s="81"/>
      <c r="G286" s="82"/>
      <c r="H286" s="82"/>
    </row>
    <row r="287" spans="1:20">
      <c r="F287" s="40"/>
      <c r="G287" s="83"/>
      <c r="H287" s="83"/>
    </row>
    <row r="288" spans="1:20">
      <c r="F288" s="40"/>
      <c r="G288" s="83"/>
      <c r="H288" s="83"/>
    </row>
    <row r="289" spans="6:8">
      <c r="F289" s="40"/>
      <c r="G289" s="83"/>
      <c r="H289" s="83"/>
    </row>
    <row r="290" spans="6:8">
      <c r="F290" s="40"/>
      <c r="G290" s="83"/>
      <c r="H290" s="83"/>
    </row>
    <row r="291" spans="6:8">
      <c r="F291" s="40"/>
      <c r="G291" s="82"/>
      <c r="H291" s="82"/>
    </row>
    <row r="293" spans="6:8">
      <c r="G293" s="83"/>
      <c r="H293" s="83"/>
    </row>
    <row r="300" spans="6:8" ht="15">
      <c r="F300" s="84"/>
      <c r="G300" s="85"/>
      <c r="H300" s="85"/>
    </row>
    <row r="301" spans="6:8" ht="15">
      <c r="F301" s="84"/>
      <c r="G301" s="85"/>
      <c r="H301" s="85"/>
    </row>
    <row r="302" spans="6:8" ht="15">
      <c r="G302" s="85"/>
      <c r="H302" s="85"/>
    </row>
  </sheetData>
  <autoFilter ref="B4:W283" xr:uid="{00000000-0009-0000-0000-000008000000}">
    <sortState xmlns:xlrd2="http://schemas.microsoft.com/office/spreadsheetml/2017/richdata2" ref="B5:W283">
      <sortCondition ref="B4:B283"/>
    </sortState>
  </autoFilter>
  <dataValidations count="1">
    <dataValidation allowBlank="1" showInputMessage="1" showErrorMessage="1" prompt="Please provide Details of the Contract" sqref="I81:J81 I142:J142" xr:uid="{00000000-0002-0000-0800-000000000000}"/>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Please indicate Yes or No" xr:uid="{00000000-0002-0000-0800-000001000000}">
          <x14:formula1>
            <xm:f>'C:\SCHOOLS\GOVERNORS BUDGET PLANS\2011-12\[Governors Budget Plan 2011-12.xls]Validations'!#REF!</xm:f>
          </x14:formula1>
          <xm:sqref>P142 P81 P220</xm:sqref>
        </x14:dataValidation>
        <x14:dataValidation type="date" allowBlank="1" showInputMessage="1" showErrorMessage="1" prompt="Please Enter the Date of Contract Start in the following Format: xx/xx/xxxx" xr:uid="{00000000-0002-0000-0800-000002000000}">
          <x14:formula1>
            <xm:f>'C:\SCHOOLS\GOVERNORS BUDGET PLANS\2011-12\[Governors Budget Plan 2011-12.xls]Validations'!#REF!</xm:f>
          </x14:formula1>
          <x14:formula2>
            <xm:f>'C:\SCHOOLS\GOVERNORS BUDGET PLANS\2011-12\[Governors Budget Plan 2011-12.xls]Validations'!#REF!</xm:f>
          </x14:formula2>
          <xm:sqref>M142:N142 M81:N81</xm:sqref>
        </x14:dataValidation>
        <x14:dataValidation type="date" allowBlank="1" showInputMessage="1" showErrorMessage="1" prompt="Please indicate Contract End Date in the following format:xx/xx/xxxx" xr:uid="{00000000-0002-0000-0800-000003000000}">
          <x14:formula1>
            <xm:f>'C:\SCHOOLS\GOVERNORS BUDGET PLANS\2011-12\[Governors Budget Plan 2011-12.xls]Validations'!#REF!</xm:f>
          </x14:formula1>
          <x14:formula2>
            <xm:f>'C:\SCHOOLS\GOVERNORS BUDGET PLANS\2011-12\[Governors Budget Plan 2011-12.xls]Validations'!#REF!</xm:f>
          </x14:formula2>
          <xm:sqref>O142 O81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2D8F70886D554AA265A4DA792FF3E5" ma:contentTypeVersion="4" ma:contentTypeDescription="Create a new document." ma:contentTypeScope="" ma:versionID="d7a411a8232c2e45b8f7942cf86af113">
  <xsd:schema xmlns:xsd="http://www.w3.org/2001/XMLSchema" xmlns:xs="http://www.w3.org/2001/XMLSchema" xmlns:p="http://schemas.microsoft.com/office/2006/metadata/properties" xmlns:ns2="232fb060-3ef8-4b71-875d-5321abe19d0f" targetNamespace="http://schemas.microsoft.com/office/2006/metadata/properties" ma:root="true" ma:fieldsID="cc639dd7e56db6fe10a10e046aac8acf" ns2:_="">
    <xsd:import namespace="232fb060-3ef8-4b71-875d-5321abe19d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fb060-3ef8-4b71-875d-5321abe19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98CC97-DD57-475B-AB4E-6D232189D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fb060-3ef8-4b71-875d-5321abe19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1C85F-859E-402F-AB58-68706F5050E1}">
  <ds:schemaRefs>
    <ds:schemaRef ds:uri="http://schemas.microsoft.com/sharepoint/v3/contenttype/forms"/>
  </ds:schemaRefs>
</ds:datastoreItem>
</file>

<file path=customXml/itemProps3.xml><?xml version="1.0" encoding="utf-8"?>
<ds:datastoreItem xmlns:ds="http://schemas.openxmlformats.org/officeDocument/2006/customXml" ds:itemID="{C25BBAA1-8257-45F0-9508-C4B5C1430435}">
  <ds:schemaRefs>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232fb060-3ef8-4b71-875d-5321abe19d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Information</vt:lpstr>
      <vt:lpstr>Previously Declared Leases</vt:lpstr>
      <vt:lpstr>Leases  2024-2025</vt:lpstr>
      <vt:lpstr>Validations</vt:lpstr>
      <vt:lpstr>School List</vt:lpstr>
      <vt:lpstr>Feeder</vt:lpstr>
      <vt:lpstr>Schools Leases Property</vt:lpstr>
      <vt:lpstr>Schools Leases IT Equipment</vt:lpstr>
      <vt:lpstr>Schools Leases Photocopiers</vt:lpstr>
      <vt:lpstr>Schools Leases Security Systems</vt:lpstr>
      <vt:lpstr>Schools Leases Catering Equip</vt:lpstr>
      <vt:lpstr>Schools Leases Other Equipment</vt:lpstr>
      <vt:lpstr>None</vt:lpstr>
      <vt:lpstr>Information!Print_Area</vt:lpstr>
    </vt:vector>
  </TitlesOfParts>
  <Manager/>
  <Company>Gloucestershire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GABB, Nigel</dc:creator>
  <cp:keywords/>
  <dc:description/>
  <cp:lastModifiedBy>JONES, Nicki</cp:lastModifiedBy>
  <cp:revision/>
  <dcterms:created xsi:type="dcterms:W3CDTF">2019-04-10T10:25:35Z</dcterms:created>
  <dcterms:modified xsi:type="dcterms:W3CDTF">2025-01-21T11:50:14Z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0x010100AA2D8F70886D554AA265A4DA792FF3E5</vt:lpwstr>
  </property>
  <property fmtid="{D5CDD505-2E9C-101B-9397-08002B2CF9AE}" pid="3" name="Order">
    <vt:r8>23000</vt:r8>
  </property>
</Properties>
</file>